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lemgruber\Desktop\"/>
    </mc:Choice>
  </mc:AlternateContent>
  <bookViews>
    <workbookView xWindow="-15" yWindow="-15" windowWidth="9720" windowHeight="6870" tabRatio="849"/>
  </bookViews>
  <sheets>
    <sheet name="Menu" sheetId="1" r:id="rId1"/>
    <sheet name="Painel - Panel" sheetId="17" r:id="rId2"/>
    <sheet name="antigo" sheetId="24" state="hidden" r:id="rId3"/>
    <sheet name="atual" sheetId="25" state="hidden" r:id="rId4"/>
    <sheet name="Solaris" sheetId="23" r:id="rId5"/>
    <sheet name="Mills" sheetId="9" r:id="rId6"/>
    <sheet name="Construção - Construction" sheetId="2" r:id="rId7"/>
    <sheet name="Rental" sheetId="7" r:id="rId8"/>
    <sheet name="MillsSI e Outros" sheetId="12" r:id="rId9"/>
    <sheet name="Fluxo de Caixa - Cash Flow" sheetId="20" r:id="rId10"/>
    <sheet name="FCFF_FCFE" sheetId="19" r:id="rId11"/>
    <sheet name="Balanço - Balance Sheet" sheetId="21" r:id="rId12"/>
    <sheet name="DRE - Income Statement" sheetId="22" r:id="rId13"/>
    <sheet name="Dividendos - Dividends" sheetId="16" r:id="rId14"/>
    <sheet name="Glossário - Glossary" sheetId="1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m">#N/A</definedName>
    <definedName name="\n">#N/A</definedName>
    <definedName name="______________________EVA09" localSheetId="3">'[1]EVA MILLS'!#REF!</definedName>
    <definedName name="______________________EVA09" localSheetId="11">'[1]EVA MILLS'!#REF!</definedName>
    <definedName name="______________________EVA09" localSheetId="12">'[1]EVA MILLS'!#REF!</definedName>
    <definedName name="______________________EVA09">'[1]EVA MILLS'!#REF!</definedName>
    <definedName name="______________________EVA10" localSheetId="3">'[1]EVA MILLS'!#REF!</definedName>
    <definedName name="______________________EVA10" localSheetId="11">'[1]EVA MILLS'!#REF!</definedName>
    <definedName name="______________________EVA10" localSheetId="12">'[1]EVA MILLS'!#REF!</definedName>
    <definedName name="______________________EVA10">'[1]EVA MILLS'!#REF!</definedName>
    <definedName name="_____________________EVA09" localSheetId="3">'[1]EVA MILLS'!#REF!</definedName>
    <definedName name="_____________________EVA09" localSheetId="11">'[1]EVA MILLS'!#REF!</definedName>
    <definedName name="_____________________EVA09" localSheetId="12">'[1]EVA MILLS'!#REF!</definedName>
    <definedName name="_____________________EVA09">'[1]EVA MILLS'!#REF!</definedName>
    <definedName name="_____________________EVA10" localSheetId="3">'[1]EVA MILLS'!#REF!</definedName>
    <definedName name="_____________________EVA10" localSheetId="11">'[1]EVA MILLS'!#REF!</definedName>
    <definedName name="_____________________EVA10" localSheetId="12">'[1]EVA MILLS'!#REF!</definedName>
    <definedName name="_____________________EVA10">'[1]EVA MILLS'!#REF!</definedName>
    <definedName name="____________________EVA09" localSheetId="3">'[1]EVA MILLS'!#REF!</definedName>
    <definedName name="____________________EVA09" localSheetId="11">'[1]EVA MILLS'!#REF!</definedName>
    <definedName name="____________________EVA09" localSheetId="12">'[1]EVA MILLS'!#REF!</definedName>
    <definedName name="____________________EVA09">'[1]EVA MILLS'!#REF!</definedName>
    <definedName name="____________________EVA10" localSheetId="3">'[1]EVA MILLS'!#REF!</definedName>
    <definedName name="____________________EVA10" localSheetId="11">'[1]EVA MILLS'!#REF!</definedName>
    <definedName name="____________________EVA10" localSheetId="12">'[1]EVA MILLS'!#REF!</definedName>
    <definedName name="____________________EVA10">'[1]EVA MILLS'!#REF!</definedName>
    <definedName name="___________________EVA09" localSheetId="3">'[1]EVA MILLS'!#REF!</definedName>
    <definedName name="___________________EVA09" localSheetId="11">'[1]EVA MILLS'!#REF!</definedName>
    <definedName name="___________________EVA09" localSheetId="12">'[1]EVA MILLS'!#REF!</definedName>
    <definedName name="___________________EVA09">'[1]EVA MILLS'!#REF!</definedName>
    <definedName name="___________________EVA10" localSheetId="3">'[1]EVA MILLS'!#REF!</definedName>
    <definedName name="___________________EVA10" localSheetId="11">'[1]EVA MILLS'!#REF!</definedName>
    <definedName name="___________________EVA10" localSheetId="12">'[1]EVA MILLS'!#REF!</definedName>
    <definedName name="___________________EVA10">'[1]EVA MILLS'!#REF!</definedName>
    <definedName name="__________________EVA09" localSheetId="3">'[1]EVA MILLS'!#REF!</definedName>
    <definedName name="__________________EVA09" localSheetId="11">'[1]EVA MILLS'!#REF!</definedName>
    <definedName name="__________________EVA09" localSheetId="12">'[1]EVA MILLS'!#REF!</definedName>
    <definedName name="__________________EVA09">'[1]EVA MILLS'!#REF!</definedName>
    <definedName name="__________________EVA10" localSheetId="3">'[1]EVA MILLS'!#REF!</definedName>
    <definedName name="__________________EVA10" localSheetId="11">'[1]EVA MILLS'!#REF!</definedName>
    <definedName name="__________________EVA10" localSheetId="12">'[1]EVA MILLS'!#REF!</definedName>
    <definedName name="__________________EVA10">'[1]EVA MILLS'!#REF!</definedName>
    <definedName name="_________________EVA09" localSheetId="3">'[1]EVA MILLS'!#REF!</definedName>
    <definedName name="_________________EVA09" localSheetId="11">'[1]EVA MILLS'!#REF!</definedName>
    <definedName name="_________________EVA09" localSheetId="12">'[1]EVA MILLS'!#REF!</definedName>
    <definedName name="_________________EVA09">'[1]EVA MILLS'!#REF!</definedName>
    <definedName name="_________________EVA10" localSheetId="3">'[1]EVA MILLS'!#REF!</definedName>
    <definedName name="_________________EVA10" localSheetId="11">'[1]EVA MILLS'!#REF!</definedName>
    <definedName name="_________________EVA10" localSheetId="12">'[1]EVA MILLS'!#REF!</definedName>
    <definedName name="_________________EVA10">'[1]EVA MILLS'!#REF!</definedName>
    <definedName name="________________EVA09" localSheetId="3">'[1]EVA MILLS'!#REF!</definedName>
    <definedName name="________________EVA09" localSheetId="11">'[1]EVA MILLS'!#REF!</definedName>
    <definedName name="________________EVA09" localSheetId="12">'[1]EVA MILLS'!#REF!</definedName>
    <definedName name="________________EVA09">'[1]EVA MILLS'!#REF!</definedName>
    <definedName name="________________EVA10" localSheetId="3">'[1]EVA MILLS'!#REF!</definedName>
    <definedName name="________________EVA10" localSheetId="11">'[1]EVA MILLS'!#REF!</definedName>
    <definedName name="________________EVA10" localSheetId="12">'[1]EVA MILLS'!#REF!</definedName>
    <definedName name="________________EVA10">'[1]EVA MILLS'!#REF!</definedName>
    <definedName name="_______________EVA09" localSheetId="3">'[1]EVA MILLS'!#REF!</definedName>
    <definedName name="_______________EVA09" localSheetId="11">'[1]EVA MILLS'!#REF!</definedName>
    <definedName name="_______________EVA09" localSheetId="12">'[1]EVA MILLS'!#REF!</definedName>
    <definedName name="_______________EVA09">'[1]EVA MILLS'!#REF!</definedName>
    <definedName name="_______________EVA10" localSheetId="3">'[1]EVA MILLS'!#REF!</definedName>
    <definedName name="_______________EVA10" localSheetId="11">'[1]EVA MILLS'!#REF!</definedName>
    <definedName name="_______________EVA10" localSheetId="12">'[1]EVA MILLS'!#REF!</definedName>
    <definedName name="_______________EVA10">'[1]EVA MILLS'!#REF!</definedName>
    <definedName name="____________EVA09" localSheetId="3">'[1]EVA MILLS'!#REF!</definedName>
    <definedName name="____________EVA09" localSheetId="11">'[1]EVA MILLS'!#REF!</definedName>
    <definedName name="____________EVA09" localSheetId="12">'[1]EVA MILLS'!#REF!</definedName>
    <definedName name="____________EVA09">'[1]EVA MILLS'!#REF!</definedName>
    <definedName name="____________EVA10" localSheetId="3">'[1]EVA MILLS'!#REF!</definedName>
    <definedName name="____________EVA10" localSheetId="11">'[1]EVA MILLS'!#REF!</definedName>
    <definedName name="____________EVA10" localSheetId="12">'[1]EVA MILLS'!#REF!</definedName>
    <definedName name="____________EVA10">'[1]EVA MILLS'!#REF!</definedName>
    <definedName name="___________EVA09" localSheetId="3">'[1]EVA MILLS'!#REF!</definedName>
    <definedName name="___________EVA09" localSheetId="11">'[1]EVA MILLS'!#REF!</definedName>
    <definedName name="___________EVA09" localSheetId="12">'[1]EVA MILLS'!#REF!</definedName>
    <definedName name="___________EVA09">'[1]EVA MILLS'!#REF!</definedName>
    <definedName name="___________EVA10" localSheetId="3">'[1]EVA MILLS'!#REF!</definedName>
    <definedName name="___________EVA10" localSheetId="11">'[1]EVA MILLS'!#REF!</definedName>
    <definedName name="___________EVA10" localSheetId="12">'[1]EVA MILLS'!#REF!</definedName>
    <definedName name="___________EVA10">'[1]EVA MILLS'!#REF!</definedName>
    <definedName name="__________EVA09" localSheetId="3">'[1]EVA MILLS'!#REF!</definedName>
    <definedName name="__________EVA09" localSheetId="11">'[1]EVA MILLS'!#REF!</definedName>
    <definedName name="__________EVA09" localSheetId="12">'[1]EVA MILLS'!#REF!</definedName>
    <definedName name="__________EVA09">'[1]EVA MILLS'!#REF!</definedName>
    <definedName name="__________EVA10" localSheetId="3">'[1]EVA MILLS'!#REF!</definedName>
    <definedName name="__________EVA10" localSheetId="11">'[1]EVA MILLS'!#REF!</definedName>
    <definedName name="__________EVA10" localSheetId="12">'[1]EVA MILLS'!#REF!</definedName>
    <definedName name="__________EVA10">'[1]EVA MILLS'!#REF!</definedName>
    <definedName name="_________EVA09" localSheetId="3">'[1]EVA MILLS'!#REF!</definedName>
    <definedName name="_________EVA09" localSheetId="11">'[1]EVA MILLS'!#REF!</definedName>
    <definedName name="_________EVA09" localSheetId="12">'[1]EVA MILLS'!#REF!</definedName>
    <definedName name="_________EVA09">'[1]EVA MILLS'!#REF!</definedName>
    <definedName name="_________EVA10" localSheetId="3">'[1]EVA MILLS'!#REF!</definedName>
    <definedName name="_________EVA10" localSheetId="11">'[1]EVA MILLS'!#REF!</definedName>
    <definedName name="_________EVA10" localSheetId="12">'[1]EVA MILLS'!#REF!</definedName>
    <definedName name="_________EVA10">'[1]EVA MILLS'!#REF!</definedName>
    <definedName name="________EVA09" localSheetId="3">'[1]EVA MILLS'!#REF!</definedName>
    <definedName name="________EVA09" localSheetId="11">'[1]EVA MILLS'!#REF!</definedName>
    <definedName name="________EVA09" localSheetId="12">'[1]EVA MILLS'!#REF!</definedName>
    <definedName name="________EVA09">'[1]EVA MILLS'!#REF!</definedName>
    <definedName name="________EVA10" localSheetId="3">'[1]EVA MILLS'!#REF!</definedName>
    <definedName name="________EVA10" localSheetId="11">'[1]EVA MILLS'!#REF!</definedName>
    <definedName name="________EVA10" localSheetId="12">'[1]EVA MILLS'!#REF!</definedName>
    <definedName name="________EVA10">'[1]EVA MILLS'!#REF!</definedName>
    <definedName name="_______EVA09" localSheetId="3">'[1]EVA MILLS'!#REF!</definedName>
    <definedName name="_______EVA09" localSheetId="11">'[1]EVA MILLS'!#REF!</definedName>
    <definedName name="_______EVA09" localSheetId="12">'[1]EVA MILLS'!#REF!</definedName>
    <definedName name="_______EVA09">'[1]EVA MILLS'!#REF!</definedName>
    <definedName name="_______EVA10" localSheetId="3">'[1]EVA MILLS'!#REF!</definedName>
    <definedName name="_______EVA10" localSheetId="11">'[1]EVA MILLS'!#REF!</definedName>
    <definedName name="_______EVA10" localSheetId="12">'[1]EVA MILLS'!#REF!</definedName>
    <definedName name="_______EVA10">'[1]EVA MILLS'!#REF!</definedName>
    <definedName name="______EVA09" localSheetId="3">'[1]EVA MILLS'!#REF!</definedName>
    <definedName name="______EVA09" localSheetId="11">'[1]EVA MILLS'!#REF!</definedName>
    <definedName name="______EVA09" localSheetId="12">'[1]EVA MILLS'!#REF!</definedName>
    <definedName name="______EVA09">'[1]EVA MILLS'!#REF!</definedName>
    <definedName name="______EVA10" localSheetId="3">'[1]EVA MILLS'!#REF!</definedName>
    <definedName name="______EVA10" localSheetId="11">'[1]EVA MILLS'!#REF!</definedName>
    <definedName name="______EVA10" localSheetId="12">'[1]EVA MILLS'!#REF!</definedName>
    <definedName name="______EVA10">'[1]EVA MILLS'!#REF!</definedName>
    <definedName name="_____EVA09" localSheetId="3">'[1]EVA MILLS'!#REF!</definedName>
    <definedName name="_____EVA09" localSheetId="11">'[1]EVA MILLS'!#REF!</definedName>
    <definedName name="_____EVA09" localSheetId="12">'[1]EVA MILLS'!#REF!</definedName>
    <definedName name="_____EVA09">'[1]EVA MILLS'!#REF!</definedName>
    <definedName name="_____EVA10" localSheetId="3">'[1]EVA MILLS'!#REF!</definedName>
    <definedName name="_____EVA10" localSheetId="11">'[1]EVA MILLS'!#REF!</definedName>
    <definedName name="_____EVA10" localSheetId="12">'[1]EVA MILLS'!#REF!</definedName>
    <definedName name="_____EVA10">'[1]EVA MILLS'!#REF!</definedName>
    <definedName name="____EVA09" localSheetId="3">'[2]EVA MILLS'!#REF!</definedName>
    <definedName name="____EVA09" localSheetId="11">'[2]EVA MILLS'!#REF!</definedName>
    <definedName name="____EVA09" localSheetId="12">'[2]EVA MILLS'!#REF!</definedName>
    <definedName name="____EVA09">'[2]EVA MILLS'!#REF!</definedName>
    <definedName name="____EVA10" localSheetId="3">'[2]EVA MILLS'!#REF!</definedName>
    <definedName name="____EVA10" localSheetId="11">'[2]EVA MILLS'!#REF!</definedName>
    <definedName name="____EVA10" localSheetId="12">'[2]EVA MILLS'!#REF!</definedName>
    <definedName name="____EVA10">'[2]EVA MILLS'!#REF!</definedName>
    <definedName name="___EVA09" localSheetId="3">'[1]EVA MILLS'!#REF!</definedName>
    <definedName name="___EVA09" localSheetId="11">'[1]EVA MILLS'!#REF!</definedName>
    <definedName name="___EVA09" localSheetId="12">'[1]EVA MILLS'!#REF!</definedName>
    <definedName name="___EVA09">'[1]EVA MILLS'!#REF!</definedName>
    <definedName name="___EVA10" localSheetId="3">'[1]EVA MILLS'!#REF!</definedName>
    <definedName name="___EVA10" localSheetId="11">'[1]EVA MILLS'!#REF!</definedName>
    <definedName name="___EVA10" localSheetId="12">'[1]EVA MILLS'!#REF!</definedName>
    <definedName name="___EVA10">'[1]EVA MILLS'!#REF!</definedName>
    <definedName name="__EVA09" localSheetId="3">'[1]EVA MILLS'!#REF!</definedName>
    <definedName name="__EVA09" localSheetId="11">'[1]EVA MILLS'!#REF!</definedName>
    <definedName name="__EVA09" localSheetId="12">'[1]EVA MILLS'!#REF!</definedName>
    <definedName name="__EVA09">'[1]EVA MILLS'!#REF!</definedName>
    <definedName name="__EVA10" localSheetId="3">'[1]EVA MILLS'!#REF!</definedName>
    <definedName name="__EVA10" localSheetId="11">'[1]EVA MILLS'!#REF!</definedName>
    <definedName name="__EVA10" localSheetId="12">'[1]EVA MILLS'!#REF!</definedName>
    <definedName name="__EVA10">'[1]EVA MILLS'!#REF!</definedName>
    <definedName name="_EVA09" localSheetId="3">'[1]EVA MILLS'!#REF!</definedName>
    <definedName name="_EVA09" localSheetId="11">'[1]EVA MILLS'!#REF!</definedName>
    <definedName name="_EVA09" localSheetId="12">'[1]EVA MILLS'!#REF!</definedName>
    <definedName name="_EVA09">'[1]EVA MILLS'!#REF!</definedName>
    <definedName name="_EVA10" localSheetId="3">'[1]EVA MILLS'!#REF!</definedName>
    <definedName name="_EVA10" localSheetId="11">'[1]EVA MILLS'!#REF!</definedName>
    <definedName name="_EVA10" localSheetId="12">'[1]EVA MILLS'!#REF!</definedName>
    <definedName name="_EVA10">'[1]EVA MILLS'!#REF!</definedName>
    <definedName name="_xlnm._FilterDatabase" localSheetId="11" hidden="1">'Balanço - Balance Sheet'!$A$130:$Y$192</definedName>
    <definedName name="_pA5" localSheetId="3">[3]!_xlbgnm.pA5</definedName>
    <definedName name="_pA5" localSheetId="11">[3]!_xlbgnm.pA5</definedName>
    <definedName name="_pA5" localSheetId="12">[3]!_xlbgnm.pA5</definedName>
    <definedName name="_pA5">[3]!_xlbgnm.pA5</definedName>
    <definedName name="_pA6" localSheetId="3">[3]!_xlbgnm.pA6</definedName>
    <definedName name="_pA6" localSheetId="11">[3]!_xlbgnm.pA6</definedName>
    <definedName name="_pA6" localSheetId="12">[3]!_xlbgnm.pA6</definedName>
    <definedName name="_pA6">[3]!_xlbgnm.pA6</definedName>
    <definedName name="_pC5" localSheetId="3">[3]!_xlbgnm.pC5</definedName>
    <definedName name="_pC5" localSheetId="11">[3]!_xlbgnm.pC5</definedName>
    <definedName name="_pC5" localSheetId="12">[3]!_xlbgnm.pC5</definedName>
    <definedName name="_pC5">[3]!_xlbgnm.pC5</definedName>
    <definedName name="A" hidden="1">{"'Quadro'!$A$4:$BG$78"}</definedName>
    <definedName name="Acumulado" localSheetId="3">#REF!</definedName>
    <definedName name="Acumulado" localSheetId="11">#REF!</definedName>
    <definedName name="Acumulado" localSheetId="12">#REF!</definedName>
    <definedName name="Acumulado">#REF!</definedName>
    <definedName name="AREA_2000" localSheetId="3">#REF!</definedName>
    <definedName name="AREA_2000" localSheetId="11">#REF!</definedName>
    <definedName name="AREA_2000" localSheetId="12">#REF!</definedName>
    <definedName name="AREA_2000">#REF!</definedName>
    <definedName name="AREA_2001" localSheetId="3">#REF!</definedName>
    <definedName name="AREA_2001" localSheetId="11">#REF!</definedName>
    <definedName name="AREA_2001" localSheetId="12">#REF!</definedName>
    <definedName name="AREA_2001">#REF!</definedName>
    <definedName name="AREA_2002" localSheetId="3">#REF!</definedName>
    <definedName name="AREA_2002" localSheetId="11">#REF!</definedName>
    <definedName name="AREA_2002" localSheetId="12">#REF!</definedName>
    <definedName name="AREA_2002">#REF!</definedName>
    <definedName name="_xlnm.Print_Area" localSheetId="3">#REF!</definedName>
    <definedName name="_xlnm.Print_Area" localSheetId="11">#REF!</definedName>
    <definedName name="_xlnm.Print_Area" localSheetId="6">'Construção - Construction'!$A$1:$BH$52</definedName>
    <definedName name="_xlnm.Print_Area" localSheetId="12">#REF!</definedName>
    <definedName name="_xlnm.Print_Area" localSheetId="5">Mills!$A$1:$BH$71</definedName>
    <definedName name="_xlnm.Print_Area">#REF!</definedName>
    <definedName name="Arq_Nome">[4]Principal!$D$22</definedName>
    <definedName name="Const09" localSheetId="3">'[1]EVA MILLS'!#REF!</definedName>
    <definedName name="Const09" localSheetId="11">'[1]EVA MILLS'!#REF!</definedName>
    <definedName name="Const09" localSheetId="12">'[1]EVA MILLS'!#REF!</definedName>
    <definedName name="Const09">'[1]EVA MILLS'!#REF!</definedName>
    <definedName name="Const10" localSheetId="3">'[1]EVA MILLS'!#REF!</definedName>
    <definedName name="Const10" localSheetId="11">'[1]EVA MILLS'!#REF!</definedName>
    <definedName name="Const10" localSheetId="12">'[1]EVA MILLS'!#REF!</definedName>
    <definedName name="Const10">'[1]EVA MILLS'!#REF!</definedName>
    <definedName name="Dados" localSheetId="3">'[5]Check List- Gerrot'!#REF!,'[5]Check List- Gerrot'!#REF!,'[5]Check List- Gerrot'!#REF!,'[5]Check List- Gerrot'!#REF!,'[5]Check List- Gerrot'!#REF!</definedName>
    <definedName name="Dados" localSheetId="11">'[5]Check List- Gerrot'!#REF!,'[5]Check List- Gerrot'!#REF!,'[5]Check List- Gerrot'!#REF!,'[5]Check List- Gerrot'!#REF!,'[5]Check List- Gerrot'!#REF!</definedName>
    <definedName name="Dados" localSheetId="12">'[5]Check List- Gerrot'!#REF!,'[5]Check List- Gerrot'!#REF!,'[5]Check List- Gerrot'!#REF!,'[5]Check List- Gerrot'!#REF!,'[5]Check List- Gerrot'!#REF!</definedName>
    <definedName name="Dados">'[5]Check List- Gerrot'!#REF!,'[5]Check List- Gerrot'!#REF!,'[5]Check List- Gerrot'!#REF!,'[5]Check List- Gerrot'!#REF!,'[5]Check List- Gerrot'!#REF!</definedName>
    <definedName name="DN" localSheetId="3">#REF!</definedName>
    <definedName name="DN" localSheetId="11">#REF!</definedName>
    <definedName name="DN" localSheetId="12">#REF!</definedName>
    <definedName name="DN">#REF!</definedName>
    <definedName name="DNVP" localSheetId="3">#REF!</definedName>
    <definedName name="DNVP" localSheetId="11">#REF!</definedName>
    <definedName name="DNVP" localSheetId="12">#REF!</definedName>
    <definedName name="DNVP">#REF!</definedName>
    <definedName name="DOCCUST">#N/A</definedName>
    <definedName name="DOCREC">#N/A</definedName>
    <definedName name="DRE" localSheetId="3">#REF!</definedName>
    <definedName name="DRE" localSheetId="11">#REF!</definedName>
    <definedName name="DRE" localSheetId="12">#REF!</definedName>
    <definedName name="DRE">#REF!</definedName>
    <definedName name="eee" localSheetId="3">#REF!</definedName>
    <definedName name="eee" localSheetId="11">#REF!</definedName>
    <definedName name="eee" localSheetId="12">#REF!</definedName>
    <definedName name="eee">#REF!</definedName>
    <definedName name="ere" localSheetId="3">[6]!telaC</definedName>
    <definedName name="ere" localSheetId="11">[6]!telaC</definedName>
    <definedName name="ere" localSheetId="12">[6]!telaC</definedName>
    <definedName name="ere">[6]!telaC</definedName>
    <definedName name="HTML_CodePage" hidden="1">1252</definedName>
    <definedName name="HTML_Control" hidden="1">{"'Quadro'!$A$4:$BG$78"}</definedName>
    <definedName name="HTML_Description" hidden="1">""</definedName>
    <definedName name="HTML_Email" hidden="1">"gsantana@centro-atlantica.com.br"</definedName>
    <definedName name="HTML_Header" hidden="1">"Quadro"</definedName>
    <definedName name="HTML_LastUpdate" hidden="1">"02/05/02"</definedName>
    <definedName name="HTML_LineAfter" hidden="1">TRUE</definedName>
    <definedName name="HTML_LineBefore" hidden="1">TRUE</definedName>
    <definedName name="HTML_Name" hidden="1">"Gilson César Santana"</definedName>
    <definedName name="HTML_OBDlg2" hidden="1">TRUE</definedName>
    <definedName name="HTML_OBDlg4" hidden="1">TRUE</definedName>
    <definedName name="HTML_OS" hidden="1">0</definedName>
    <definedName name="HTML_PathFile" hidden="1">"C:\Gilson Cesar\MeuHTML.htm"</definedName>
    <definedName name="HTML_Title" hidden="1">"Quadro Logistico Maio"</definedName>
    <definedName name="Jahu09" localSheetId="3">'[1]EVA MILLS'!#REF!</definedName>
    <definedName name="Jahu09" localSheetId="11">'[1]EVA MILLS'!#REF!</definedName>
    <definedName name="Jahu09" localSheetId="12">'[1]EVA MILLS'!#REF!</definedName>
    <definedName name="Jahu09">'[1]EVA MILLS'!#REF!</definedName>
    <definedName name="Jahu10" localSheetId="3">'[1]EVA MILLS'!#REF!</definedName>
    <definedName name="Jahu10" localSheetId="11">'[1]EVA MILLS'!#REF!</definedName>
    <definedName name="Jahu10" localSheetId="12">'[1]EVA MILLS'!#REF!</definedName>
    <definedName name="Jahu10">'[1]EVA MILLS'!#REF!</definedName>
    <definedName name="livre" localSheetId="3">[7]Cronograma!#REF!,[7]Cronograma!#REF!,[7]Cronograma!#REF!,[7]Cronograma!#REF!</definedName>
    <definedName name="livre" localSheetId="11">[7]Cronograma!#REF!,[7]Cronograma!#REF!,[7]Cronograma!#REF!,[7]Cronograma!#REF!</definedName>
    <definedName name="livre" localSheetId="12">[7]Cronograma!#REF!,[7]Cronograma!#REF!,[7]Cronograma!#REF!,[7]Cronograma!#REF!</definedName>
    <definedName name="livre">[7]Cronograma!#REF!,[7]Cronograma!#REF!,[7]Cronograma!#REF!,[7]Cronograma!#REF!</definedName>
    <definedName name="Macro1" localSheetId="3">[4]!Macro1</definedName>
    <definedName name="Macro1" localSheetId="11">[4]!Macro1</definedName>
    <definedName name="Macro1" localSheetId="12">[4]!Macro1</definedName>
    <definedName name="Macro1">[4]!Macro1</definedName>
    <definedName name="Macro3" localSheetId="3">[4]!Macro3</definedName>
    <definedName name="Macro3" localSheetId="11">[4]!Macro3</definedName>
    <definedName name="Macro3" localSheetId="12">[4]!Macro3</definedName>
    <definedName name="Macro3">[4]!Macro3</definedName>
    <definedName name="macrowk" localSheetId="3">#REF!</definedName>
    <definedName name="macrowk" localSheetId="11">#REF!</definedName>
    <definedName name="macrowk" localSheetId="12">#REF!</definedName>
    <definedName name="macrowk" localSheetId="10">#REF!</definedName>
    <definedName name="macrowk" localSheetId="9">#REF!</definedName>
    <definedName name="macrowk" localSheetId="5">#REF!</definedName>
    <definedName name="macrowk" localSheetId="8">#REF!</definedName>
    <definedName name="macrowk" localSheetId="7">#REF!</definedName>
    <definedName name="macrowk">#REF!</definedName>
    <definedName name="Mensal" localSheetId="3">#REF!</definedName>
    <definedName name="Mensal" localSheetId="11">#REF!</definedName>
    <definedName name="Mensal" localSheetId="12">#REF!</definedName>
    <definedName name="Mensal">#REF!</definedName>
    <definedName name="Mês" localSheetId="3">#REF!</definedName>
    <definedName name="Mês" localSheetId="11">#REF!</definedName>
    <definedName name="Mês" localSheetId="12">#REF!</definedName>
    <definedName name="Mês">#REF!</definedName>
    <definedName name="Mês_Acumulado" localSheetId="3">#REF!</definedName>
    <definedName name="Mês_Acumulado" localSheetId="11">#REF!</definedName>
    <definedName name="Mês_Acumulado" localSheetId="12">#REF!</definedName>
    <definedName name="Mês_Acumulado">#REF!</definedName>
    <definedName name="MesCalc" localSheetId="3">#REF!</definedName>
    <definedName name="MesCalc" localSheetId="11">#REF!</definedName>
    <definedName name="MesCalc" localSheetId="12">#REF!</definedName>
    <definedName name="MesCalc">#REF!</definedName>
    <definedName name="meses" localSheetId="3">[8]Mills!#REF!</definedName>
    <definedName name="meses" localSheetId="11">[8]Mills!#REF!</definedName>
    <definedName name="meses" localSheetId="12">[8]Mills!#REF!</definedName>
    <definedName name="meses" localSheetId="10">[8]Mills!#REF!</definedName>
    <definedName name="meses" localSheetId="9">[8]Mills!#REF!</definedName>
    <definedName name="meses" localSheetId="5">[8]Mills!#REF!</definedName>
    <definedName name="meses" localSheetId="8">[8]Mills!#REF!</definedName>
    <definedName name="meses" localSheetId="7">[8]Mills!#REF!</definedName>
    <definedName name="meses">[8]Mills!#REF!</definedName>
    <definedName name="MesNegociado" localSheetId="3">#REF!</definedName>
    <definedName name="MesNegociado" localSheetId="11">#REF!</definedName>
    <definedName name="MesNegociado" localSheetId="12">#REF!</definedName>
    <definedName name="MesNegociado">#REF!</definedName>
    <definedName name="Mills09" localSheetId="3">'[1]EVA MILLS'!#REF!</definedName>
    <definedName name="Mills09" localSheetId="11">'[1]EVA MILLS'!#REF!</definedName>
    <definedName name="Mills09" localSheetId="12">'[1]EVA MILLS'!#REF!</definedName>
    <definedName name="Mills09">'[1]EVA MILLS'!#REF!</definedName>
    <definedName name="Mills10" localSheetId="3">'[1]EVA MILLS'!#REF!</definedName>
    <definedName name="Mills10" localSheetId="11">'[1]EVA MILLS'!#REF!</definedName>
    <definedName name="Mills10" localSheetId="12">'[1]EVA MILLS'!#REF!</definedName>
    <definedName name="Mills10">'[1]EVA MILLS'!#REF!</definedName>
    <definedName name="Orc_cons" localSheetId="3">#REF!</definedName>
    <definedName name="Orc_cons" localSheetId="11">#REF!</definedName>
    <definedName name="Orc_cons" localSheetId="12">#REF!</definedName>
    <definedName name="Orc_cons">#REF!</definedName>
    <definedName name="PEROUT">#N/A</definedName>
    <definedName name="PERSEG">#N/A</definedName>
    <definedName name="Print_Area_MI">'[4]#REF'!$A$1:$U$38</definedName>
    <definedName name="Prioridade2">[9]Empresas!$B$1:$B$4</definedName>
    <definedName name="PROPOSTA__ORÇAMENTÁRIA_2000" localSheetId="3">#REF!</definedName>
    <definedName name="PROPOSTA__ORÇAMENTÁRIA_2000" localSheetId="11">#REF!</definedName>
    <definedName name="PROPOSTA__ORÇAMENTÁRIA_2000" localSheetId="12">#REF!</definedName>
    <definedName name="PROPOSTA__ORÇAMENTÁRIA_2000">#REF!</definedName>
    <definedName name="PROPOSTA_ORÇAMENTÁRIA_2000" localSheetId="3">#REF!</definedName>
    <definedName name="PROPOSTA_ORÇAMENTÁRIA_2000" localSheetId="11">#REF!</definedName>
    <definedName name="PROPOSTA_ORÇAMENTÁRIA_2000" localSheetId="12">#REF!</definedName>
    <definedName name="PROPOSTA_ORÇAMENTÁRIA_2000">#REF!</definedName>
    <definedName name="RELATÓRIO_DE_ATIVIDADES" localSheetId="3">#REF!</definedName>
    <definedName name="RELATÓRIO_DE_ATIVIDADES" localSheetId="11">#REF!</definedName>
    <definedName name="RELATÓRIO_DE_ATIVIDADES" localSheetId="12">#REF!</definedName>
    <definedName name="RELATÓRIO_DE_ATIVIDADES">#REF!</definedName>
    <definedName name="RelcaTipoAcum" localSheetId="3">#REF!</definedName>
    <definedName name="RelcaTipoAcum" localSheetId="11">#REF!</definedName>
    <definedName name="RelcaTipoAcum" localSheetId="12">#REF!</definedName>
    <definedName name="RelcaTipoAcum">#REF!</definedName>
    <definedName name="RelcaTipoMes" localSheetId="3">#REF!</definedName>
    <definedName name="RelcaTipoMes" localSheetId="11">#REF!</definedName>
    <definedName name="RelcaTipoMes" localSheetId="12">#REF!</definedName>
    <definedName name="RelcaTipoMes">#REF!</definedName>
    <definedName name="Rental09" localSheetId="3">'[1]EVA MILLS'!#REF!</definedName>
    <definedName name="Rental09" localSheetId="11">'[1]EVA MILLS'!#REF!</definedName>
    <definedName name="Rental09" localSheetId="12">'[1]EVA MILLS'!#REF!</definedName>
    <definedName name="Rental09">'[1]EVA MILLS'!#REF!</definedName>
    <definedName name="Rental10" localSheetId="3">'[1]EVA MILLS'!#REF!</definedName>
    <definedName name="Rental10" localSheetId="11">'[1]EVA MILLS'!#REF!</definedName>
    <definedName name="Rental10" localSheetId="12">'[1]EVA MILLS'!#REF!</definedName>
    <definedName name="Rental10">'[1]EVA MILLS'!#REF!</definedName>
    <definedName name="Resumo" localSheetId="3">#REF!</definedName>
    <definedName name="Resumo" localSheetId="11">#REF!</definedName>
    <definedName name="Resumo" localSheetId="12">#REF!</definedName>
    <definedName name="Resumo">#REF!</definedName>
    <definedName name="ROICLTM_i" localSheetId="3">[8]Mills!#REF!</definedName>
    <definedName name="ROICLTM_i" localSheetId="11">[8]Mills!#REF!</definedName>
    <definedName name="ROICLTM_i" localSheetId="12">[8]Mills!#REF!</definedName>
    <definedName name="ROICLTM_i" localSheetId="10">[8]Mills!#REF!</definedName>
    <definedName name="ROICLTM_i" localSheetId="9">[8]Mills!#REF!</definedName>
    <definedName name="ROICLTM_i" localSheetId="5">[8]Mills!#REF!</definedName>
    <definedName name="ROICLTM_i" localSheetId="8">[8]Mills!#REF!</definedName>
    <definedName name="ROICLTM_i" localSheetId="7">[8]Mills!#REF!</definedName>
    <definedName name="ROICLTM_i">[8]Mills!#REF!</definedName>
    <definedName name="SEACUST">#N/A</definedName>
    <definedName name="SEAREC">#N/A</definedName>
    <definedName name="SInd09" localSheetId="3">'[1]EVA MILLS'!#REF!</definedName>
    <definedName name="SInd09" localSheetId="11">'[1]EVA MILLS'!#REF!</definedName>
    <definedName name="SInd09" localSheetId="12">'[1]EVA MILLS'!#REF!</definedName>
    <definedName name="SInd09">'[1]EVA MILLS'!#REF!</definedName>
    <definedName name="SInd10" localSheetId="3">'[1]EVA MILLS'!#REF!</definedName>
    <definedName name="SInd10" localSheetId="11">'[1]EVA MILLS'!#REF!</definedName>
    <definedName name="SInd10" localSheetId="12">'[1]EVA MILLS'!#REF!</definedName>
    <definedName name="SInd10">'[1]EVA MILLS'!#REF!</definedName>
    <definedName name="telaA" localSheetId="3">[3]!telaA</definedName>
    <definedName name="telaA" localSheetId="11">[3]!telaA</definedName>
    <definedName name="telaA" localSheetId="12">[3]!telaA</definedName>
    <definedName name="telaA">[3]!telaA</definedName>
    <definedName name="telaC" localSheetId="3">[3]!telaC</definedName>
    <definedName name="telaC" localSheetId="11">[3]!telaC</definedName>
    <definedName name="telaC" localSheetId="12">[3]!telaC</definedName>
    <definedName name="telaC">[3]!telaC</definedName>
    <definedName name="_xlnm.Print_Titles" localSheetId="6">'Construção - Construction'!$A:$A</definedName>
    <definedName name="_xlnm.Print_Titles" localSheetId="10">FCFF_FCFE!$A:$A</definedName>
    <definedName name="_xlnm.Print_Titles" localSheetId="9">'Fluxo de Caixa - Cash Flow'!$A:$A</definedName>
    <definedName name="_xlnm.Print_Titles" localSheetId="5">Mills!$A:$A</definedName>
    <definedName name="_xlnm.Print_Titles" localSheetId="8">'MillsSI e Outros'!$A:$A</definedName>
    <definedName name="_xlnm.Print_Titles" localSheetId="7">Rental!$A:$A</definedName>
    <definedName name="Trombetas" localSheetId="3">#REF!</definedName>
    <definedName name="Trombetas" localSheetId="11">#REF!</definedName>
    <definedName name="Trombetas" localSheetId="12">#REF!</definedName>
    <definedName name="Trombetas">#REF!</definedName>
    <definedName name="Vitória" localSheetId="3">#REF!</definedName>
    <definedName name="Vitória" localSheetId="11">#REF!</definedName>
    <definedName name="Vitória" localSheetId="12">#REF!</definedName>
    <definedName name="Vitória">#REF!</definedName>
    <definedName name="WKCN_valor_vinculado">1838153740</definedName>
  </definedNames>
  <calcPr calcId="152511" calcMode="manual"/>
</workbook>
</file>

<file path=xl/calcChain.xml><?xml version="1.0" encoding="utf-8"?>
<calcChain xmlns="http://schemas.openxmlformats.org/spreadsheetml/2006/main">
  <c r="G59" i="25" l="1"/>
  <c r="F59" i="25"/>
  <c r="E59" i="25"/>
  <c r="I25" i="25"/>
  <c r="I24" i="25"/>
  <c r="I48" i="25"/>
  <c r="F48" i="25"/>
  <c r="G48" i="25"/>
  <c r="E48" i="25"/>
  <c r="H7" i="25"/>
  <c r="H6" i="25"/>
  <c r="E7" i="25"/>
  <c r="E25" i="25" s="1"/>
  <c r="E6" i="25"/>
  <c r="E24" i="25" s="1"/>
  <c r="F7" i="25"/>
  <c r="F25" i="25" s="1"/>
  <c r="F6" i="25"/>
  <c r="F24" i="25" s="1"/>
  <c r="G7" i="25"/>
  <c r="G25" i="25" s="1"/>
  <c r="G6" i="25"/>
  <c r="G24" i="25" s="1"/>
  <c r="H42" i="25"/>
  <c r="H43" i="25" s="1"/>
  <c r="G42" i="25"/>
  <c r="G43" i="25" s="1"/>
  <c r="H13" i="25"/>
  <c r="G13" i="25"/>
  <c r="B3" i="25"/>
  <c r="B21" i="25" s="1"/>
  <c r="I23" i="25"/>
  <c r="I20" i="25"/>
  <c r="B5" i="25"/>
  <c r="B23" i="25" s="1"/>
  <c r="C5" i="25"/>
  <c r="C23" i="25" s="1"/>
  <c r="D5" i="25"/>
  <c r="E5" i="25"/>
  <c r="E23" i="25" s="1"/>
  <c r="F5" i="25"/>
  <c r="F23" i="25" s="1"/>
  <c r="H5" i="25"/>
  <c r="G22" i="25"/>
  <c r="H3" i="25"/>
  <c r="H21" i="25" s="1"/>
  <c r="F3" i="25"/>
  <c r="E3" i="25"/>
  <c r="E21" i="25" s="1"/>
  <c r="D3" i="25"/>
  <c r="D21" i="25" s="1"/>
  <c r="C3" i="25"/>
  <c r="C21" i="25" s="1"/>
  <c r="H14" i="25"/>
  <c r="H23" i="25"/>
  <c r="H12" i="25"/>
  <c r="H11" i="25"/>
  <c r="C14" i="25"/>
  <c r="D14" i="25"/>
  <c r="D23" i="25"/>
  <c r="E14" i="25"/>
  <c r="F14" i="25"/>
  <c r="G14" i="25"/>
  <c r="B14" i="25"/>
  <c r="F13" i="25"/>
  <c r="F22" i="25"/>
  <c r="C13" i="25"/>
  <c r="C22" i="25"/>
  <c r="D13" i="25"/>
  <c r="D22" i="25"/>
  <c r="E13" i="25"/>
  <c r="E22" i="25"/>
  <c r="B13" i="25"/>
  <c r="B22" i="25"/>
  <c r="G12" i="25"/>
  <c r="B12" i="25"/>
  <c r="C12" i="25"/>
  <c r="D12" i="25"/>
  <c r="E12" i="25"/>
  <c r="F12" i="25"/>
  <c r="F21" i="25"/>
  <c r="C11" i="25"/>
  <c r="D11" i="25"/>
  <c r="E11" i="25"/>
  <c r="F11" i="25"/>
  <c r="G11" i="25"/>
  <c r="G20" i="25"/>
  <c r="B11" i="25"/>
  <c r="E20" i="25"/>
  <c r="B20" i="25"/>
  <c r="C20" i="25"/>
  <c r="D20" i="25"/>
  <c r="F20" i="25"/>
  <c r="F9" i="24"/>
  <c r="F15" i="24" s="1"/>
  <c r="D11" i="24"/>
  <c r="E11" i="24"/>
  <c r="F11" i="24"/>
  <c r="C9" i="24"/>
  <c r="C15" i="24" s="1"/>
  <c r="D9" i="24"/>
  <c r="D15" i="24" s="1"/>
  <c r="E9" i="24"/>
  <c r="E15" i="24" s="1"/>
  <c r="C8" i="24"/>
  <c r="C14" i="24" s="1"/>
  <c r="D8" i="24"/>
  <c r="D14" i="24"/>
  <c r="E8" i="24"/>
  <c r="F8" i="24"/>
  <c r="F14" i="24" s="1"/>
  <c r="B8" i="24"/>
  <c r="B14" i="24" s="1"/>
  <c r="H17" i="24"/>
  <c r="H15" i="24"/>
  <c r="H14" i="24"/>
  <c r="H10" i="24"/>
  <c r="H4" i="24"/>
  <c r="H16" i="24"/>
  <c r="G4" i="24"/>
  <c r="F4" i="24"/>
  <c r="E4" i="24"/>
  <c r="D4" i="24"/>
  <c r="C4" i="24"/>
  <c r="B4" i="24"/>
  <c r="B9" i="24"/>
  <c r="B15" i="24" s="1"/>
  <c r="E17" i="24"/>
  <c r="D17" i="24"/>
  <c r="B11" i="24"/>
  <c r="J42" i="25"/>
  <c r="J43" i="25" s="1"/>
  <c r="G3" i="25"/>
  <c r="G21" i="25" s="1"/>
  <c r="F49" i="25"/>
  <c r="F54" i="25"/>
  <c r="F15" i="25"/>
  <c r="E15" i="25"/>
  <c r="E49" i="25"/>
  <c r="E54" i="25"/>
  <c r="G15" i="25"/>
  <c r="G49" i="25"/>
  <c r="G54" i="25"/>
  <c r="I21" i="25"/>
  <c r="I22" i="25"/>
  <c r="D10" i="24" l="1"/>
  <c r="D16" i="24" s="1"/>
  <c r="C10" i="24"/>
  <c r="C16" i="24" s="1"/>
  <c r="E10" i="24"/>
  <c r="E16" i="24" s="1"/>
  <c r="B19" i="24"/>
  <c r="B17" i="24"/>
  <c r="C11" i="24"/>
  <c r="B10" i="24"/>
  <c r="B16" i="24" s="1"/>
  <c r="E14" i="24"/>
  <c r="F10" i="24"/>
  <c r="F16" i="24" s="1"/>
  <c r="F19" i="24"/>
  <c r="E19" i="24"/>
  <c r="D19" i="24"/>
  <c r="F17" i="24"/>
  <c r="G9" i="24"/>
  <c r="G15" i="24" s="1"/>
  <c r="H4" i="25"/>
  <c r="H22" i="25" s="1"/>
  <c r="I42" i="25"/>
  <c r="I43" i="25" s="1"/>
  <c r="H26" i="25" s="1"/>
  <c r="H2" i="25"/>
  <c r="H20" i="25" s="1"/>
  <c r="G5" i="25"/>
  <c r="G23" i="25" s="1"/>
  <c r="C17" i="24" l="1"/>
  <c r="C19" i="24"/>
  <c r="G8" i="24" l="1"/>
  <c r="G10" i="24" s="1"/>
  <c r="G16" i="24" s="1"/>
  <c r="G14" i="24" l="1"/>
  <c r="G11" i="24" l="1"/>
  <c r="G17" i="24" s="1"/>
  <c r="G19" i="24" l="1"/>
</calcChain>
</file>

<file path=xl/comments1.xml><?xml version="1.0" encoding="utf-8"?>
<comments xmlns="http://schemas.openxmlformats.org/spreadsheetml/2006/main">
  <authors>
    <author>Camila Delfini dos Santos Conrado</author>
  </authors>
  <commentList>
    <comment ref="A20" authorId="0" shapeId="0">
      <text>
        <r>
          <rPr>
            <b/>
            <sz val="9"/>
            <color indexed="81"/>
            <rFont val="Segoe UI"/>
            <family val="2"/>
          </rPr>
          <t>lucro líquido/receita</t>
        </r>
        <r>
          <rPr>
            <sz val="9"/>
            <color indexed="81"/>
            <rFont val="Segoe UI"/>
            <family val="2"/>
          </rPr>
          <t xml:space="preserve">
</t>
        </r>
      </text>
    </comment>
    <comment ref="A43" authorId="0" shapeId="0">
      <text>
        <r>
          <rPr>
            <b/>
            <sz val="9"/>
            <color indexed="81"/>
            <rFont val="Segoe UI"/>
            <family val="2"/>
          </rPr>
          <t>lucro líquido/patrimonio líquido</t>
        </r>
        <r>
          <rPr>
            <sz val="9"/>
            <color indexed="81"/>
            <rFont val="Segoe UI"/>
            <family val="2"/>
          </rPr>
          <t xml:space="preserve">
</t>
        </r>
      </text>
    </comment>
    <comment ref="A44" authorId="0" shapeId="0">
      <text>
        <r>
          <rPr>
            <b/>
            <sz val="9"/>
            <color indexed="81"/>
            <rFont val="Segoe UI"/>
            <family val="2"/>
          </rPr>
          <t>lucro líquido/ativo</t>
        </r>
        <r>
          <rPr>
            <sz val="9"/>
            <color indexed="81"/>
            <rFont val="Segoe UI"/>
            <family val="2"/>
          </rPr>
          <t xml:space="preserve">
</t>
        </r>
      </text>
    </comment>
  </commentList>
</comments>
</file>

<file path=xl/comments2.xml><?xml version="1.0" encoding="utf-8"?>
<comments xmlns="http://schemas.openxmlformats.org/spreadsheetml/2006/main">
  <authors>
    <author>Camila Delfini dos Santos Conrado</author>
  </authors>
  <commentList>
    <comment ref="B32" authorId="0" shapeId="0">
      <text>
        <r>
          <rPr>
            <b/>
            <sz val="9"/>
            <color indexed="81"/>
            <rFont val="Segoe UI"/>
            <family val="2"/>
          </rPr>
          <t>Camila Delfini dos Santos Conrado:</t>
        </r>
        <r>
          <rPr>
            <sz val="9"/>
            <color indexed="81"/>
            <rFont val="Segoe UI"/>
            <family val="2"/>
          </rPr>
          <t xml:space="preserve">
valor correto DF é 199,412</t>
        </r>
      </text>
    </comment>
  </commentList>
</comments>
</file>

<file path=xl/sharedStrings.xml><?xml version="1.0" encoding="utf-8"?>
<sst xmlns="http://schemas.openxmlformats.org/spreadsheetml/2006/main" count="2010" uniqueCount="828">
  <si>
    <t>2T15</t>
  </si>
  <si>
    <t>1T16</t>
  </si>
  <si>
    <t>2T16</t>
  </si>
  <si>
    <t>Construção</t>
  </si>
  <si>
    <t>Rental</t>
  </si>
  <si>
    <t>Mills</t>
  </si>
  <si>
    <t>1T10</t>
  </si>
  <si>
    <t>2T10</t>
  </si>
  <si>
    <t>3T10</t>
  </si>
  <si>
    <t>4T10</t>
  </si>
  <si>
    <t>1T11</t>
  </si>
  <si>
    <t>2T11</t>
  </si>
  <si>
    <t>3T11</t>
  </si>
  <si>
    <t>4T11</t>
  </si>
  <si>
    <t>1T12</t>
  </si>
  <si>
    <t>2T12</t>
  </si>
  <si>
    <t>3T12</t>
  </si>
  <si>
    <t>4T12</t>
  </si>
  <si>
    <t>1T13</t>
  </si>
  <si>
    <t>2T13</t>
  </si>
  <si>
    <t>3T13</t>
  </si>
  <si>
    <t>4T13</t>
  </si>
  <si>
    <t>1T14</t>
  </si>
  <si>
    <t>2T14</t>
  </si>
  <si>
    <t>3T14</t>
  </si>
  <si>
    <t>4T14</t>
  </si>
  <si>
    <t>1T15</t>
  </si>
  <si>
    <t>3T15</t>
  </si>
  <si>
    <t>4T15</t>
  </si>
  <si>
    <t>Receita Líquida Total</t>
  </si>
  <si>
    <t>Custo das vendas de equipamentos seminovos</t>
  </si>
  <si>
    <t>Baixa de Ativos</t>
  </si>
  <si>
    <t>CPV Total, ex-depreciação</t>
  </si>
  <si>
    <t>Depreciação</t>
  </si>
  <si>
    <t>Capex bruto de locação</t>
  </si>
  <si>
    <t>Imobilizado líquido de locação</t>
  </si>
  <si>
    <t>Outros</t>
  </si>
  <si>
    <t>Imobilizado Bruto de locação</t>
  </si>
  <si>
    <t>Taxa de Utilização Fisica Trimestral</t>
  </si>
  <si>
    <t>Taxa de Utilização Fisica LTM</t>
  </si>
  <si>
    <t>Infraestrutura</t>
  </si>
  <si>
    <t>Edificações</t>
  </si>
  <si>
    <t>Faturamento Infraestrutura por origem de Recursos</t>
  </si>
  <si>
    <t>Público</t>
  </si>
  <si>
    <t>Privado</t>
  </si>
  <si>
    <t>Parceira Público-Privado (PPP)</t>
  </si>
  <si>
    <t>Receita Líquida por natureza</t>
  </si>
  <si>
    <t>Vendas Novos*</t>
  </si>
  <si>
    <t>Locação</t>
  </si>
  <si>
    <t>Vendas Seminovos</t>
  </si>
  <si>
    <t>Outras</t>
  </si>
  <si>
    <t>Custo das vendas de equipamentos novos*</t>
  </si>
  <si>
    <t>Faturamento por tipo</t>
  </si>
  <si>
    <t>Não-Construção</t>
  </si>
  <si>
    <t>Spot</t>
  </si>
  <si>
    <t>Unidade de Negócio - Rental</t>
  </si>
  <si>
    <t>Receita Líquida por Unidade de Negócio</t>
  </si>
  <si>
    <t xml:space="preserve">Pessoal </t>
  </si>
  <si>
    <t>Material de Consumo e Manutenção e Reparo</t>
  </si>
  <si>
    <t>Frete</t>
  </si>
  <si>
    <t>Terceiros</t>
  </si>
  <si>
    <t>Comercial, Operacional e Administrativo</t>
  </si>
  <si>
    <t>Serviços Gerais</t>
  </si>
  <si>
    <t>Outras despesas</t>
  </si>
  <si>
    <t>Capex bruto total</t>
  </si>
  <si>
    <t>Capex bruto de bens de uso</t>
  </si>
  <si>
    <t>Lucro antes do Resultado Financeiro</t>
  </si>
  <si>
    <t>Resultado Financeiro</t>
  </si>
  <si>
    <t>Receita Financeira</t>
  </si>
  <si>
    <t>Despesa Financeira</t>
  </si>
  <si>
    <t>Lucro após Resultado Financeiro</t>
  </si>
  <si>
    <t>Imposto de Renda e Contribuição Social</t>
  </si>
  <si>
    <t>Ebitda</t>
  </si>
  <si>
    <t>Margem Ebitda (%)</t>
  </si>
  <si>
    <t>Ebitda ex. não recorrentes</t>
  </si>
  <si>
    <t>Não recorrentes</t>
  </si>
  <si>
    <t>Margem Ebitda (%) ex. não recorrentes</t>
  </si>
  <si>
    <t>Fluxo de Caixa das Atividades Operacionais</t>
  </si>
  <si>
    <t>Lucro (prejuízo) do período  antes do imposto de renda e contribuição social</t>
  </si>
  <si>
    <t>Ajustes:</t>
  </si>
  <si>
    <t>Depreciação e amortização</t>
  </si>
  <si>
    <t>Provisão para riscos tributários, cíveis e trabalhistas</t>
  </si>
  <si>
    <t>Provisão para despesa com opções de ações</t>
  </si>
  <si>
    <t>Participação de lucros a pagar</t>
  </si>
  <si>
    <t>Ganho na baixa de ativos imobilizados</t>
  </si>
  <si>
    <t>Juros e variações monetárias ativa e passiva líquidas</t>
  </si>
  <si>
    <t>Provisão para devedores duvidosos</t>
  </si>
  <si>
    <t xml:space="preserve">   </t>
  </si>
  <si>
    <t>Variações nos ativos e passivos</t>
  </si>
  <si>
    <t>Contas a receber</t>
  </si>
  <si>
    <t>Estoques</t>
  </si>
  <si>
    <t>Tributos a recuperar</t>
  </si>
  <si>
    <t>Depósitos judiciais</t>
  </si>
  <si>
    <t>Outros ativos</t>
  </si>
  <si>
    <t>Fornecedores</t>
  </si>
  <si>
    <t>Salários e encargos sociais</t>
  </si>
  <si>
    <t>Tributos a pagar</t>
  </si>
  <si>
    <t>Outros passivos</t>
  </si>
  <si>
    <t>Processos judiciais liquidados</t>
  </si>
  <si>
    <t>Juros pagos</t>
  </si>
  <si>
    <t>Imposto de renda e contribuição social pagos</t>
  </si>
  <si>
    <t>Caixa líquido gerado pelas atividades operacionais</t>
  </si>
  <si>
    <t>Fluxo de caixa das atividades de investimentos</t>
  </si>
  <si>
    <t>Fluxo de caixa das atividades de financiamentos:</t>
  </si>
  <si>
    <t>Aquisições de ações em tesouraria</t>
  </si>
  <si>
    <t>Dividendos e juros sobre capital próprio pagos</t>
  </si>
  <si>
    <t>Amortização de empréstimos</t>
  </si>
  <si>
    <t>Caixa e equivalentes de caixa no início do período</t>
  </si>
  <si>
    <t>Caixa e equivalentes de caixa no final do período</t>
  </si>
  <si>
    <t>Dívida Líquida</t>
  </si>
  <si>
    <t>Dívida Bruta</t>
  </si>
  <si>
    <t>Covenants</t>
  </si>
  <si>
    <t xml:space="preserve">Dívida Líquida/EBITDA LTM </t>
  </si>
  <si>
    <t>EBITDA LTM /Resultado Financeiro</t>
  </si>
  <si>
    <t>Dívida Líquida/EBITDA LTM  ex. não recorrentes</t>
  </si>
  <si>
    <t>EBITDA LTM /Resultado Financeiro ex. não recorrentes</t>
  </si>
  <si>
    <t>Rendimento de títulos e valores mobiliários</t>
  </si>
  <si>
    <t>Ganho de capital na alienação de investimento</t>
  </si>
  <si>
    <t>Participação nos lucros paga</t>
  </si>
  <si>
    <t>Títulos e valores mobiliários - principal</t>
  </si>
  <si>
    <t>Adiantamento sobre venda de ativos de operações descontinuadas</t>
  </si>
  <si>
    <t>Aquisições de investimentos</t>
  </si>
  <si>
    <t>Valor recebido na venda da unidade de negócio Serviços Industriais SI</t>
  </si>
  <si>
    <t>Valor recebido na venda de ativo imobilizado e intangível</t>
  </si>
  <si>
    <t>Aporte de Capital</t>
  </si>
  <si>
    <t>Provisão para estoques de giro lento e de redução ao valor realizável</t>
  </si>
  <si>
    <t>Programa de Recuperação Fiscal (REFIS)</t>
  </si>
  <si>
    <t>Caixa líquido gerado nas (consumido pelas) atividades de investimento</t>
  </si>
  <si>
    <t>Custo com emissões de ações</t>
  </si>
  <si>
    <t>Ingressos de empréstimos e debêntures</t>
  </si>
  <si>
    <t>Caixa líquido gerado nas (consumidas pelas) atividades de financiamentos</t>
  </si>
  <si>
    <t>Aumento (redução) de caixa e equivalentes de caixa, líquido</t>
  </si>
  <si>
    <t>ROIC LTM(%)</t>
  </si>
  <si>
    <t>Capital Investido (últimos 13 meses)</t>
  </si>
  <si>
    <t>Unidade de Negócio - Construção¹</t>
  </si>
  <si>
    <t>R$ milhões</t>
  </si>
  <si>
    <t>Unidade de Negócio - MillsSI</t>
  </si>
  <si>
    <t>Aquisições de bens do ativo imobilizado locação²</t>
  </si>
  <si>
    <t>R$ mil</t>
  </si>
  <si>
    <t>Glossário</t>
  </si>
  <si>
    <t>(a)Baixa de Ativos – é atrelado a receita de Indenizações, este valor é o custo de baixarmos o ativo indenizado no nosso imobilizado.</t>
  </si>
  <si>
    <t>(b)Capex (Capital Expenditure) – Aquisição de bens tangíveis e intangíveis para o ativo não circulante.</t>
  </si>
  <si>
    <t>(c)Capital investido – Para a empresa, capital investido é definido como a soma do capital próprio (patrimônio líquido) mais capital de terceiros (incluindo todas as dívidas onerosas, bancárias e não bancárias), ambos sendo os valores médios no período. Por segmento de negócio, é o valor médio do período do capital investido da empresa ponderado pelos ativos médios de cada segmento de negócio (capital circulante líquido mais imobilizado). A base de ativos no ano é calculada como a média da base de ativos dos últimos treze meses.</t>
  </si>
  <si>
    <t>(d)Fluxo de caixa líquido - Caixa líquido gerado pelas atividades operacionais menos caixa líquido aplicado nas atividades de investimentos.</t>
  </si>
  <si>
    <t>(e)Custo de execução de obra – O custo de execução de obra engloba: (i) pessoal para supervisão das obras e assistência técnica; (ii) pessoal para montagem e desmontagem de material, quando feita por mão de obra da Mills; (iii) fretes de transporte de equipamentos, quando de responsabilidade da Mills; (iv) custo de materiais utilizados na manutenção de equipamentos; e (v) aluguel de equipamentos de terceiros.</t>
  </si>
  <si>
    <t>(f)Custo de depósito - Este custo engloba as despesas relacionadas diretamente a administração do depósito, estocagem, movimentação e manutenção dos ativos de locação e de revenda, contemplando despesas com mão-de-obra, EPIs usados nas atividades do depósito (movimentação, estocagem e manutenção), insumos (gás de empilhadeira, gases para solda, compensados, tintas, sarrafos de madeira , dentre outros) e manutenção de máquinas e equipamentos (empilhadeiras, máquinas de solda, hidrojateadoras, talhas e ferramentas em geral).</t>
  </si>
  <si>
    <t>(g)Custo de vendas  - custo de venda de novos é atrelado a receita de vendas novos. O custo de vendas de seminovos é atrelado a receita de vendas de seminovos e é equivalente a baixa desses ativos do imobilizado (custo residual).</t>
  </si>
  <si>
    <t>(i)Dívida líquida – Dívida bruta menos disponibilidades financeiras.</t>
  </si>
  <si>
    <t>(j)EBITDA - O EBITDA é uma medição não contábil elaborada pela Companhia, conciliada com nossas demonstrações financeiras observando as disposições do Ofício Circular CVM n.° 01/2007, quando aplicável. Calculamos nosso EBITDA como nosso lucro operacional antes do resultado financeiro, dos efeitos da depreciação de bens de uso e equipamentos de locação e da amortização do intangível. O EBITDA não é medida reconhecida pelas Práticas Contábeis Adotadas no Brasil, IFRS ou US GAAP, não possui um significado padrão e pode não ser comparável a medidas com títulos semelhantes fornecidos por outras companhias. Divulgamos o EBITDA porque o utilizamos para medir nosso desempenho. O EBITDA não deve ser considerado isoladamente ou como substituto do lucro líquido ou do lucro operacional, como indicadores de desempenho operacional ou fluxo de caixa ou para medir a liquidez ou a capacidade de pagamento da dívida.</t>
  </si>
  <si>
    <t xml:space="preserve">(k)ROIC - Retorno sobre o Capital Investido (Return on Invested Capital), calculado como Lucro Operacional antes do resultado financeiro e depois do imposto de renda e contribuição social (alíquota teórica de 30%) sobre esse lucro, acrescido da remuneração de empresas nas quais possui participação minoritária, dividido pelo Capital Investido médio. O ROIC não é uma medida reconhecida pelas Práticas Contábeis adotadas no Brasil, não possui um significado padrão e pode não ser comparável a medidas com títulos semelhantes fornecidas por outras companhias.   </t>
  </si>
  <si>
    <t>ROIC LTM: ((Lucro Operacional nos últimos doze meses – (30% IR) + remuneração de empresas nas quais possui participação minoritária)/Capital investido médio dos últimos treze meses)</t>
  </si>
  <si>
    <t>Mills*</t>
  </si>
  <si>
    <t>3T16</t>
  </si>
  <si>
    <t>4T16</t>
  </si>
  <si>
    <t xml:space="preserve"> IRPJ e CSLL a compensar</t>
  </si>
  <si>
    <t>1T17</t>
  </si>
  <si>
    <t>Custo das vendas de equipamentos novos ²</t>
  </si>
  <si>
    <t>Serviços Indústriais ³</t>
  </si>
  <si>
    <t>Até 2013 foi considerada as receitas e despesas da Unidade de Negócio Serviços Indústriais, vendida em 2013.</t>
  </si>
  <si>
    <t>²  até 2012 a companhia não abria a receita de vendas entre novos e seminovos. Com isso, foi considerado tudo como novo.</t>
  </si>
  <si>
    <t>¹  a partir do 1T17 os gastos com a área de projeto foram ilustrados dentro do CPV na linha de execução de obras, depósito e projetos.</t>
  </si>
  <si>
    <t>* No 3T15 após as mudanças organizacionais a Companhia consolidou as unidades de Infraestrutura e Edificações em Construção.</t>
  </si>
  <si>
    <t>Vendas Novos</t>
  </si>
  <si>
    <t xml:space="preserve">O presente documento não foi auditado.
Nenhuma parte deste material pode ser retransmitida a terceiros sem a autorização formal da Companhia.
Apesar dos melhores esforços de pesquisa e análises, as visões aqui descritas estão sujeitas a refinamentos e ajustes.
</t>
  </si>
  <si>
    <t>Balanço Patrimonial</t>
  </si>
  <si>
    <t>Ativo</t>
  </si>
  <si>
    <t>Ativo Total</t>
  </si>
  <si>
    <t>-</t>
  </si>
  <si>
    <t>Estoques - outros ativos mantidos para venda</t>
  </si>
  <si>
    <t>Investimentos</t>
  </si>
  <si>
    <t>Diferido</t>
  </si>
  <si>
    <t>Passivo</t>
  </si>
  <si>
    <t>Patrimônio Líquido</t>
  </si>
  <si>
    <t>Resultado do Exercício</t>
  </si>
  <si>
    <t>Receita de Venda de Bens e/ou Serviços</t>
  </si>
  <si>
    <t>Custo dos Bens e/ou Serviços Vendidos</t>
  </si>
  <si>
    <t>Resultado Bruto</t>
  </si>
  <si>
    <t>Despesas/Receitas Operacionais</t>
  </si>
  <si>
    <t>Despesas com Vendas</t>
  </si>
  <si>
    <t>Despesas Gerais e Administrativas</t>
  </si>
  <si>
    <t>Perdas pela Não Recuperabilidade de Ativos</t>
  </si>
  <si>
    <t>Outras Receitas Operacionais</t>
  </si>
  <si>
    <t>Outras Despesas Operacionais</t>
  </si>
  <si>
    <t>Resultado de Equivalência Patrimonial</t>
  </si>
  <si>
    <t>Resultado Antes do Resultado Financeiro e dos Tributos</t>
  </si>
  <si>
    <t>Receitas Financeiras</t>
  </si>
  <si>
    <t>Despesas Financeiras</t>
  </si>
  <si>
    <t>Resultado Antes dos Tributos sobre o Lucro</t>
  </si>
  <si>
    <t>Imposto de Renda e Contribuição Social sobre o Lucro</t>
  </si>
  <si>
    <t>Corrente</t>
  </si>
  <si>
    <t>Resultado Líquido das Operações Continuadas</t>
  </si>
  <si>
    <t>Resultado Líquido de Operações Descontinuadas</t>
  </si>
  <si>
    <t>Lucro/Prejuízo Líquido das Operações Descontinuadas</t>
  </si>
  <si>
    <t>Ganhos/Perdas Líquidas sobre Ativos de Operações Descontinuadas</t>
  </si>
  <si>
    <t>Lucro/Prejuízo do Período</t>
  </si>
  <si>
    <t>Lucro por Ação - (Reais / Ação)</t>
  </si>
  <si>
    <t>Lucro Básico por Ação</t>
  </si>
  <si>
    <t>ON</t>
  </si>
  <si>
    <t>Lucro Diluído por Ação</t>
  </si>
  <si>
    <t>Forma de Pagamento</t>
  </si>
  <si>
    <t>Data de Aprovação</t>
  </si>
  <si>
    <t>Data de Divulgação</t>
  </si>
  <si>
    <t>Data de Pagamento</t>
  </si>
  <si>
    <t>Valor Total</t>
  </si>
  <si>
    <t>Valor por Ação</t>
  </si>
  <si>
    <t>(em R$)</t>
  </si>
  <si>
    <t>Pay-out Ratio</t>
  </si>
  <si>
    <t>Total 2014</t>
  </si>
  <si>
    <t>    JCP</t>
  </si>
  <si>
    <t>Até 30/06/2015</t>
  </si>
  <si>
    <t>Total 2013</t>
  </si>
  <si>
    <t>    Dividendos</t>
  </si>
  <si>
    <t>Total 2012</t>
  </si>
  <si>
    <t>Total 2011</t>
  </si>
  <si>
    <t>Total 2010</t>
  </si>
  <si>
    <t>Total 2009</t>
  </si>
  <si>
    <t>(em R$ mil)</t>
  </si>
  <si>
    <r>
      <t>(%)</t>
    </r>
    <r>
      <rPr>
        <b/>
        <i/>
        <vertAlign val="superscript"/>
        <sz val="9"/>
        <color rgb="FFFFFFFF"/>
        <rFont val="Arial"/>
        <family val="2"/>
      </rPr>
      <t>1</t>
    </r>
  </si>
  <si>
    <t>Dívida Líquida/FCO ajustado</t>
  </si>
  <si>
    <t>FCO ajustado /Resultado Financeiro</t>
  </si>
  <si>
    <t>R$ million</t>
  </si>
  <si>
    <t>Total Net Revenue</t>
  </si>
  <si>
    <t>Net Revenue per Nature</t>
  </si>
  <si>
    <t>Sales of new equipment*</t>
  </si>
  <si>
    <t>Sales of semi new equipment</t>
  </si>
  <si>
    <t>Others</t>
  </si>
  <si>
    <t>Total COGS, ex. depreciation</t>
  </si>
  <si>
    <t>Cost of sales of new equipment²</t>
  </si>
  <si>
    <t>Cost of sales of semi new equipment</t>
  </si>
  <si>
    <t>Write-off</t>
  </si>
  <si>
    <t>G&amp;A, ex. depreciation and ADD</t>
  </si>
  <si>
    <t>Commercial, Operational and Administrative</t>
  </si>
  <si>
    <t>General Services</t>
  </si>
  <si>
    <t>Other Expenses</t>
  </si>
  <si>
    <t>ADD</t>
  </si>
  <si>
    <t>Ebitda margin (%)</t>
  </si>
  <si>
    <t>Depreciation</t>
  </si>
  <si>
    <t>Financial Result</t>
  </si>
  <si>
    <t>Financial Revenue</t>
  </si>
  <si>
    <t>Financial Expense</t>
  </si>
  <si>
    <t>Net (Loss) Earnings after Financial Result</t>
  </si>
  <si>
    <t>Net (Loss) Earnings before Financial Result</t>
  </si>
  <si>
    <t>Income tax and social contribution</t>
  </si>
  <si>
    <t>ROIC LTM (%)</t>
  </si>
  <si>
    <t>Non-recurring items</t>
  </si>
  <si>
    <t>Ebitda ex. non-recurring items</t>
  </si>
  <si>
    <t>Ebitda margin (%) ex. non-recurring items</t>
  </si>
  <si>
    <t>Capex</t>
  </si>
  <si>
    <t>Invested Capital (last 13 months)</t>
  </si>
  <si>
    <t>Rental net PP&amp;E</t>
  </si>
  <si>
    <t>Rental gross fixed assets</t>
  </si>
  <si>
    <t>Net Debt</t>
  </si>
  <si>
    <t>Net Debt/EBITDA LTM</t>
  </si>
  <si>
    <t>Net Debt/EBITDA LTM ex. non-recurring items</t>
  </si>
  <si>
    <t>EBITDA LTM/Financial Result</t>
  </si>
  <si>
    <t>EBITDA LTM/Financial Result ex. non-recurring items</t>
  </si>
  <si>
    <t>Net Debt/Adjusted Operational Cash Flow</t>
  </si>
  <si>
    <t>Adjusted Operational Cash Flow/Financial Result</t>
  </si>
  <si>
    <t>Net Revenue per Business Unit</t>
  </si>
  <si>
    <t>Heavy Construction</t>
  </si>
  <si>
    <t>Real Estate</t>
  </si>
  <si>
    <t>Industrial Services ³</t>
  </si>
  <si>
    <t>Personnel</t>
  </si>
  <si>
    <t>Consumables and maintenance and repair</t>
  </si>
  <si>
    <t>Freight</t>
  </si>
  <si>
    <t>Third parties</t>
  </si>
  <si>
    <t>² Until 2012 the Company didn't open the sales revenue between new and semi new equipment. Because of this, everything was considered new.</t>
  </si>
  <si>
    <t>Until 2013 was considered revenue and expenses of Industrial Services business unit, sold in 2013.</t>
  </si>
  <si>
    <t>¹ As of 1Q17, expenses with project area were ilustrated  in COGS, in the line job execution, warehouse and projects.</t>
  </si>
  <si>
    <t>Business Unit - Construction¹</t>
  </si>
  <si>
    <t>Sales of new equipment</t>
  </si>
  <si>
    <t>Cost os sales of semi new equipment</t>
  </si>
  <si>
    <t>Quarterly Utilization Rate</t>
  </si>
  <si>
    <t>Utilization Rate LTM</t>
  </si>
  <si>
    <t>* In 3Q15 after organizational changes, the Company consolidated the Heavy Construction and the Real Estate business units in Construction.</t>
  </si>
  <si>
    <t>1Q10</t>
  </si>
  <si>
    <t>2Q10</t>
  </si>
  <si>
    <t>3Q10</t>
  </si>
  <si>
    <t>4Q10</t>
  </si>
  <si>
    <t>1Q11</t>
  </si>
  <si>
    <t>2Q11</t>
  </si>
  <si>
    <t>3Q11</t>
  </si>
  <si>
    <t>4Q11</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</si>
  <si>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</si>
  <si>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</si>
  <si>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</si>
  <si>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</si>
  <si>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</si>
  <si>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</si>
  <si>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</si>
  <si>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</si>
  <si>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</si>
  <si>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</si>
  <si>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</si>
  <si>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</si>
  <si>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</si>
  <si>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</si>
  <si>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</si>
  <si>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</si>
  <si>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</si>
  <si>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</si>
  <si>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</si>
  <si>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</si>
  <si>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</si>
  <si>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Business Unit - Rental</t>
  </si>
  <si>
    <t>Construction</t>
  </si>
  <si>
    <t>Non-Construction</t>
  </si>
  <si>
    <t>Business Unit - Mills Industrial Services</t>
  </si>
  <si>
    <t>Job execution and warehose</t>
  </si>
  <si>
    <t>Cost of sales of new equipment*</t>
  </si>
  <si>
    <t>Cash Flow*</t>
  </si>
  <si>
    <t>R$ thousand</t>
  </si>
  <si>
    <t>Cash Flow of the Operational Activities</t>
  </si>
  <si>
    <t>Net (Loss) Earnings of the period before taxes and social contribution</t>
  </si>
  <si>
    <t>Adjustments:</t>
  </si>
  <si>
    <t>Depreciation and amortization</t>
  </si>
  <si>
    <t>Provision for tax, civil and labor risks</t>
  </si>
  <si>
    <t>Participation in profits to pay</t>
  </si>
  <si>
    <t>Income from securities and transferable securities</t>
  </si>
  <si>
    <t>Allowance for Doubtful Debts</t>
  </si>
  <si>
    <t>Capital Gain on disposal of investments</t>
  </si>
  <si>
    <t>Provision for inventory adjustment of rental equipment</t>
  </si>
  <si>
    <t>Tax Recovery Program (REFIS)</t>
  </si>
  <si>
    <t>Provisão por perdas estimadas por valor não recuperável</t>
  </si>
  <si>
    <t>Provisão para ajuste de inventário de equipamento de locação</t>
  </si>
  <si>
    <t>Judicial deposits</t>
  </si>
  <si>
    <t>Other assets</t>
  </si>
  <si>
    <t>Interest Paid</t>
  </si>
  <si>
    <t>Participation in profits paid</t>
  </si>
  <si>
    <t>Net cash provided by operating activities</t>
  </si>
  <si>
    <t>Cash flow from investing activities</t>
  </si>
  <si>
    <t>Marketable securities - principal</t>
  </si>
  <si>
    <t>Advance on sale of discontinued operations assets</t>
  </si>
  <si>
    <t>Investment acquisitions</t>
  </si>
  <si>
    <t>Amount received on the sale of fixed assets and intangible</t>
  </si>
  <si>
    <t>Net cash provided (used for) investment activities</t>
  </si>
  <si>
    <t>Cash flow from financing activities</t>
  </si>
  <si>
    <t>Acquisition of shares in treasury</t>
  </si>
  <si>
    <t>Ingress of loans and debentures</t>
  </si>
  <si>
    <t>Net cash provided (used for) financing activities</t>
  </si>
  <si>
    <t>Increase (decrease) in cash ans cash equivalents, net</t>
  </si>
  <si>
    <t>Cash and cash equivalents at the beginning of the period</t>
  </si>
  <si>
    <t>Cash and cash equivalents at the end of the period</t>
  </si>
  <si>
    <t>Balance Sheet</t>
  </si>
  <si>
    <t>Asset</t>
  </si>
  <si>
    <t>Total Asset</t>
  </si>
  <si>
    <t>Assets held for sale</t>
  </si>
  <si>
    <t>Investments</t>
  </si>
  <si>
    <t>Income Statement</t>
  </si>
  <si>
    <t>Revenue of Sales of Goods and/or Services</t>
  </si>
  <si>
    <t>Cost of Goods and/or Services Rendered</t>
  </si>
  <si>
    <t>Gross Result</t>
  </si>
  <si>
    <t>Operational Expenses/Revenues</t>
  </si>
  <si>
    <t>Expenses with Sales</t>
  </si>
  <si>
    <t>General and Administrative Expenses</t>
  </si>
  <si>
    <t>Losses for Non-recoverable Assets</t>
  </si>
  <si>
    <t>Other Operational Revenues</t>
  </si>
  <si>
    <t>Other Operational Expenses</t>
  </si>
  <si>
    <t>Result of Equity Equivalence</t>
  </si>
  <si>
    <t>Result Before Financial Result and Taxes</t>
  </si>
  <si>
    <t>Financial Expenses</t>
  </si>
  <si>
    <t>Result Before Taxes on profit</t>
  </si>
  <si>
    <t>Income Tax and Social Contribution</t>
  </si>
  <si>
    <t>Current</t>
  </si>
  <si>
    <t>Deferred</t>
  </si>
  <si>
    <t>Net Result of Continued Operations</t>
  </si>
  <si>
    <t>Net Result of Descontinued Operations</t>
  </si>
  <si>
    <t>Net Profit/Loss of descontinued operations</t>
  </si>
  <si>
    <t>Net Gain/Losses on descontinued operations assets</t>
  </si>
  <si>
    <t>Profit/Loss of the Period</t>
  </si>
  <si>
    <t>Profit for Share - (Reais/share)</t>
  </si>
  <si>
    <t>Basic profit per share</t>
  </si>
  <si>
    <t>Diluted profit per share</t>
  </si>
  <si>
    <t>Glossary</t>
  </si>
  <si>
    <t xml:space="preserve">(a) Asset Write-off - is linked to Indemnities revenue, this value is the cost of the asset write off. </t>
  </si>
  <si>
    <t>(b) Capex (Capital Expenditure) - Acquisition of tangible and intangible assets to non-current assets.</t>
  </si>
  <si>
    <t xml:space="preserve">(c) Invested capital - For the company, invested capital is defined as the sum of shareholders' equity (net assets) and third-party capital (including all costly, bank and non-bank debt), both being the average values ​​for the period. By business unit, is the average amount of capital invested by the company by weighted average assets of each business unit (assets plus net fixed assets). The asset base in the year is calculated as the average asset base of the last thirteen months.
</t>
  </si>
  <si>
    <t xml:space="preserve">(d) Net Cash Flow - Net cash provided by operating activities less net cash used in investing activities.
</t>
  </si>
  <si>
    <t xml:space="preserve">(e) Job execution costs - Job execution cost include: (i) labor costs from construction jobs supervision and technical assistance; (ii) labor costs for erection and dismantling of the equipment rented to our clients, when such tasks are carried out by the Mills workforce; (iii) equipment freight costs, when under Mills’ responsibility; (iv) cost of materials used in the maintenance of the equipment, when it is returned to our warehouse; and (v) cost of equipment rented from third-parties.
</t>
  </si>
  <si>
    <t xml:space="preserve">(f) Warehouse costs - This cost includes the costs directly related to administration of the deposit, storage, handling and maintenance of rental assets and resale, covering costs with hand labor, IPE used in the activities of deposit (drive, storage and maintenance), inputs (forklift gas, gas welding, plywood, paints, wood battens, among others) and maintenance of machinery and equipment (forklifts, welding machines, water-blasting hoists and tools in general).
</t>
  </si>
  <si>
    <t xml:space="preserve">(g) Cost of sales - Cost of sales of new equipment is linked to sales of new equipment revenue. The sales of semi-new  equipment  cost is tied to sales of semi new equipment revenue and is equivalent to the cost of the assets write-off (residual cost).
</t>
  </si>
  <si>
    <t xml:space="preserve">(i) Net debt - Gross debt less financial resources.
</t>
  </si>
  <si>
    <t xml:space="preserve">(j) EBITDA - EBITDA is a non-accounting measure prepared by the Company, reconciled with our financial statements in compliance with the provisions of CVM Circular No. 01/2007, where applicable. We calculate EBITDA as our operating income before financial results, the effects of depreciation of use of property and rental equipment and amortization of intangible assets. EBITDA is not a measure recognized by GAAP in Brazil, IFRS or US GAAP, does not have a standard meaning and may not be comparable to measures with similar titles provided by other companies. We reported EBITDA because we use to measure our performance. EBITDA should not be considered in isolation or as a substitute for net income or operating income as measures of operating performance or cash flows or to measure liquidity or debt payment capacity.
</t>
  </si>
  <si>
    <t>(k) ROIC - Return on Invested Capital, calculated as Operating Income before financial results and after income tax and social contribution (theoretical rate of 30%) on this income, plus the remuneration companies in which it has a minority interest, divided by the average capital invested. ROIC is not a measure recognized by the accounting practices adopted in Brazil, does not have a standard meaning and may not be comparable to measures with similar titles provided by other companies</t>
  </si>
  <si>
    <t xml:space="preserve">LTM ROIC: ((Operating profit in the last twelve months - (30% IR) + compensation of companies in which it has a minority interest) / Capital invested average of the last thirteen months).
</t>
  </si>
  <si>
    <t xml:space="preserve">(l) Adjusted Operational Cash Flow - Based on the Company's Consolidated Financial Statements, net cash provided by operating activities excluding interest and monetary changes in assets and liabilities, acquisitions of leasing fixed assets and interest paid.
</t>
  </si>
  <si>
    <t xml:space="preserve">(l) Fluxo de Caixa Operacional Ajustado - com base nas Demonstrações Financeiras Consolidadas da Companhia, caixa líquido gerado nas atividades operacionais excluindo juros e variações monetárias ativas e passivas liquidas, aquisições de bens do ativo imobilizado de locação e juros pagos.
</t>
  </si>
  <si>
    <t>Payment method</t>
  </si>
  <si>
    <t>Approval Date</t>
  </si>
  <si>
    <t>Date of Release</t>
  </si>
  <si>
    <t>Payment Date</t>
  </si>
  <si>
    <t>Total Value</t>
  </si>
  <si>
    <t>(in R$ thousand)</t>
  </si>
  <si>
    <t>Value per share</t>
  </si>
  <si>
    <t>(in R$)</t>
  </si>
  <si>
    <t>Construção/Construction</t>
  </si>
  <si>
    <t>Fluxo de Caixa/Cash Flow</t>
  </si>
  <si>
    <t>This document is unaudited.</t>
  </si>
  <si>
    <t>No part of this material can be retransmitted to third parties wihout the Company's formal autorization .</t>
  </si>
  <si>
    <t>Despite de best research and analysis efforts, the visions described here are subject to refinements and adjusts.</t>
  </si>
  <si>
    <t>Balanço Patrimonial/Balance Sheet</t>
  </si>
  <si>
    <t>Assets Write-off</t>
  </si>
  <si>
    <t>Ebitda CVM</t>
  </si>
  <si>
    <t>Corporate and use goods</t>
  </si>
  <si>
    <t>Rental equipment</t>
  </si>
  <si>
    <t>Capex - equipment rental</t>
  </si>
  <si>
    <t>² Until 2012 the Company did not open the sales revenue between new and semi new equipment. Because of this, everything was considered new.</t>
  </si>
  <si>
    <t>Revenue per type</t>
  </si>
  <si>
    <t>Loss for the year</t>
  </si>
  <si>
    <t>Prejuízo do exercício</t>
  </si>
  <si>
    <t xml:space="preserve"> Income tax and social contribution expense </t>
  </si>
  <si>
    <t>Accrued expenses on stock options</t>
  </si>
  <si>
    <t>Gain on sale of property, plant and equipment</t>
  </si>
  <si>
    <t>Interest and monetary exchange gains and losses, net</t>
  </si>
  <si>
    <t>Provision for impairment</t>
  </si>
  <si>
    <t>Provision (reversal) for slow-moving inventories</t>
  </si>
  <si>
    <t>Changes in assets and liabilities</t>
  </si>
  <si>
    <t>Trade receivables</t>
  </si>
  <si>
    <t>Acquisition of rental equipment²</t>
  </si>
  <si>
    <t>Inventories</t>
  </si>
  <si>
    <t>Taxes recoverable</t>
  </si>
  <si>
    <t>IRPJ (Corporate Income Tax) and CSLL (Social Contribution on Profit)</t>
  </si>
  <si>
    <t>Trade payables</t>
  </si>
  <si>
    <t>Payroll and related taxes</t>
  </si>
  <si>
    <t>Taxes payable</t>
  </si>
  <si>
    <t>Other liabilities</t>
  </si>
  <si>
    <t>Lawsuits settled</t>
  </si>
  <si>
    <t>Proceeds from sale of the Industrial Services business unit</t>
  </si>
  <si>
    <t>Acquisition of PP&amp;E for own use and intangible assets²</t>
  </si>
  <si>
    <t>Capital contribution</t>
  </si>
  <si>
    <t>Share issue cost</t>
  </si>
  <si>
    <t>Dividends and interest on capital paid</t>
  </si>
  <si>
    <t>Amortization of borrowings</t>
  </si>
  <si>
    <t>Equity</t>
  </si>
  <si>
    <t>Valor residual dos ativos imobilizados e intangíveis vendidos e baixados</t>
  </si>
  <si>
    <t>Residual value of property, plant and equipment and intangible assets sold and written off</t>
  </si>
  <si>
    <t>DRE/Income Statement</t>
  </si>
  <si>
    <t>Resultados</t>
  </si>
  <si>
    <t>Lucro (Prejuízo) Líquido</t>
  </si>
  <si>
    <t>Alíquota efetiva de impostos [%]</t>
  </si>
  <si>
    <t>Dívida líquida</t>
  </si>
  <si>
    <t>Margens</t>
  </si>
  <si>
    <t>Variação %</t>
  </si>
  <si>
    <t>Lucro (prejuízo) líquido</t>
  </si>
  <si>
    <t>Mercado de Capitais</t>
  </si>
  <si>
    <t>Market Cap</t>
  </si>
  <si>
    <t>EV/EBITDA Ajustado 12M</t>
  </si>
  <si>
    <t>Indicadores Financeiros</t>
  </si>
  <si>
    <t>Indicadores de Investimento</t>
  </si>
  <si>
    <t>ROE 12M</t>
  </si>
  <si>
    <t>ROA 12M</t>
  </si>
  <si>
    <t>Ativo/Patrimônio líquido</t>
  </si>
  <si>
    <t>Indicadores de solvência</t>
  </si>
  <si>
    <t>Dívida líquida/EBITDA Ajustado 12m</t>
  </si>
  <si>
    <t>Dívida líquida/Patrimônio líquido</t>
  </si>
  <si>
    <t>Dívida líquida/Ativo</t>
  </si>
  <si>
    <t>Dívida líquida/Fluxo de Caixa Operacional Ajustado 12m</t>
  </si>
  <si>
    <t>MILS3 (média fechamento) - R$</t>
  </si>
  <si>
    <t>Quantidade de ações (final de período) - R$ mil</t>
  </si>
  <si>
    <t>Volume de negociação médio diário - R$ mil</t>
  </si>
  <si>
    <t xml:space="preserve">CAPEX/Depreciação </t>
  </si>
  <si>
    <t>CAPEX/Receita líquida</t>
  </si>
  <si>
    <t>Receita líquida</t>
  </si>
  <si>
    <t xml:space="preserve">P/L </t>
  </si>
  <si>
    <t>Fluxo de Caixa Operacional Ajustado</t>
  </si>
  <si>
    <t>Fluxo de Caixa</t>
  </si>
  <si>
    <t>Aquisições de bens do ativo imobilizado e intangível ¹</t>
  </si>
  <si>
    <t>¹ From Cash Flow of 2014,  the property acquisition of fixed asset was classified as part of the operational cash flow.</t>
  </si>
  <si>
    <t>EBITDA ex não recorrentes (a partir de 1T14)</t>
  </si>
  <si>
    <t>Margem EBITDA ex não recorrentes [% Receita]</t>
  </si>
  <si>
    <t>Results</t>
  </si>
  <si>
    <t>Margem líquida [% Receita]</t>
  </si>
  <si>
    <t>Change %</t>
  </si>
  <si>
    <t>Margins</t>
  </si>
  <si>
    <t>Capital Market</t>
  </si>
  <si>
    <t>EV/Receita 12M</t>
  </si>
  <si>
    <t xml:space="preserve">EV/Adjusted 12M EBITDA </t>
  </si>
  <si>
    <t>EV/12M Revenue</t>
  </si>
  <si>
    <t>Fluxo de Caixa Operacional Ajustado 12m/Resultado Financeiro</t>
  </si>
  <si>
    <t>Painel / Panel</t>
  </si>
  <si>
    <t>Net Profit (Loss)</t>
  </si>
  <si>
    <t>Effective rate [%]</t>
  </si>
  <si>
    <t>Net debt</t>
  </si>
  <si>
    <t>Net margin [%Revenue]</t>
  </si>
  <si>
    <t>EBITDA Margin ex non-recurring items [%Revenue]</t>
  </si>
  <si>
    <t>Net revenue</t>
  </si>
  <si>
    <t>EBITDA ex. non-recurring items (since 1Q14)</t>
  </si>
  <si>
    <t>MILS3 (average price) - R$</t>
  </si>
  <si>
    <t>Quantity of shares (end of period) - R$ thousand</t>
  </si>
  <si>
    <t>Lucro (Prejuízo) por ação [R$]</t>
  </si>
  <si>
    <t>Average daily trading volume - R$ thousand</t>
  </si>
  <si>
    <t>Enterprise Value (EV)</t>
  </si>
  <si>
    <t>P/E</t>
  </si>
  <si>
    <t>Net Earnings (Loss)</t>
  </si>
  <si>
    <t>Net Earnings (Loss) per share [R$]</t>
  </si>
  <si>
    <t>Financial leverage</t>
  </si>
  <si>
    <t>CAPEX/Net revenue</t>
  </si>
  <si>
    <t>CAPEX/Depreciation</t>
  </si>
  <si>
    <t>Net debt / Adjusted 12M EBITDA</t>
  </si>
  <si>
    <t>Financial Ratios</t>
  </si>
  <si>
    <t>Investment Ratios</t>
  </si>
  <si>
    <t>Solvency Ratios</t>
  </si>
  <si>
    <t>Net debt/Equity</t>
  </si>
  <si>
    <t>Net debt/Assets</t>
  </si>
  <si>
    <t>Adjusted Operating Cash Flow/Financial Result</t>
  </si>
  <si>
    <t>Net debt / Adjusted Operating Cash Flow</t>
  </si>
  <si>
    <t>Dados Históricos</t>
  </si>
  <si>
    <t>Historical Figures</t>
  </si>
  <si>
    <t>Mills SI</t>
  </si>
  <si>
    <t>Custos e Despesas / COGS and SG&amp;A</t>
  </si>
  <si>
    <t>Dividendos/Dividends</t>
  </si>
  <si>
    <t>Glossário/Glossary</t>
  </si>
  <si>
    <t>EBIT</t>
  </si>
  <si>
    <t>Tax rate (%)</t>
  </si>
  <si>
    <t>Ebit x (1-t)</t>
  </si>
  <si>
    <t>(+) Depreciation</t>
  </si>
  <si>
    <t>(+) Other non-cash adjustments</t>
  </si>
  <si>
    <t>(-) Capex</t>
  </si>
  <si>
    <t>FCFE</t>
  </si>
  <si>
    <t>Imposto (%)</t>
  </si>
  <si>
    <t>(+) Depreciação</t>
  </si>
  <si>
    <t xml:space="preserve">(+) Outros ajustes de itens não caixa </t>
  </si>
  <si>
    <t>(+/-) Variação Dívida</t>
  </si>
  <si>
    <t>(+/-) Change in Debt</t>
  </si>
  <si>
    <t>(-) Variação em capital de giro¹</t>
  </si>
  <si>
    <t>(-) Change in Working Capital¹</t>
  </si>
  <si>
    <t>(-) Tax shield</t>
  </si>
  <si>
    <t>(-) Despesa de Juros</t>
  </si>
  <si>
    <t>(-) Interest Expenses</t>
  </si>
  <si>
    <t>FCFF Ajustado</t>
  </si>
  <si>
    <t>(+) Venda da unidade SI</t>
  </si>
  <si>
    <t>(+) Aporte de Capital</t>
  </si>
  <si>
    <t>(-) Aquisições de ações em tesouraria</t>
  </si>
  <si>
    <t>(-) Custo com emissão de ações</t>
  </si>
  <si>
    <t>FCFF adjusted</t>
  </si>
  <si>
    <t>(+) Sale of SI business unit</t>
  </si>
  <si>
    <t>(-) Dedução fiscal</t>
  </si>
  <si>
    <t>(+) Capital contribution</t>
  </si>
  <si>
    <t>(-) Acquisition of shares in treasury</t>
  </si>
  <si>
    <t>(-) Share issue cost</t>
  </si>
  <si>
    <t>Liabilities</t>
  </si>
  <si>
    <t>¹Considers  total amount of changes in assets and liabilities of the cash flow, except  acquisition of rental equipment, interest paid,  income tax and social contribution and participation in profits paid</t>
  </si>
  <si>
    <t>¹Considera valor total da variação de ativos e passivos no fluxo de caixa, exceto aquisição de ativos, juros pagos e IRPJ/CSLL pago e a compensar e participação nos lucros paga</t>
  </si>
  <si>
    <t>FCFF &amp; FCFE</t>
  </si>
  <si>
    <t>2Q17</t>
  </si>
  <si>
    <t>2T17</t>
  </si>
  <si>
    <t>NA</t>
  </si>
  <si>
    <t>Dividends and interest on capital</t>
  </si>
  <si>
    <t>(h)Despesas com vendas, gerais e administrativas – (i) O SG&amp;A Comercial, Operacional e Administrativo inclui despesas correntes, tais como salários, benefícios, viagens, representações, dos diversos departamentos, incluindo Comercial, Marketing, Engenharia e departamentos do backoffice administrativo, como RH e Financeiro; (ii) Serviços Gerais engloba as despesas patrimoniais da matriz e diversas filiais (aluguéis, taxas, segurança e limpeza, principalmente); e (iii) Outras despesas são itens em grande parte sem efeito caixa, como provisões para programas de stock options, provisões para contingências, provisões para estoques de giro lento e alguns desembolsos de caráter não permanente.</t>
  </si>
  <si>
    <t xml:space="preserve">(h) Sales, General and administrative expenses - (i) The SG&amp;A Commercial, Operational and Administrative includes current expenses such as salaries, benefits, travel, representation of the various departments including Sales, Marketing, Engineering and administrative back office departments, as HR and Finance; (ii) General Services includes the equity costs of head officer and several branches (rents, fees, security and cleaning, mainly); and (iii) Other expenses are items largely non-cash, as provisions for stock option programs, provisions for contingencies, provisions for slow-moving inventories and some non-permanent disbursements.
</t>
  </si>
  <si>
    <t>Depósitos bancários vinculados</t>
  </si>
  <si>
    <t>3Q17</t>
  </si>
  <si>
    <t>3T17</t>
  </si>
  <si>
    <t>4Q17</t>
  </si>
  <si>
    <t>4T17</t>
  </si>
  <si>
    <t>Total 2008</t>
  </si>
  <si>
    <t>Total 2007</t>
  </si>
  <si>
    <t>Prepaid expenses</t>
  </si>
  <si>
    <t>1T18</t>
  </si>
  <si>
    <t>1Q18</t>
  </si>
  <si>
    <t>Construção ³</t>
  </si>
  <si>
    <t>³ até o 4T17 a Companhia abria Construção entre Infraestrutura e Edificações. A partir do 1T18 a Companhia mostra esses valores consolidados em Construção.</t>
  </si>
  <si>
    <t>³ Until 4Q17 the Company showed the results of Construction business unit in Heavy Construction and Real State. As of 1Q18, we consolidated in Construction.</t>
  </si>
  <si>
    <t>Execução de obras, depósitos e projetos</t>
  </si>
  <si>
    <t>Margem bruta antes depreciação [% Receita]</t>
  </si>
  <si>
    <t>Gross margin before depreciation [%Revenue]</t>
  </si>
  <si>
    <t>Impairment Rohr</t>
  </si>
  <si>
    <t>G&amp;A, ex. depreciation, ADD and Impairment Rohr</t>
  </si>
  <si>
    <t>2T18</t>
  </si>
  <si>
    <t>2Q18</t>
  </si>
  <si>
    <t/>
  </si>
  <si>
    <t>3Q18</t>
  </si>
  <si>
    <t>3T18</t>
  </si>
  <si>
    <t>Venda de Sucata</t>
  </si>
  <si>
    <t>Sale of scrap</t>
  </si>
  <si>
    <t>Custo da venda de sucata</t>
  </si>
  <si>
    <t>Cost of sale of scrap</t>
  </si>
  <si>
    <t>G&amp;A, ex-depreciação e PCLD</t>
  </si>
  <si>
    <t>Sales of scrap</t>
  </si>
  <si>
    <t>Cost os sales of scrap</t>
  </si>
  <si>
    <t>Prejuízo do período</t>
  </si>
  <si>
    <t>Imposto de renda e contribuição social diferidos</t>
  </si>
  <si>
    <t>Provisão (reversão) para riscos tributários, cíveis e trabalhistas</t>
  </si>
  <si>
    <t>Benefício pós-emprego</t>
  </si>
  <si>
    <t>Juros e variações monetárias ativas e passivas líquidas</t>
  </si>
  <si>
    <t>Provisão (reversão) para devedores duvidosos</t>
  </si>
  <si>
    <t>Provisão para redução ao valor realizável líquido dos estoques mantidos para venda</t>
  </si>
  <si>
    <t xml:space="preserve">Provisão (reversão) para estoques de giro lento </t>
  </si>
  <si>
    <t>Ajuste IFRS 9/CPC 48</t>
  </si>
  <si>
    <t xml:space="preserve"> </t>
  </si>
  <si>
    <t>Variações nos ativos e passivos:</t>
  </si>
  <si>
    <t xml:space="preserve"> Contas a receber</t>
  </si>
  <si>
    <t xml:space="preserve"> Aquisições de bens do ativo imobilizado de locação</t>
  </si>
  <si>
    <t xml:space="preserve"> Estoques</t>
  </si>
  <si>
    <t xml:space="preserve"> Tributos a recuperar</t>
  </si>
  <si>
    <t xml:space="preserve"> Depósitos judiciais</t>
  </si>
  <si>
    <t xml:space="preserve"> Outros ativos</t>
  </si>
  <si>
    <t xml:space="preserve"> Fornecedores</t>
  </si>
  <si>
    <t xml:space="preserve"> Salários e encargos sociais</t>
  </si>
  <si>
    <t xml:space="preserve"> Tributos a pagar</t>
  </si>
  <si>
    <t xml:space="preserve"> Outros passivos</t>
  </si>
  <si>
    <t>Caixa líquido gerado nas atividades operacionais</t>
  </si>
  <si>
    <t>Fluxos de caixa das atividades de investimentos</t>
  </si>
  <si>
    <t>Juros s/ capital próprio recebidos</t>
  </si>
  <si>
    <t>Caixa líquido gerado pelas atividades de investimento</t>
  </si>
  <si>
    <t>Fluxos de caixa das atividades de financiamento</t>
  </si>
  <si>
    <t xml:space="preserve"> Aporte de capital</t>
  </si>
  <si>
    <t xml:space="preserve"> Custo com emissão de ações</t>
  </si>
  <si>
    <t xml:space="preserve"> Amortização de empréstimos</t>
  </si>
  <si>
    <t xml:space="preserve"> Ajuste IFRS 9/CPC 48</t>
  </si>
  <si>
    <t xml:space="preserve"> Depósitos bancários vinculados</t>
  </si>
  <si>
    <t>Caixa líquido gerado pelas atividades de financiamento</t>
  </si>
  <si>
    <t xml:space="preserve">Caixa e equivalentes de caixa no início do período </t>
  </si>
  <si>
    <t>Fluxo de Caixa Operacional</t>
  </si>
  <si>
    <t>Juros Pagos</t>
  </si>
  <si>
    <t>Aquisições de bens do ativo imobilizado de locação</t>
  </si>
  <si>
    <t>Juros e variações monetárias ativas e passivas líquidas (não caixa)</t>
  </si>
  <si>
    <t>Resultado financeiro DRE</t>
  </si>
  <si>
    <t>IFRS 9/CPC 48 Adjustments</t>
  </si>
  <si>
    <t>Provision (reversal) for impairment loss on inventories held for sale</t>
  </si>
  <si>
    <t>4T09</t>
  </si>
  <si>
    <t>Circulante</t>
  </si>
  <si>
    <t xml:space="preserve">        Caixa e equivalentes de caixa</t>
  </si>
  <si>
    <t xml:space="preserve">        Titulos e valores mobiliarios</t>
  </si>
  <si>
    <t xml:space="preserve">         Estoques</t>
  </si>
  <si>
    <t xml:space="preserve">         Tributos a recuperar</t>
  </si>
  <si>
    <t xml:space="preserve">         Despesas do exercício seguinte</t>
  </si>
  <si>
    <t xml:space="preserve">         Adiantamento a fornecedores</t>
  </si>
  <si>
    <t xml:space="preserve">         Outros ativos</t>
  </si>
  <si>
    <t>Total Ativo Circulante</t>
  </si>
  <si>
    <t>Não circulante</t>
  </si>
  <si>
    <t xml:space="preserve">        Contas a receber</t>
  </si>
  <si>
    <t xml:space="preserve">        Tributos a recuperar</t>
  </si>
  <si>
    <t xml:space="preserve">        Tributos diferidos</t>
  </si>
  <si>
    <t xml:space="preserve">        Depósitos judiciais</t>
  </si>
  <si>
    <t xml:space="preserve">         Imobilizado</t>
  </si>
  <si>
    <t xml:space="preserve">         Intangível</t>
  </si>
  <si>
    <t>Total não circulante</t>
  </si>
  <si>
    <t xml:space="preserve">       Fornecedores</t>
  </si>
  <si>
    <t xml:space="preserve">       Empréstimos e financiamentos</t>
  </si>
  <si>
    <t xml:space="preserve">       Salários e encargos sociais</t>
  </si>
  <si>
    <t xml:space="preserve">       Imposto de renda e contribuição social</t>
  </si>
  <si>
    <t xml:space="preserve">       Programa de recuperação fiscal (REFIS)</t>
  </si>
  <si>
    <t xml:space="preserve">       Tributos a pagar</t>
  </si>
  <si>
    <t>Total passivo circulante</t>
  </si>
  <si>
    <t>Não Circulante</t>
  </si>
  <si>
    <t xml:space="preserve">          Reservas de lucros</t>
  </si>
  <si>
    <t xml:space="preserve">          Reservas de capital</t>
  </si>
  <si>
    <t>Total Patrimônio Líquido</t>
  </si>
  <si>
    <t>Total do passivo e patrimônio líquido</t>
  </si>
  <si>
    <t>4Q19</t>
  </si>
  <si>
    <t>Instrumentos Financeiros Derivativos</t>
  </si>
  <si>
    <t xml:space="preserve">         Investimento</t>
  </si>
  <si>
    <t xml:space="preserve">       Participação nos lucros a pagar</t>
  </si>
  <si>
    <t xml:space="preserve">       Outros passivos</t>
  </si>
  <si>
    <t xml:space="preserve">       Debêntures</t>
  </si>
  <si>
    <t xml:space="preserve">        Outras contas a receber</t>
  </si>
  <si>
    <t xml:space="preserve">       Dividendos e juros sobre capital próprio a pagar</t>
  </si>
  <si>
    <t>Total Passivo Não Circulante</t>
  </si>
  <si>
    <t>Outras contas a receber - venda da investida</t>
  </si>
  <si>
    <t>IRPJ e CSLL a compensar</t>
  </si>
  <si>
    <t>Bens disponíveis para Venda</t>
  </si>
  <si>
    <t>IRPJ e CSLL diferido</t>
  </si>
  <si>
    <t xml:space="preserve">    Ações em tesouraria</t>
  </si>
  <si>
    <t xml:space="preserve">          Capital Social</t>
  </si>
  <si>
    <t>Lucros e Prejuízos acumulados</t>
  </si>
  <si>
    <t>Total Liabilities and Equity</t>
  </si>
  <si>
    <t>Current assets</t>
  </si>
  <si>
    <t>Cash and cash equivalents</t>
  </si>
  <si>
    <t>Restricted bank deposits</t>
  </si>
  <si>
    <t>Inventories - other assets held for sale</t>
  </si>
  <si>
    <t>IRPJ (Corporate Income Tax) and CSLL (Social Contribution Tax)</t>
  </si>
  <si>
    <t xml:space="preserve">Advances to suppliers </t>
  </si>
  <si>
    <t>Derivative financial instruments</t>
  </si>
  <si>
    <t>Other receivables - sale of investee</t>
  </si>
  <si>
    <t xml:space="preserve">Other assets </t>
  </si>
  <si>
    <t>Total Current Assets</t>
  </si>
  <si>
    <t>Non-current Assets</t>
  </si>
  <si>
    <t xml:space="preserve">Deferred taxes - IRPJ and CSLL </t>
  </si>
  <si>
    <t>Available-for-sale financial assets</t>
  </si>
  <si>
    <t>Property, plant and equipment</t>
  </si>
  <si>
    <t xml:space="preserve">Intangible assets </t>
  </si>
  <si>
    <t>Total Non-current Assets</t>
  </si>
  <si>
    <t>Current liabilities</t>
  </si>
  <si>
    <t xml:space="preserve">Trade payables </t>
  </si>
  <si>
    <t>Borrowings and financing</t>
  </si>
  <si>
    <t xml:space="preserve">Debentures </t>
  </si>
  <si>
    <t>Tax debt refinancing program (REFIS)</t>
  </si>
  <si>
    <t>Profit sharing payable</t>
  </si>
  <si>
    <t>Dividends and interest on equity payable</t>
  </si>
  <si>
    <t>Provision for post-employment benefits</t>
  </si>
  <si>
    <t>Total Current Liabilities</t>
  </si>
  <si>
    <t>Non Current Liabilities</t>
  </si>
  <si>
    <t>Total non-current Liabilities</t>
  </si>
  <si>
    <t>Share capital</t>
  </si>
  <si>
    <t>Capital reserves</t>
  </si>
  <si>
    <t>Earnings reserves</t>
  </si>
  <si>
    <t>Treasury shares</t>
  </si>
  <si>
    <t>Equity adjustments</t>
  </si>
  <si>
    <t>Accumulated losses</t>
  </si>
  <si>
    <t>Total Equity</t>
  </si>
  <si>
    <t>Marketable securities</t>
  </si>
  <si>
    <t>Deferred taxes</t>
  </si>
  <si>
    <t>Other Trade receivables</t>
  </si>
  <si>
    <t>R$ Milhões</t>
  </si>
  <si>
    <t>Post-employment benefits</t>
  </si>
  <si>
    <t>Received interest on equity</t>
  </si>
  <si>
    <t>Adjustment IFRS 9/CPC 48</t>
  </si>
  <si>
    <t>4Q18</t>
  </si>
  <si>
    <t>4T18</t>
  </si>
  <si>
    <t>PCE</t>
  </si>
  <si>
    <t>G&amp;A, ex-depreciação,  PCE e Impairment Rohr</t>
  </si>
  <si>
    <t>1Q19</t>
  </si>
  <si>
    <t>1T19</t>
  </si>
  <si>
    <t>1Q19*</t>
  </si>
  <si>
    <t>1T19*</t>
  </si>
  <si>
    <t>1Q19**</t>
  </si>
  <si>
    <t>1T19**</t>
  </si>
  <si>
    <t>**Disregarding the effect of IFRS 16</t>
  </si>
  <si>
    <t>**Desconsiderando o efeito do IFRS 16</t>
  </si>
  <si>
    <t>IFRS 16</t>
  </si>
  <si>
    <t>Ajuste IFRS 16</t>
  </si>
  <si>
    <t>Impacto do IFRS 16</t>
  </si>
  <si>
    <t>Impact of IFRS 16</t>
  </si>
  <si>
    <t xml:space="preserve">         Direito de Uso (IFRS 16)</t>
  </si>
  <si>
    <t xml:space="preserve">       Arrendamento Direito de Uso (IFRS 16)</t>
  </si>
  <si>
    <t xml:space="preserve">        Debêntures</t>
  </si>
  <si>
    <t xml:space="preserve">        Tributos a pagar</t>
  </si>
  <si>
    <t xml:space="preserve">        Programa de recuperação fiscal (REFIS)</t>
  </si>
  <si>
    <t xml:space="preserve">        Contas a pagar - plano de ações</t>
  </si>
  <si>
    <t xml:space="preserve">        Provisão Benefícios pós-emprego</t>
  </si>
  <si>
    <t xml:space="preserve">        Outros passivos</t>
  </si>
  <si>
    <t xml:space="preserve">        Empréstimos e financiamentos</t>
  </si>
  <si>
    <t xml:space="preserve">       Instrumentos financeiros derivativos</t>
  </si>
  <si>
    <t xml:space="preserve">       Provisão Benefícios pós-emprego</t>
  </si>
  <si>
    <t xml:space="preserve">        Arrendamento Direito de Uso (IFRS 16)</t>
  </si>
  <si>
    <t xml:space="preserve">         Ajuste avaliação patrimonial</t>
  </si>
  <si>
    <t>Arrendamento mercantil</t>
  </si>
  <si>
    <t>Depreciação total</t>
  </si>
  <si>
    <t>Depreciação - locação</t>
  </si>
  <si>
    <t>Depreciação - outros</t>
  </si>
  <si>
    <t>Rental costs (maintenance, personnel, warehouses, etc)¹</t>
  </si>
  <si>
    <t>Custo de locação (manutenção, pessoal, depósitos,etc.)¹</t>
  </si>
  <si>
    <t>2Q19**</t>
  </si>
  <si>
    <t>2T19**</t>
  </si>
  <si>
    <t>2Q19</t>
  </si>
  <si>
    <t>2T19</t>
  </si>
  <si>
    <t>Solaris</t>
  </si>
  <si>
    <t>*Disregarding the effect of IFRS 16</t>
  </si>
  <si>
    <t>*Desconsiderando o efeito do IFRS 16</t>
  </si>
  <si>
    <t>2Q19*</t>
  </si>
  <si>
    <t>2T19*</t>
  </si>
  <si>
    <t>Despesas de imposto de renda e contribuição social</t>
  </si>
  <si>
    <t>Participação nos lucros pagar</t>
  </si>
  <si>
    <t>Aumento de capital</t>
  </si>
  <si>
    <t>Arrendamento</t>
  </si>
  <si>
    <t>G&amp;A, ex-depreciação e PCE</t>
  </si>
  <si>
    <t>check</t>
  </si>
  <si>
    <t>Ebitda ex. não recorrentes e impacto do IFRS16</t>
  </si>
  <si>
    <t>Ebitda ex. non-recurring items and IFRS 16 impact</t>
  </si>
  <si>
    <t>Margem Ebitda (%) ex. não recorrentes e IFRS16</t>
  </si>
  <si>
    <t>Ebitda margin (%) ex. non-recurring items and IFRS 16</t>
  </si>
  <si>
    <t>Abertura - Custo de locação</t>
  </si>
  <si>
    <t>Breakdown - Rental costs</t>
  </si>
  <si>
    <t>Receita bruta</t>
  </si>
  <si>
    <t>Descontos/abatimentos</t>
  </si>
  <si>
    <t>Impostos</t>
  </si>
  <si>
    <t>1S2019</t>
  </si>
  <si>
    <t>Receita Líquida total</t>
  </si>
  <si>
    <t>Receita Líquida de Locação</t>
  </si>
  <si>
    <t>Outras receitas</t>
  </si>
  <si>
    <t>Ebitda Ajustado</t>
  </si>
  <si>
    <t>Mills + Solaris combinada</t>
  </si>
  <si>
    <t>Ebitda CVM de 2013 até 2014</t>
  </si>
  <si>
    <t>Receita líquida locação de 2013 até 2014: foi considerado 90% da receita bruta de locação</t>
  </si>
  <si>
    <t>Solaris (source SCG)</t>
  </si>
  <si>
    <t>1S2018</t>
  </si>
  <si>
    <t xml:space="preserve">Revenues </t>
  </si>
  <si>
    <t>Ebitda Adjusted</t>
  </si>
  <si>
    <t>Ebitda proforma</t>
  </si>
  <si>
    <t>EBITDA</t>
  </si>
  <si>
    <t>2013¹</t>
  </si>
  <si>
    <t>¹ Sem Serviços Industriais</t>
  </si>
  <si>
    <t>Depreciation - equipment rental</t>
  </si>
  <si>
    <t>Depreciation - others</t>
  </si>
  <si>
    <t>Quantidade equipamento final de período (mil ton)</t>
  </si>
  <si>
    <t>Quantity of equipment final of period (thousand tons)</t>
  </si>
  <si>
    <t>EBITDA Pro-Forma</t>
  </si>
  <si>
    <t>Dívida Líquida/EBITDA Ajustado LTM</t>
  </si>
  <si>
    <t>Caixa</t>
  </si>
  <si>
    <t xml:space="preserve">Dívida Líquida </t>
  </si>
  <si>
    <t>Fontes SCG</t>
  </si>
  <si>
    <t>Calculado pelas DFs Solaris</t>
  </si>
  <si>
    <t>data aquisiçao</t>
  </si>
  <si>
    <t>descricao</t>
  </si>
  <si>
    <t>valor original</t>
  </si>
  <si>
    <t>deprecuiacao</t>
  </si>
  <si>
    <t>valor liquido</t>
  </si>
  <si>
    <t>custo unitario</t>
  </si>
  <si>
    <t>3T19</t>
  </si>
  <si>
    <t>3Q19</t>
  </si>
  <si>
    <t>3Q19*</t>
  </si>
  <si>
    <t>3T19*</t>
  </si>
  <si>
    <t>3Q19**</t>
  </si>
  <si>
    <t>3T19**</t>
  </si>
  <si>
    <t>Instrumentos financeiros derivativos</t>
  </si>
  <si>
    <t xml:space="preserve">Ativo financeiro pelo valor justo por meio </t>
  </si>
  <si>
    <t>Aquisição de caixa decorrente de incorporação de controlada</t>
  </si>
  <si>
    <t>4Q19*</t>
  </si>
  <si>
    <t>4T19*</t>
  </si>
  <si>
    <t>4T19</t>
  </si>
  <si>
    <t>2019*</t>
  </si>
  <si>
    <t xml:space="preserve"> Arrendamento Leasing</t>
  </si>
  <si>
    <t>Leasing Operations (IFRS16)</t>
  </si>
  <si>
    <t>Leasing Operations</t>
  </si>
  <si>
    <t>1Q20*</t>
  </si>
  <si>
    <t>1T20</t>
  </si>
  <si>
    <t>1Q20</t>
  </si>
  <si>
    <t>Lucro (Prejuízo) após Resultado Financeiro</t>
  </si>
  <si>
    <t>2Q20*</t>
  </si>
  <si>
    <t>2T20</t>
  </si>
  <si>
    <t>2Q20</t>
  </si>
  <si>
    <t>1T20*</t>
  </si>
  <si>
    <t>2T20*</t>
  </si>
  <si>
    <t>3Q20*</t>
  </si>
  <si>
    <t>3T20*</t>
  </si>
  <si>
    <t>3Q20</t>
  </si>
  <si>
    <t>3T20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</si>
</sst>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quot;R$&quot;#,##0.00_);[Red]\(&quot;R$&quot;#,##0.00\)"/>
    <numFmt numFmtId="165" formatCode="_(* #,##0.00_);_(* \(#,##0.00\);_(* &quot;-&quot;??_);_(@_)"/>
    <numFmt numFmtId="166" formatCode="_-* #,##0.0_-;\-* #,##0.0_-;_-* &quot;-&quot;?_-;_-@_-"/>
    <numFmt numFmtId="167" formatCode="0.0%"/>
    <numFmt numFmtId="168" formatCode="_(* #,##0.0_);_(* \(#,##0.0\);_(* &quot;-&quot;_);_(@_)"/>
    <numFmt numFmtId="169" formatCode="_-* #,##0.0_-;\-* #,##0.0_-;_-* &quot;-&quot;??_-;_-@_-"/>
    <numFmt numFmtId="170" formatCode="_-* #,##0.00_-;\-* #,##0.00_-;_-* &quot;-&quot;_-;_-@_-"/>
    <numFmt numFmtId="171" formatCode="_(* #,##0_);_(* \(#,##0\);_(* &quot;-&quot;_);_(@_)"/>
    <numFmt numFmtId="172" formatCode="0.0"/>
    <numFmt numFmtId="173" formatCode="#,##0;\(#,##0\);&quot;-&quot;"/>
    <numFmt numFmtId="174" formatCode="#,##0,"/>
    <numFmt numFmtId="175" formatCode="_(* #,##0.00_);_(* \(#,##0.00\);_(* &quot;-&quot;_);_(@_)"/>
    <numFmt numFmtId="176" formatCode="_-* #,##0_-;\-* #,##0_-;_-* &quot;-&quot;??_-;_-@_-"/>
    <numFmt numFmtId="177" formatCode="_(* #,##0.0_);_(* \(#,##0.0\);_(* &quot;-&quot;??_);_(@_)"/>
    <numFmt numFmtId="178" formatCode="_-* #,##0.0000000_-;\-* #,##0.0000000_-;_-* &quot;-&quot;??_-;_-@_-"/>
    <numFmt numFmtId="179" formatCode="#,##0.0"/>
    <numFmt numFmtId="180" formatCode="_(* #,##0_);_(* \(#,##0\);_(* &quot;-&quot;??_);_(@_)"/>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name val="Arial"/>
      <family val="2"/>
    </font>
    <font>
      <u/>
      <sz val="11"/>
      <color theme="10"/>
      <name val="Calibri"/>
      <family val="2"/>
    </font>
    <font>
      <sz val="11"/>
      <color theme="1"/>
      <name val="Arial"/>
      <family val="2"/>
    </font>
    <font>
      <sz val="9"/>
      <color rgb="FF6D6E71"/>
      <name val="Arial"/>
      <family val="2"/>
    </font>
    <font>
      <b/>
      <sz val="9"/>
      <color rgb="FF6D6E71"/>
      <name val="Arial"/>
      <family val="2"/>
    </font>
    <font>
      <b/>
      <sz val="9"/>
      <color theme="0"/>
      <name val="Arial"/>
      <family val="2"/>
    </font>
    <font>
      <b/>
      <sz val="11"/>
      <color theme="1"/>
      <name val="Arial"/>
      <family val="2"/>
    </font>
    <font>
      <sz val="9"/>
      <color theme="0" tint="-0.499984740745262"/>
      <name val="Arial"/>
      <family val="2"/>
    </font>
    <font>
      <b/>
      <sz val="9"/>
      <color theme="0" tint="-0.499984740745262"/>
      <name val="Arial"/>
      <family val="2"/>
    </font>
    <font>
      <sz val="9"/>
      <color rgb="FFFF0000"/>
      <name val="Arial"/>
      <family val="2"/>
    </font>
    <font>
      <sz val="11"/>
      <color rgb="FFFF0000"/>
      <name val="Arial"/>
      <family val="2"/>
    </font>
    <font>
      <u/>
      <sz val="8"/>
      <color theme="10"/>
      <name val="Calibri"/>
      <family val="2"/>
    </font>
    <font>
      <sz val="9"/>
      <color theme="1"/>
      <name val="Arial"/>
      <family val="2"/>
    </font>
    <font>
      <sz val="8"/>
      <color rgb="FFFF0000"/>
      <name val="Arial"/>
      <family val="2"/>
    </font>
    <font>
      <sz val="8"/>
      <color rgb="FF6D6E71"/>
      <name val="Arial"/>
      <family val="2"/>
    </font>
    <font>
      <sz val="8"/>
      <color theme="1"/>
      <name val="Arial"/>
      <family val="2"/>
    </font>
    <font>
      <b/>
      <sz val="11"/>
      <color rgb="FFFF0000"/>
      <name val="Arial"/>
      <family val="2"/>
    </font>
    <font>
      <b/>
      <sz val="8"/>
      <color theme="0" tint="-4.9989318521683403E-2"/>
      <name val="Arial"/>
      <family val="2"/>
    </font>
    <font>
      <b/>
      <sz val="11"/>
      <color theme="4"/>
      <name val="Calibri"/>
      <family val="2"/>
      <scheme val="minor"/>
    </font>
    <font>
      <sz val="10"/>
      <color theme="1"/>
      <name val="Calibri"/>
      <family val="2"/>
      <scheme val="minor"/>
    </font>
    <font>
      <sz val="11"/>
      <name val="Calibri"/>
      <family val="2"/>
      <scheme val="minor"/>
    </font>
    <font>
      <sz val="11"/>
      <color indexed="8"/>
      <name val="Calibri"/>
      <family val="2"/>
    </font>
    <font>
      <b/>
      <sz val="11"/>
      <color indexed="56"/>
      <name val="Calibri"/>
      <family val="2"/>
    </font>
    <font>
      <sz val="12"/>
      <color theme="1"/>
      <name val="Arial"/>
      <family val="2"/>
    </font>
    <font>
      <b/>
      <sz val="8"/>
      <color rgb="FF162E59"/>
      <name val="Arial"/>
      <family val="2"/>
    </font>
    <font>
      <b/>
      <sz val="8"/>
      <color theme="4"/>
      <name val="Arial"/>
      <family val="2"/>
    </font>
    <font>
      <u/>
      <sz val="9"/>
      <color theme="10"/>
      <name val="Arial"/>
      <family val="2"/>
    </font>
    <font>
      <b/>
      <sz val="9"/>
      <color theme="0" tint="-4.9989318521683403E-2"/>
      <name val="Arial"/>
      <family val="2"/>
    </font>
    <font>
      <b/>
      <sz val="9"/>
      <color rgb="FFFFFFFF"/>
      <name val="Arial"/>
      <family val="2"/>
    </font>
    <font>
      <b/>
      <i/>
      <sz val="9"/>
      <color rgb="FFFFFFFF"/>
      <name val="Arial"/>
      <family val="2"/>
    </font>
    <font>
      <b/>
      <i/>
      <vertAlign val="superscript"/>
      <sz val="9"/>
      <color rgb="FFFFFFFF"/>
      <name val="Arial"/>
      <family val="2"/>
    </font>
    <font>
      <b/>
      <sz val="9"/>
      <color rgb="FF666666"/>
      <name val="Arial"/>
      <family val="2"/>
    </font>
    <font>
      <sz val="9"/>
      <color rgb="FF666666"/>
      <name val="Arial"/>
      <family val="2"/>
    </font>
    <font>
      <sz val="8"/>
      <color theme="1" tint="0.499984740745262"/>
      <name val="Arial"/>
      <family val="2"/>
    </font>
    <font>
      <b/>
      <sz val="9"/>
      <color indexed="81"/>
      <name val="Segoe UI"/>
      <family val="2"/>
    </font>
    <font>
      <sz val="9"/>
      <color indexed="81"/>
      <name val="Segoe UI"/>
      <family val="2"/>
    </font>
    <font>
      <sz val="11"/>
      <color theme="0"/>
      <name val="Arial"/>
      <family val="2"/>
    </font>
    <font>
      <sz val="12"/>
      <color theme="1" tint="0.499984740745262"/>
      <name val="Arial"/>
      <family val="2"/>
    </font>
    <font>
      <sz val="20"/>
      <color rgb="FFF37021"/>
      <name val="Arial"/>
      <family val="2"/>
    </font>
    <font>
      <b/>
      <sz val="11"/>
      <color rgb="FFF37021"/>
      <name val="Arial"/>
      <family val="2"/>
    </font>
    <font>
      <sz val="11"/>
      <color theme="1"/>
      <name val="Calibri"/>
      <family val="2"/>
    </font>
    <font>
      <b/>
      <sz val="11"/>
      <color rgb="FF000000"/>
      <name val="Calibri"/>
      <family val="2"/>
    </font>
    <font>
      <sz val="11"/>
      <color rgb="FF000000"/>
      <name val="Calibri"/>
      <family val="2"/>
    </font>
    <font>
      <sz val="10"/>
      <color theme="1"/>
      <name val="Times New Roman"/>
      <family val="1"/>
    </font>
    <font>
      <sz val="11"/>
      <color rgb="FF44546A"/>
      <name val="Calibri"/>
      <family val="2"/>
    </font>
    <font>
      <sz val="11"/>
      <color rgb="FFFF0000"/>
      <name val="Calibri"/>
      <family val="2"/>
      <scheme val="minor"/>
    </font>
    <font>
      <i/>
      <sz val="11"/>
      <color rgb="FFFF0000"/>
      <name val="Calibri"/>
      <family val="2"/>
      <scheme val="minor"/>
    </font>
  </fonts>
  <fills count="20">
    <fill>
      <patternFill patternType="none"/>
    </fill>
    <fill>
      <patternFill patternType="gray125"/>
    </fill>
    <fill>
      <patternFill patternType="solid">
        <fgColor rgb="FFF37021"/>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BCBEC0"/>
        <bgColor indexed="64"/>
      </patternFill>
    </fill>
    <fill>
      <patternFill patternType="solid">
        <fgColor theme="6"/>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00B050"/>
        <bgColor indexed="64"/>
      </patternFill>
    </fill>
  </fills>
  <borders count="33">
    <border>
      <left/>
      <right/>
      <top/>
      <bottom/>
      <diagonal/>
    </border>
    <border>
      <left style="medium">
        <color rgb="FF6D6E71"/>
      </left>
      <right/>
      <top/>
      <bottom/>
      <diagonal/>
    </border>
    <border>
      <left style="medium">
        <color rgb="FF6D6E71"/>
      </left>
      <right/>
      <top/>
      <bottom style="hair">
        <color rgb="FF6D6E71"/>
      </bottom>
      <diagonal/>
    </border>
    <border>
      <left/>
      <right/>
      <top/>
      <bottom style="hair">
        <color rgb="FF6D6E71"/>
      </bottom>
      <diagonal/>
    </border>
    <border>
      <left style="medium">
        <color rgb="FF6D6E71"/>
      </left>
      <right/>
      <top style="hair">
        <color rgb="FF6D6E71"/>
      </top>
      <bottom/>
      <diagonal/>
    </border>
    <border>
      <left/>
      <right/>
      <top style="hair">
        <color rgb="FF6D6E71"/>
      </top>
      <bottom/>
      <diagonal/>
    </border>
    <border>
      <left/>
      <right/>
      <top/>
      <bottom style="medium">
        <color theme="4"/>
      </bottom>
      <diagonal/>
    </border>
    <border>
      <left/>
      <right/>
      <top style="hair">
        <color theme="8"/>
      </top>
      <bottom style="hair">
        <color theme="8"/>
      </bottom>
      <diagonal/>
    </border>
    <border>
      <left/>
      <right/>
      <top style="hair">
        <color theme="8"/>
      </top>
      <bottom/>
      <diagonal/>
    </border>
    <border>
      <left/>
      <right/>
      <top style="hair">
        <color rgb="FFBFBFBF"/>
      </top>
      <bottom/>
      <diagonal/>
    </border>
    <border>
      <left/>
      <right/>
      <top/>
      <bottom style="hair">
        <color theme="8"/>
      </bottom>
      <diagonal/>
    </border>
    <border>
      <left/>
      <right/>
      <top style="thin">
        <color theme="4"/>
      </top>
      <bottom style="thin">
        <color theme="4"/>
      </bottom>
      <diagonal/>
    </border>
    <border>
      <left/>
      <right/>
      <top/>
      <bottom style="medium">
        <color rgb="FF162E59"/>
      </bottom>
      <diagonal/>
    </border>
    <border>
      <left/>
      <right/>
      <top/>
      <bottom style="thick">
        <color rgb="FFF37021"/>
      </bottom>
      <diagonal/>
    </border>
    <border>
      <left style="medium">
        <color rgb="FF6D6E71"/>
      </left>
      <right/>
      <top/>
      <bottom style="thin">
        <color indexed="64"/>
      </bottom>
      <diagonal/>
    </border>
    <border>
      <left/>
      <right/>
      <top/>
      <bottom style="thin">
        <color indexed="64"/>
      </bottom>
      <diagonal/>
    </border>
    <border>
      <left/>
      <right/>
      <top style="hair">
        <color theme="0" tint="-0.34998626667073579"/>
      </top>
      <bottom style="hair">
        <color theme="0" tint="-0.34998626667073579"/>
      </bottom>
      <diagonal/>
    </border>
    <border>
      <left/>
      <right style="medium">
        <color theme="0" tint="-0.499984740745262"/>
      </right>
      <top/>
      <bottom/>
      <diagonal/>
    </border>
    <border>
      <left style="medium">
        <color rgb="FF6D6E71"/>
      </left>
      <right style="medium">
        <color theme="0" tint="-0.499984740745262"/>
      </right>
      <top/>
      <bottom/>
      <diagonal/>
    </border>
    <border>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0" tint="-0.499984740745262"/>
      </left>
      <right/>
      <top/>
      <bottom/>
      <diagonal/>
    </border>
    <border>
      <left/>
      <right/>
      <top style="thin">
        <color theme="0" tint="-0.34998626667073579"/>
      </top>
      <bottom style="thin">
        <color theme="0" tint="-0.34998626667073579"/>
      </bottom>
      <diagonal/>
    </border>
    <border>
      <left/>
      <right/>
      <top style="thin">
        <color theme="0" tint="-0.34998626667073579"/>
      </top>
      <bottom style="double">
        <color theme="0" tint="-0.34998626667073579"/>
      </bottom>
      <diagonal/>
    </border>
    <border>
      <left/>
      <right/>
      <top/>
      <bottom style="hair">
        <color theme="1" tint="0.499984740745262"/>
      </bottom>
      <diagonal/>
    </border>
    <border>
      <left/>
      <right/>
      <top/>
      <bottom style="dashed">
        <color theme="1" tint="0.4999847407452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8">
    <xf numFmtId="0" fontId="0" fillId="0" borderId="0"/>
    <xf numFmtId="9" fontId="1" fillId="0" borderId="0" applyFont="0" applyFill="0" applyBorder="0" applyAlignment="0" applyProtection="0"/>
    <xf numFmtId="0" fontId="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165" fontId="4" fillId="0" borderId="0" applyFont="0" applyFill="0" applyBorder="0" applyAlignment="0" applyProtection="0"/>
    <xf numFmtId="0" fontId="5" fillId="0" borderId="0" applyNumberFormat="0" applyFill="0" applyBorder="0" applyAlignment="0" applyProtection="0">
      <alignment vertical="top"/>
      <protection locked="0"/>
    </xf>
    <xf numFmtId="165" fontId="1" fillId="0" borderId="0" applyFont="0" applyFill="0" applyBorder="0" applyAlignment="0" applyProtection="0"/>
    <xf numFmtId="0" fontId="22" fillId="0" borderId="6" applyNumberFormat="0" applyProtection="0">
      <alignment horizontal="right" vertical="center"/>
    </xf>
    <xf numFmtId="0" fontId="2" fillId="6" borderId="7" applyNumberFormat="0" applyProtection="0">
      <alignment vertical="center"/>
    </xf>
    <xf numFmtId="0" fontId="1" fillId="7" borderId="8" applyNumberFormat="0" applyFont="0" applyFill="0" applyAlignment="0" applyProtection="0"/>
    <xf numFmtId="173" fontId="1" fillId="0" borderId="0" applyFont="0" applyFill="0" applyBorder="0" applyAlignment="0" applyProtection="0">
      <alignment horizontal="right"/>
    </xf>
    <xf numFmtId="0" fontId="25" fillId="0" borderId="9" applyNumberFormat="0" applyFont="0" applyFill="0" applyAlignment="0" applyProtection="0"/>
    <xf numFmtId="0" fontId="25" fillId="8" borderId="0"/>
    <xf numFmtId="174" fontId="1" fillId="0" borderId="0" applyFont="0" applyFill="0" applyBorder="0" applyAlignment="0" applyProtection="0"/>
    <xf numFmtId="174" fontId="25" fillId="0" borderId="0" applyFont="0" applyFill="0" applyBorder="0" applyAlignment="0" applyProtection="0"/>
    <xf numFmtId="167" fontId="23" fillId="7" borderId="0" applyFill="0" applyProtection="0">
      <alignment vertical="center"/>
    </xf>
    <xf numFmtId="0" fontId="1" fillId="7" borderId="10" applyNumberFormat="0" applyFill="0" applyAlignment="0" applyProtection="0">
      <alignment horizontal="left" vertical="center"/>
    </xf>
    <xf numFmtId="0" fontId="2" fillId="7" borderId="11" applyNumberFormat="0" applyFill="0" applyAlignment="0" applyProtection="0"/>
    <xf numFmtId="0" fontId="24" fillId="9" borderId="0" applyNumberFormat="0" applyBorder="0" applyAlignment="0" applyProtection="0"/>
    <xf numFmtId="0" fontId="26" fillId="0" borderId="12" applyNumberFormat="0" applyProtection="0">
      <alignment horizontal="right" vertical="center"/>
    </xf>
    <xf numFmtId="0" fontId="4" fillId="0" borderId="0"/>
    <xf numFmtId="165" fontId="1" fillId="0" borderId="0" applyFont="0" applyFill="0" applyBorder="0" applyAlignment="0" applyProtection="0"/>
    <xf numFmtId="0" fontId="1" fillId="0" borderId="0"/>
  </cellStyleXfs>
  <cellXfs count="369">
    <xf numFmtId="0" fontId="0" fillId="0" borderId="0" xfId="0"/>
    <xf numFmtId="0" fontId="6" fillId="0" borderId="0" xfId="0" applyFont="1"/>
    <xf numFmtId="0" fontId="7" fillId="0" borderId="1" xfId="0" applyFont="1" applyBorder="1" applyAlignment="1">
      <alignment wrapText="1"/>
    </xf>
    <xf numFmtId="0" fontId="8" fillId="0" borderId="1" xfId="0" applyFont="1" applyBorder="1" applyAlignment="1">
      <alignment wrapText="1"/>
    </xf>
    <xf numFmtId="0" fontId="7" fillId="0" borderId="1" xfId="0" applyFont="1" applyBorder="1" applyAlignment="1">
      <alignment horizontal="left" wrapText="1" indent="1"/>
    </xf>
    <xf numFmtId="0" fontId="9" fillId="2" borderId="0" xfId="0" applyFont="1" applyFill="1" applyBorder="1"/>
    <xf numFmtId="0" fontId="9" fillId="2" borderId="0" xfId="0" applyFont="1" applyFill="1" applyBorder="1" applyAlignment="1">
      <alignment horizontal="right"/>
    </xf>
    <xf numFmtId="0" fontId="9" fillId="0" borderId="0" xfId="0" applyFont="1" applyFill="1"/>
    <xf numFmtId="0" fontId="9" fillId="0" borderId="0" xfId="0" applyFont="1" applyFill="1" applyAlignment="1">
      <alignment horizontal="right"/>
    </xf>
    <xf numFmtId="0" fontId="6" fillId="0" borderId="0" xfId="0" applyFont="1" applyFill="1"/>
    <xf numFmtId="0" fontId="9" fillId="3" borderId="0" xfId="0" applyFont="1" applyFill="1"/>
    <xf numFmtId="0" fontId="9" fillId="3" borderId="0" xfId="0" applyFont="1" applyFill="1" applyAlignment="1">
      <alignment horizontal="right"/>
    </xf>
    <xf numFmtId="166" fontId="7" fillId="0" borderId="0" xfId="0" applyNumberFormat="1" applyFont="1" applyBorder="1"/>
    <xf numFmtId="0" fontId="7" fillId="0" borderId="0" xfId="0" applyFont="1" applyFill="1"/>
    <xf numFmtId="0" fontId="7" fillId="0" borderId="0" xfId="0" applyFont="1"/>
    <xf numFmtId="0" fontId="7" fillId="0" borderId="1" xfId="0" applyFont="1" applyBorder="1" applyAlignment="1">
      <alignment horizontal="left" wrapText="1" indent="2"/>
    </xf>
    <xf numFmtId="0" fontId="7" fillId="0" borderId="2" xfId="0" applyFont="1" applyBorder="1" applyAlignment="1">
      <alignment wrapText="1"/>
    </xf>
    <xf numFmtId="0" fontId="7" fillId="0" borderId="3" xfId="0" applyFont="1" applyBorder="1"/>
    <xf numFmtId="167" fontId="7" fillId="0" borderId="3" xfId="1" applyNumberFormat="1" applyFont="1" applyBorder="1"/>
    <xf numFmtId="0" fontId="7" fillId="0" borderId="3" xfId="0" applyFont="1" applyFill="1" applyBorder="1"/>
    <xf numFmtId="166" fontId="8" fillId="0" borderId="0" xfId="0" applyNumberFormat="1" applyFont="1" applyBorder="1"/>
    <xf numFmtId="0" fontId="10" fillId="0" borderId="0" xfId="0" applyFont="1" applyFill="1"/>
    <xf numFmtId="168" fontId="11" fillId="0" borderId="0" xfId="0" applyNumberFormat="1" applyFont="1" applyFill="1" applyBorder="1"/>
    <xf numFmtId="168" fontId="12" fillId="0" borderId="0" xfId="0" applyNumberFormat="1" applyFont="1" applyFill="1" applyBorder="1"/>
    <xf numFmtId="167" fontId="7" fillId="0" borderId="0" xfId="0" applyNumberFormat="1" applyFont="1" applyBorder="1"/>
    <xf numFmtId="168" fontId="7" fillId="0" borderId="0" xfId="0" applyNumberFormat="1" applyFont="1" applyBorder="1"/>
    <xf numFmtId="0" fontId="6" fillId="4" borderId="0" xfId="0" applyFont="1" applyFill="1"/>
    <xf numFmtId="166" fontId="7" fillId="0" borderId="0" xfId="0" applyNumberFormat="1" applyFont="1" applyFill="1" applyBorder="1"/>
    <xf numFmtId="166" fontId="8" fillId="0" borderId="0" xfId="0" applyNumberFormat="1" applyFont="1" applyFill="1" applyBorder="1"/>
    <xf numFmtId="167" fontId="7" fillId="0" borderId="3" xfId="1" applyNumberFormat="1" applyFont="1" applyFill="1" applyBorder="1"/>
    <xf numFmtId="166" fontId="6" fillId="0" borderId="0" xfId="0" applyNumberFormat="1" applyFont="1"/>
    <xf numFmtId="168" fontId="13" fillId="0" borderId="0" xfId="0" applyNumberFormat="1" applyFont="1" applyFill="1" applyBorder="1"/>
    <xf numFmtId="0" fontId="8" fillId="0" borderId="1" xfId="0" applyFont="1" applyBorder="1" applyAlignment="1">
      <alignment horizontal="left" wrapText="1" indent="1"/>
    </xf>
    <xf numFmtId="0" fontId="14" fillId="0" borderId="0" xfId="0" applyFont="1"/>
    <xf numFmtId="0" fontId="14" fillId="0" borderId="0" xfId="0" applyFont="1" applyFill="1"/>
    <xf numFmtId="167" fontId="11" fillId="0" borderId="0" xfId="1" applyNumberFormat="1" applyFont="1" applyFill="1" applyBorder="1"/>
    <xf numFmtId="169" fontId="7" fillId="0" borderId="3" xfId="11" applyNumberFormat="1" applyFont="1" applyBorder="1"/>
    <xf numFmtId="0" fontId="7" fillId="0" borderId="0" xfId="0" applyFont="1" applyFill="1" applyBorder="1"/>
    <xf numFmtId="167" fontId="7" fillId="0" borderId="0" xfId="1" applyNumberFormat="1" applyFont="1" applyFill="1" applyBorder="1"/>
    <xf numFmtId="168" fontId="7" fillId="0" borderId="0" xfId="0" applyNumberFormat="1" applyFont="1" applyFill="1" applyBorder="1"/>
    <xf numFmtId="169" fontId="7" fillId="0" borderId="3" xfId="11" applyNumberFormat="1" applyFont="1" applyFill="1" applyBorder="1"/>
    <xf numFmtId="166" fontId="6" fillId="0" borderId="0" xfId="0" applyNumberFormat="1" applyFont="1" applyFill="1"/>
    <xf numFmtId="0" fontId="7" fillId="0" borderId="0" xfId="0" applyFont="1" applyBorder="1" applyAlignment="1">
      <alignment wrapText="1"/>
    </xf>
    <xf numFmtId="0" fontId="7" fillId="0" borderId="0" xfId="0" applyFont="1" applyBorder="1" applyAlignment="1">
      <alignment horizontal="left" wrapText="1" indent="1"/>
    </xf>
    <xf numFmtId="0" fontId="8" fillId="0" borderId="4" xfId="0" applyFont="1" applyBorder="1" applyAlignment="1">
      <alignment wrapText="1"/>
    </xf>
    <xf numFmtId="0" fontId="7" fillId="0" borderId="5" xfId="0" applyFont="1" applyFill="1" applyBorder="1"/>
    <xf numFmtId="0" fontId="7" fillId="0" borderId="4" xfId="0" applyFont="1" applyBorder="1" applyAlignment="1">
      <alignment wrapText="1"/>
    </xf>
    <xf numFmtId="167" fontId="11" fillId="0" borderId="5" xfId="1" applyNumberFormat="1" applyFont="1" applyFill="1" applyBorder="1"/>
    <xf numFmtId="168" fontId="12" fillId="0" borderId="5" xfId="0" applyNumberFormat="1" applyFont="1" applyFill="1" applyBorder="1"/>
    <xf numFmtId="166" fontId="8" fillId="0" borderId="5" xfId="0" applyNumberFormat="1" applyFont="1" applyFill="1" applyBorder="1"/>
    <xf numFmtId="9" fontId="11" fillId="0" borderId="0" xfId="1" applyFont="1" applyFill="1" applyBorder="1"/>
    <xf numFmtId="0" fontId="15" fillId="2" borderId="0" xfId="10" applyFont="1" applyFill="1" applyBorder="1" applyAlignment="1" applyProtection="1">
      <alignment horizontal="center"/>
    </xf>
    <xf numFmtId="0" fontId="9" fillId="2" borderId="0" xfId="0" applyFont="1" applyFill="1"/>
    <xf numFmtId="0" fontId="9" fillId="2" borderId="0" xfId="0" applyFont="1" applyFill="1" applyAlignment="1">
      <alignment horizontal="right"/>
    </xf>
    <xf numFmtId="0" fontId="7" fillId="0" borderId="1" xfId="0" applyFont="1" applyFill="1" applyBorder="1" applyAlignment="1">
      <alignment horizontal="left" indent="2"/>
    </xf>
    <xf numFmtId="0" fontId="7" fillId="0" borderId="1" xfId="0" applyFont="1" applyFill="1" applyBorder="1" applyAlignment="1">
      <alignment horizontal="left" indent="1"/>
    </xf>
    <xf numFmtId="0" fontId="8" fillId="0" borderId="1" xfId="0" applyFont="1" applyFill="1" applyBorder="1"/>
    <xf numFmtId="0" fontId="7" fillId="0" borderId="1" xfId="0" applyFont="1" applyFill="1" applyBorder="1" applyAlignment="1">
      <alignment horizontal="left"/>
    </xf>
    <xf numFmtId="0" fontId="8" fillId="0" borderId="1" xfId="0" applyFont="1" applyFill="1" applyBorder="1" applyAlignment="1">
      <alignment vertical="center"/>
    </xf>
    <xf numFmtId="0" fontId="8" fillId="0" borderId="0" xfId="0" applyFont="1" applyFill="1" applyBorder="1" applyAlignment="1">
      <alignment vertical="center"/>
    </xf>
    <xf numFmtId="0" fontId="7" fillId="0" borderId="1" xfId="0" applyFont="1" applyBorder="1" applyAlignment="1"/>
    <xf numFmtId="170" fontId="13" fillId="0" borderId="0" xfId="0" applyNumberFormat="1" applyFont="1" applyFill="1" applyBorder="1"/>
    <xf numFmtId="168" fontId="7" fillId="0" borderId="5" xfId="0" applyNumberFormat="1" applyFont="1" applyFill="1" applyBorder="1"/>
    <xf numFmtId="168" fontId="11" fillId="0" borderId="3" xfId="0" applyNumberFormat="1" applyFont="1" applyFill="1" applyBorder="1"/>
    <xf numFmtId="0" fontId="9" fillId="0" borderId="0" xfId="0" applyFont="1" applyFill="1" applyBorder="1"/>
    <xf numFmtId="0" fontId="9" fillId="0" borderId="0" xfId="0" applyFont="1" applyFill="1" applyBorder="1" applyAlignment="1">
      <alignment horizontal="right"/>
    </xf>
    <xf numFmtId="0" fontId="10" fillId="0" borderId="0" xfId="0" applyFont="1" applyFill="1" applyBorder="1"/>
    <xf numFmtId="0" fontId="6" fillId="0" borderId="0" xfId="0" applyFont="1" applyFill="1" applyBorder="1"/>
    <xf numFmtId="0" fontId="14" fillId="0" borderId="0" xfId="0" applyFont="1" applyFill="1" applyBorder="1"/>
    <xf numFmtId="166" fontId="13" fillId="0" borderId="0" xfId="0" applyNumberFormat="1" applyFont="1" applyFill="1" applyBorder="1" applyAlignment="1">
      <alignment horizontal="right"/>
    </xf>
    <xf numFmtId="169" fontId="7" fillId="0" borderId="0" xfId="11" applyNumberFormat="1" applyFont="1" applyFill="1" applyBorder="1"/>
    <xf numFmtId="167" fontId="7" fillId="0" borderId="3" xfId="0" applyNumberFormat="1" applyFont="1" applyBorder="1"/>
    <xf numFmtId="0" fontId="17" fillId="0" borderId="0" xfId="0" applyFont="1" applyBorder="1" applyAlignment="1">
      <alignment wrapText="1"/>
    </xf>
    <xf numFmtId="166" fontId="17" fillId="0" borderId="0" xfId="0" applyNumberFormat="1" applyFont="1" applyFill="1" applyBorder="1"/>
    <xf numFmtId="0" fontId="17" fillId="0" borderId="0" xfId="0" applyFont="1" applyFill="1" applyBorder="1"/>
    <xf numFmtId="167" fontId="17" fillId="0" borderId="0" xfId="1" applyNumberFormat="1" applyFont="1" applyFill="1" applyBorder="1"/>
    <xf numFmtId="167" fontId="18" fillId="0" borderId="0" xfId="1" applyNumberFormat="1" applyFont="1" applyFill="1" applyBorder="1"/>
    <xf numFmtId="0" fontId="18" fillId="0" borderId="0" xfId="0" applyFont="1" applyFill="1" applyBorder="1"/>
    <xf numFmtId="0" fontId="19" fillId="0" borderId="0" xfId="0" applyFont="1" applyFill="1" applyBorder="1"/>
    <xf numFmtId="168" fontId="17" fillId="0" borderId="0" xfId="0" applyNumberFormat="1" applyFont="1" applyFill="1" applyBorder="1"/>
    <xf numFmtId="0" fontId="17" fillId="0" borderId="0" xfId="0" applyFont="1" applyFill="1"/>
    <xf numFmtId="0" fontId="8" fillId="0" borderId="1" xfId="0" applyFont="1" applyFill="1" applyBorder="1" applyAlignment="1">
      <alignment wrapText="1"/>
    </xf>
    <xf numFmtId="171" fontId="11" fillId="0" borderId="0" xfId="0" applyNumberFormat="1" applyFont="1" applyFill="1" applyBorder="1"/>
    <xf numFmtId="171" fontId="12" fillId="0" borderId="0" xfId="0" applyNumberFormat="1" applyFont="1" applyFill="1" applyBorder="1"/>
    <xf numFmtId="0" fontId="20" fillId="0" borderId="0" xfId="0" applyFont="1"/>
    <xf numFmtId="172" fontId="7" fillId="0" borderId="0" xfId="0" applyNumberFormat="1" applyFont="1" applyFill="1" applyBorder="1"/>
    <xf numFmtId="168" fontId="11" fillId="0" borderId="5" xfId="0" applyNumberFormat="1" applyFont="1" applyFill="1" applyBorder="1"/>
    <xf numFmtId="166" fontId="13" fillId="0" borderId="0" xfId="0" applyNumberFormat="1" applyFont="1" applyFill="1" applyBorder="1"/>
    <xf numFmtId="0" fontId="21" fillId="2" borderId="0" xfId="0" applyFont="1" applyFill="1" applyBorder="1" applyAlignment="1">
      <alignment horizontal="left"/>
    </xf>
    <xf numFmtId="0" fontId="9" fillId="2" borderId="0" xfId="0" applyFont="1" applyFill="1" applyBorder="1" applyAlignment="1">
      <alignment horizontal="justify" vertical="center"/>
    </xf>
    <xf numFmtId="0" fontId="7" fillId="0" borderId="0" xfId="0" applyFont="1" applyAlignment="1">
      <alignment horizontal="justify" vertical="center" wrapText="1" readingOrder="1"/>
    </xf>
    <xf numFmtId="0" fontId="0" fillId="0" borderId="0" xfId="0" applyAlignment="1">
      <alignment horizontal="justify" vertical="center"/>
    </xf>
    <xf numFmtId="169" fontId="7" fillId="0" borderId="5" xfId="11" applyNumberFormat="1" applyFont="1" applyFill="1" applyBorder="1"/>
    <xf numFmtId="172" fontId="7" fillId="0" borderId="3" xfId="0" applyNumberFormat="1" applyFont="1" applyBorder="1"/>
    <xf numFmtId="167" fontId="7" fillId="0" borderId="0" xfId="0" applyNumberFormat="1" applyFont="1"/>
    <xf numFmtId="169" fontId="7" fillId="5" borderId="0" xfId="11" applyNumberFormat="1" applyFont="1" applyFill="1" applyBorder="1"/>
    <xf numFmtId="0" fontId="7" fillId="0" borderId="1" xfId="0" applyFont="1" applyFill="1" applyBorder="1" applyAlignment="1">
      <alignment horizontal="left" wrapText="1" indent="1"/>
    </xf>
    <xf numFmtId="0" fontId="8" fillId="0" borderId="1" xfId="0" applyFont="1" applyFill="1" applyBorder="1" applyAlignment="1">
      <alignment horizontal="left" wrapText="1" indent="1"/>
    </xf>
    <xf numFmtId="0" fontId="27" fillId="0" borderId="0" xfId="2" applyFont="1"/>
    <xf numFmtId="0" fontId="20" fillId="0" borderId="0" xfId="0" applyFont="1" applyFill="1" applyBorder="1" applyAlignment="1">
      <alignment horizontal="center"/>
    </xf>
    <xf numFmtId="0" fontId="20" fillId="0" borderId="0" xfId="0" applyFont="1" applyFill="1" applyAlignment="1">
      <alignment horizontal="center"/>
    </xf>
    <xf numFmtId="17" fontId="27" fillId="0" borderId="0" xfId="2" applyNumberFormat="1" applyFont="1"/>
    <xf numFmtId="0" fontId="27" fillId="0" borderId="0" xfId="2" applyFont="1" applyAlignment="1"/>
    <xf numFmtId="4" fontId="27" fillId="0" borderId="0" xfId="2" applyNumberFormat="1" applyFont="1"/>
    <xf numFmtId="0" fontId="29" fillId="0" borderId="0" xfId="0" applyFont="1" applyFill="1" applyBorder="1"/>
    <xf numFmtId="0" fontId="19" fillId="0" borderId="0" xfId="2" applyFont="1"/>
    <xf numFmtId="0" fontId="19" fillId="0" borderId="0" xfId="0" applyFont="1" applyAlignment="1">
      <alignment vertical="center"/>
    </xf>
    <xf numFmtId="0" fontId="28" fillId="0" borderId="0" xfId="0" applyFont="1" applyFill="1" applyBorder="1" applyAlignment="1">
      <alignment horizontal="left"/>
    </xf>
    <xf numFmtId="14" fontId="9" fillId="2" borderId="0" xfId="0" applyNumberFormat="1" applyFont="1" applyFill="1" applyAlignment="1">
      <alignment horizontal="right"/>
    </xf>
    <xf numFmtId="0" fontId="16" fillId="0" borderId="0" xfId="0" applyFont="1"/>
    <xf numFmtId="0" fontId="30" fillId="2" borderId="0" xfId="10" applyFont="1" applyFill="1" applyBorder="1" applyAlignment="1" applyProtection="1">
      <alignment horizontal="center"/>
    </xf>
    <xf numFmtId="0" fontId="31" fillId="2" borderId="0" xfId="0" applyFont="1" applyFill="1" applyBorder="1" applyAlignment="1">
      <alignment horizontal="left"/>
    </xf>
    <xf numFmtId="0" fontId="7" fillId="0" borderId="0" xfId="0" applyFont="1" applyAlignment="1">
      <alignment horizontal="left" wrapText="1" indent="6"/>
    </xf>
    <xf numFmtId="0" fontId="7" fillId="0" borderId="0" xfId="0" applyFont="1" applyAlignment="1">
      <alignment horizontal="left" wrapText="1" indent="8"/>
    </xf>
    <xf numFmtId="0" fontId="7" fillId="0" borderId="0" xfId="0" applyFont="1" applyAlignment="1">
      <alignment horizontal="left" wrapText="1" indent="5"/>
    </xf>
    <xf numFmtId="0" fontId="7" fillId="0" borderId="0" xfId="0" applyFont="1" applyAlignment="1">
      <alignment horizontal="left" wrapText="1" indent="3"/>
    </xf>
    <xf numFmtId="0" fontId="7" fillId="0" borderId="0" xfId="0" applyFont="1" applyAlignment="1">
      <alignment horizontal="left" wrapText="1" indent="1"/>
    </xf>
    <xf numFmtId="171" fontId="7" fillId="0" borderId="0" xfId="0" applyNumberFormat="1" applyFont="1" applyFill="1" applyBorder="1"/>
    <xf numFmtId="171" fontId="7" fillId="0" borderId="0" xfId="0" applyNumberFormat="1" applyFont="1" applyFill="1" applyBorder="1" applyAlignment="1">
      <alignment horizontal="right"/>
    </xf>
    <xf numFmtId="0" fontId="32" fillId="2" borderId="0" xfId="0" applyFont="1" applyFill="1" applyAlignment="1">
      <alignment horizontal="left" vertical="center" wrapText="1" indent="1"/>
    </xf>
    <xf numFmtId="0" fontId="33" fillId="2" borderId="0" xfId="0" applyFont="1" applyFill="1" applyAlignment="1">
      <alignment horizontal="left" vertical="center" wrapText="1" indent="1"/>
    </xf>
    <xf numFmtId="0" fontId="35" fillId="0" borderId="0" xfId="0" applyFont="1" applyFill="1" applyAlignment="1">
      <alignment horizontal="left" vertical="center" wrapText="1" indent="1"/>
    </xf>
    <xf numFmtId="14" fontId="35" fillId="0" borderId="0" xfId="0" applyNumberFormat="1" applyFont="1" applyFill="1" applyAlignment="1">
      <alignment horizontal="center" vertical="center" wrapText="1"/>
    </xf>
    <xf numFmtId="3" fontId="35" fillId="0" borderId="0" xfId="0" applyNumberFormat="1" applyFont="1" applyFill="1" applyAlignment="1">
      <alignment horizontal="right" vertical="center" wrapText="1" indent="1"/>
    </xf>
    <xf numFmtId="164" fontId="35" fillId="0" borderId="0" xfId="0" applyNumberFormat="1" applyFont="1" applyFill="1" applyAlignment="1">
      <alignment horizontal="right" vertical="center" wrapText="1" indent="1"/>
    </xf>
    <xf numFmtId="0" fontId="35" fillId="0" borderId="0" xfId="0" applyFont="1" applyFill="1" applyAlignment="1">
      <alignment horizontal="right" vertical="center" wrapText="1" indent="1"/>
    </xf>
    <xf numFmtId="0" fontId="36" fillId="0" borderId="0" xfId="0" applyFont="1" applyFill="1" applyAlignment="1">
      <alignment horizontal="right" vertical="center" wrapText="1" indent="1"/>
    </xf>
    <xf numFmtId="0" fontId="0" fillId="0" borderId="0" xfId="0" applyFill="1"/>
    <xf numFmtId="0" fontId="36" fillId="0" borderId="0" xfId="0" applyFont="1" applyFill="1" applyAlignment="1">
      <alignment horizontal="left" vertical="center" wrapText="1" indent="1"/>
    </xf>
    <xf numFmtId="14" fontId="36" fillId="0" borderId="0" xfId="0" applyNumberFormat="1" applyFont="1" applyFill="1" applyAlignment="1">
      <alignment horizontal="center" vertical="center" wrapText="1"/>
    </xf>
    <xf numFmtId="0" fontId="36" fillId="0" borderId="0" xfId="0" applyFont="1" applyFill="1" applyAlignment="1">
      <alignment horizontal="center" vertical="center" wrapText="1"/>
    </xf>
    <xf numFmtId="3" fontId="36" fillId="0" borderId="0" xfId="0" applyNumberFormat="1" applyFont="1" applyFill="1" applyAlignment="1">
      <alignment horizontal="right" vertical="center" wrapText="1" indent="1"/>
    </xf>
    <xf numFmtId="164" fontId="36" fillId="0" borderId="0" xfId="0" applyNumberFormat="1" applyFont="1" applyFill="1" applyAlignment="1">
      <alignment horizontal="right" vertical="center" wrapText="1" indent="1"/>
    </xf>
    <xf numFmtId="10" fontId="35" fillId="0" borderId="0" xfId="0" applyNumberFormat="1" applyFont="1" applyFill="1" applyAlignment="1">
      <alignment horizontal="right" vertical="center" wrapText="1" indent="1"/>
    </xf>
    <xf numFmtId="0" fontId="36" fillId="0" borderId="13" xfId="0" applyFont="1" applyFill="1" applyBorder="1" applyAlignment="1">
      <alignment horizontal="left" vertical="center" wrapText="1" indent="1"/>
    </xf>
    <xf numFmtId="0" fontId="36" fillId="0" borderId="13" xfId="0" applyFont="1" applyFill="1" applyBorder="1" applyAlignment="1">
      <alignment horizontal="center" vertical="center" wrapText="1"/>
    </xf>
    <xf numFmtId="0" fontId="36" fillId="0" borderId="13" xfId="0" applyFont="1" applyFill="1" applyBorder="1" applyAlignment="1">
      <alignment horizontal="right" vertical="center" wrapText="1" indent="1"/>
    </xf>
    <xf numFmtId="0" fontId="32" fillId="2" borderId="0" xfId="0" applyFont="1" applyFill="1" applyAlignment="1">
      <alignment horizontal="left" vertical="center" wrapText="1" indent="1"/>
    </xf>
    <xf numFmtId="172" fontId="7" fillId="0" borderId="5" xfId="0" applyNumberFormat="1" applyFont="1" applyFill="1" applyBorder="1"/>
    <xf numFmtId="172" fontId="11" fillId="0" borderId="0" xfId="0" applyNumberFormat="1" applyFont="1" applyFill="1" applyBorder="1"/>
    <xf numFmtId="167" fontId="11" fillId="0" borderId="0" xfId="0" applyNumberFormat="1" applyFont="1" applyFill="1"/>
    <xf numFmtId="0" fontId="8" fillId="0" borderId="0" xfId="0" applyFont="1" applyBorder="1" applyAlignment="1">
      <alignment wrapText="1"/>
    </xf>
    <xf numFmtId="0" fontId="7" fillId="0" borderId="0" xfId="0" applyFont="1" applyFill="1" applyBorder="1" applyAlignment="1">
      <alignment horizontal="left" wrapText="1" indent="1"/>
    </xf>
    <xf numFmtId="0" fontId="7" fillId="0" borderId="3" xfId="0" applyFont="1" applyBorder="1" applyAlignment="1">
      <alignment wrapText="1"/>
    </xf>
    <xf numFmtId="0" fontId="7" fillId="0" borderId="5" xfId="0" applyFont="1" applyBorder="1" applyAlignment="1">
      <alignment wrapText="1"/>
    </xf>
    <xf numFmtId="0" fontId="8" fillId="0" borderId="5" xfId="0" applyFont="1" applyBorder="1" applyAlignment="1">
      <alignment wrapText="1"/>
    </xf>
    <xf numFmtId="0" fontId="7" fillId="0" borderId="0" xfId="0" applyFont="1" applyBorder="1" applyAlignment="1"/>
    <xf numFmtId="0" fontId="8" fillId="0" borderId="0" xfId="0" applyFont="1" applyFill="1" applyBorder="1"/>
    <xf numFmtId="0" fontId="7" fillId="0" borderId="0" xfId="0" applyFont="1" applyFill="1" applyBorder="1" applyAlignment="1">
      <alignment horizontal="left" indent="1"/>
    </xf>
    <xf numFmtId="0" fontId="7" fillId="0" borderId="0" xfId="0" applyFont="1" applyFill="1" applyBorder="1" applyAlignment="1">
      <alignment horizontal="left" indent="2"/>
    </xf>
    <xf numFmtId="0" fontId="7" fillId="0" borderId="0" xfId="0" applyFont="1" applyFill="1" applyBorder="1" applyAlignment="1">
      <alignment horizontal="left"/>
    </xf>
    <xf numFmtId="0" fontId="7" fillId="0" borderId="0" xfId="0" applyFont="1" applyBorder="1" applyAlignment="1">
      <alignment horizontal="left" wrapText="1" indent="2"/>
    </xf>
    <xf numFmtId="0" fontId="8" fillId="0" borderId="0" xfId="0" applyFont="1" applyBorder="1" applyAlignment="1">
      <alignment horizontal="left" wrapText="1" indent="1"/>
    </xf>
    <xf numFmtId="0" fontId="8" fillId="0" borderId="0" xfId="0" applyFont="1" applyFill="1" applyBorder="1" applyAlignment="1">
      <alignment horizontal="left" wrapText="1" indent="1"/>
    </xf>
    <xf numFmtId="0" fontId="37" fillId="0" borderId="0" xfId="2" applyFont="1"/>
    <xf numFmtId="175" fontId="7" fillId="0" borderId="0" xfId="0" applyNumberFormat="1" applyFont="1" applyFill="1" applyBorder="1"/>
    <xf numFmtId="172" fontId="7" fillId="0" borderId="3" xfId="0" applyNumberFormat="1" applyFont="1" applyFill="1" applyBorder="1"/>
    <xf numFmtId="0" fontId="14" fillId="0" borderId="0" xfId="0" applyFont="1" applyBorder="1"/>
    <xf numFmtId="0" fontId="6" fillId="0" borderId="0" xfId="0" applyFont="1" applyBorder="1"/>
    <xf numFmtId="0" fontId="13" fillId="0" borderId="0" xfId="0" applyFont="1" applyBorder="1" applyAlignment="1">
      <alignment wrapText="1"/>
    </xf>
    <xf numFmtId="0" fontId="16" fillId="10" borderId="0" xfId="0" applyFont="1" applyFill="1" applyAlignment="1">
      <alignment vertical="center"/>
    </xf>
    <xf numFmtId="0" fontId="16" fillId="0" borderId="0" xfId="0" applyFont="1" applyAlignment="1">
      <alignment vertical="center"/>
    </xf>
    <xf numFmtId="0" fontId="7" fillId="0" borderId="0" xfId="0" applyFont="1" applyAlignment="1">
      <alignment vertical="center"/>
    </xf>
    <xf numFmtId="0" fontId="9" fillId="11" borderId="0" xfId="0" applyFont="1" applyFill="1" applyBorder="1" applyAlignment="1">
      <alignment vertical="center"/>
    </xf>
    <xf numFmtId="0" fontId="40" fillId="11" borderId="0" xfId="0" applyFont="1" applyFill="1"/>
    <xf numFmtId="171" fontId="9" fillId="11" borderId="0" xfId="0" applyNumberFormat="1" applyFont="1" applyFill="1" applyBorder="1"/>
    <xf numFmtId="171" fontId="16" fillId="0" borderId="0" xfId="0" applyNumberFormat="1" applyFont="1"/>
    <xf numFmtId="0" fontId="7" fillId="0" borderId="0" xfId="0" applyFont="1" applyAlignment="1">
      <alignment horizontal="center"/>
    </xf>
    <xf numFmtId="169" fontId="16" fillId="0" borderId="0" xfId="11" applyNumberFormat="1" applyFont="1"/>
    <xf numFmtId="0" fontId="0" fillId="0" borderId="0" xfId="0" applyAlignment="1"/>
    <xf numFmtId="0" fontId="41" fillId="0" borderId="0" xfId="2" applyFont="1"/>
    <xf numFmtId="4" fontId="41" fillId="0" borderId="0" xfId="2" applyNumberFormat="1" applyFont="1"/>
    <xf numFmtId="0" fontId="42" fillId="0" borderId="0" xfId="0" applyFont="1" applyAlignment="1">
      <alignment horizontal="left" vertical="center"/>
    </xf>
    <xf numFmtId="171" fontId="6" fillId="0" borderId="0" xfId="0" applyNumberFormat="1" applyFont="1"/>
    <xf numFmtId="169" fontId="10" fillId="0" borderId="0" xfId="11" applyNumberFormat="1" applyFont="1" applyFill="1" applyBorder="1"/>
    <xf numFmtId="9" fontId="13" fillId="0" borderId="3" xfId="1" applyFont="1" applyFill="1" applyBorder="1"/>
    <xf numFmtId="0" fontId="6" fillId="13" borderId="0" xfId="0" applyFont="1" applyFill="1"/>
    <xf numFmtId="0" fontId="6" fillId="12" borderId="0" xfId="0" applyFont="1" applyFill="1"/>
    <xf numFmtId="0" fontId="10" fillId="12" borderId="0" xfId="0" applyFont="1" applyFill="1"/>
    <xf numFmtId="168" fontId="6" fillId="0" borderId="0" xfId="0" applyNumberFormat="1" applyFont="1"/>
    <xf numFmtId="172" fontId="6" fillId="0" borderId="0" xfId="0" applyNumberFormat="1" applyFont="1"/>
    <xf numFmtId="9" fontId="12" fillId="0" borderId="0" xfId="1" applyFont="1" applyFill="1" applyBorder="1"/>
    <xf numFmtId="0" fontId="7" fillId="0" borderId="14" xfId="0" applyFont="1" applyFill="1" applyBorder="1" applyAlignment="1">
      <alignment horizontal="left" indent="2"/>
    </xf>
    <xf numFmtId="171" fontId="11" fillId="0" borderId="15" xfId="0" applyNumberFormat="1" applyFont="1" applyFill="1" applyBorder="1"/>
    <xf numFmtId="168" fontId="7" fillId="0" borderId="3" xfId="0" applyNumberFormat="1" applyFont="1" applyFill="1" applyBorder="1"/>
    <xf numFmtId="169" fontId="7" fillId="0" borderId="0" xfId="11" applyNumberFormat="1" applyFont="1" applyFill="1" applyBorder="1" applyAlignment="1">
      <alignment horizontal="center" vertical="center"/>
    </xf>
    <xf numFmtId="169" fontId="7" fillId="0" borderId="0" xfId="11" applyNumberFormat="1" applyFont="1" applyFill="1" applyBorder="1" applyAlignment="1">
      <alignment horizontal="right" vertical="center"/>
    </xf>
    <xf numFmtId="0" fontId="7" fillId="0" borderId="16" xfId="0" applyFont="1" applyBorder="1" applyAlignment="1">
      <alignment vertical="center"/>
    </xf>
    <xf numFmtId="169" fontId="7" fillId="0" borderId="16" xfId="11" applyNumberFormat="1" applyFont="1" applyBorder="1" applyAlignment="1">
      <alignment vertical="center"/>
    </xf>
    <xf numFmtId="177" fontId="7" fillId="0" borderId="16" xfId="11" applyNumberFormat="1" applyFont="1" applyBorder="1" applyAlignment="1">
      <alignment vertical="center"/>
    </xf>
    <xf numFmtId="0" fontId="7" fillId="0" borderId="16" xfId="0" applyFont="1" applyFill="1" applyBorder="1" applyAlignment="1">
      <alignment vertical="center"/>
    </xf>
    <xf numFmtId="165" fontId="7" fillId="0" borderId="16" xfId="11" applyNumberFormat="1" applyFont="1" applyBorder="1" applyAlignment="1">
      <alignment vertical="center"/>
    </xf>
    <xf numFmtId="9" fontId="7" fillId="0" borderId="16" xfId="1" applyFont="1" applyBorder="1" applyAlignment="1">
      <alignment vertical="center"/>
    </xf>
    <xf numFmtId="0" fontId="7" fillId="0" borderId="16" xfId="0" applyFont="1" applyFill="1" applyBorder="1"/>
    <xf numFmtId="0" fontId="7" fillId="0" borderId="16" xfId="0" applyFont="1" applyBorder="1"/>
    <xf numFmtId="167" fontId="7" fillId="0" borderId="16" xfId="1" applyNumberFormat="1" applyFont="1" applyBorder="1"/>
    <xf numFmtId="167" fontId="7" fillId="0" borderId="16" xfId="0" applyNumberFormat="1" applyFont="1" applyBorder="1"/>
    <xf numFmtId="167" fontId="7" fillId="0" borderId="16" xfId="1" applyNumberFormat="1" applyFont="1" applyBorder="1" applyAlignment="1">
      <alignment vertical="center"/>
    </xf>
    <xf numFmtId="178" fontId="7" fillId="0" borderId="16" xfId="11" applyNumberFormat="1" applyFont="1" applyBorder="1"/>
    <xf numFmtId="169" fontId="7" fillId="0" borderId="16" xfId="11" applyNumberFormat="1" applyFont="1" applyBorder="1"/>
    <xf numFmtId="172" fontId="7" fillId="0" borderId="16" xfId="0" applyNumberFormat="1" applyFont="1" applyBorder="1"/>
    <xf numFmtId="172" fontId="7" fillId="0" borderId="16" xfId="0" applyNumberFormat="1" applyFont="1" applyBorder="1" applyAlignment="1">
      <alignment vertical="center"/>
    </xf>
    <xf numFmtId="172" fontId="7" fillId="0" borderId="16" xfId="0" applyNumberFormat="1" applyFont="1" applyBorder="1" applyAlignment="1">
      <alignment horizontal="right"/>
    </xf>
    <xf numFmtId="169" fontId="7" fillId="0" borderId="16" xfId="0" applyNumberFormat="1" applyFont="1" applyBorder="1" applyAlignment="1">
      <alignment horizontal="right"/>
    </xf>
    <xf numFmtId="177" fontId="7" fillId="0" borderId="16" xfId="11" applyNumberFormat="1" applyFont="1" applyBorder="1" applyAlignment="1">
      <alignment horizontal="right" vertical="center"/>
    </xf>
    <xf numFmtId="179" fontId="7" fillId="0" borderId="16" xfId="11" applyNumberFormat="1" applyFont="1" applyBorder="1" applyAlignment="1">
      <alignment horizontal="right"/>
    </xf>
    <xf numFmtId="179" fontId="7" fillId="0" borderId="16" xfId="0" applyNumberFormat="1" applyFont="1" applyBorder="1" applyAlignment="1">
      <alignment horizontal="right"/>
    </xf>
    <xf numFmtId="172" fontId="7" fillId="0" borderId="16" xfId="11" applyNumberFormat="1" applyFont="1" applyBorder="1" applyAlignment="1">
      <alignment horizontal="right"/>
    </xf>
    <xf numFmtId="0" fontId="8" fillId="10" borderId="0" xfId="0" applyFont="1" applyFill="1" applyAlignment="1">
      <alignment vertical="center"/>
    </xf>
    <xf numFmtId="0" fontId="7" fillId="0" borderId="0" xfId="0" applyFont="1" applyBorder="1" applyAlignment="1">
      <alignment vertical="center"/>
    </xf>
    <xf numFmtId="172" fontId="7" fillId="0" borderId="0" xfId="0" applyNumberFormat="1" applyFont="1" applyBorder="1" applyAlignment="1">
      <alignment horizontal="right"/>
    </xf>
    <xf numFmtId="176" fontId="7" fillId="0" borderId="16" xfId="11" applyNumberFormat="1" applyFont="1" applyBorder="1" applyAlignment="1">
      <alignment horizontal="right"/>
    </xf>
    <xf numFmtId="0" fontId="8" fillId="0" borderId="5" xfId="0" applyFont="1" applyFill="1" applyBorder="1"/>
    <xf numFmtId="168" fontId="8" fillId="0" borderId="5" xfId="0" applyNumberFormat="1" applyFont="1" applyFill="1" applyBorder="1"/>
    <xf numFmtId="176" fontId="7" fillId="0" borderId="16" xfId="11" applyNumberFormat="1" applyFont="1" applyFill="1" applyBorder="1" applyAlignment="1">
      <alignment horizontal="right"/>
    </xf>
    <xf numFmtId="0" fontId="7" fillId="0" borderId="0" xfId="0" applyFont="1" applyAlignment="1">
      <alignment wrapText="1"/>
    </xf>
    <xf numFmtId="168" fontId="11" fillId="0" borderId="0" xfId="0" applyNumberFormat="1" applyFont="1" applyFill="1" applyBorder="1" applyAlignment="1">
      <alignment horizontal="center"/>
    </xf>
    <xf numFmtId="2" fontId="7" fillId="0" borderId="0" xfId="0" applyNumberFormat="1" applyFont="1" applyBorder="1" applyAlignment="1">
      <alignment horizontal="right"/>
    </xf>
    <xf numFmtId="2" fontId="7" fillId="0" borderId="16" xfId="0" applyNumberFormat="1" applyFont="1" applyBorder="1" applyAlignment="1">
      <alignment horizontal="right"/>
    </xf>
    <xf numFmtId="0" fontId="5" fillId="0" borderId="0" xfId="10" applyAlignment="1" applyProtection="1"/>
    <xf numFmtId="169" fontId="7" fillId="0" borderId="16" xfId="11" applyNumberFormat="1" applyFont="1" applyFill="1" applyBorder="1" applyAlignment="1">
      <alignment vertical="center"/>
    </xf>
    <xf numFmtId="169" fontId="7" fillId="0" borderId="0" xfId="11" applyNumberFormat="1" applyFont="1" applyFill="1" applyBorder="1" applyAlignment="1">
      <alignment vertical="center"/>
    </xf>
    <xf numFmtId="0" fontId="16" fillId="0" borderId="0" xfId="0" applyFont="1" applyFill="1"/>
    <xf numFmtId="172" fontId="7" fillId="0" borderId="0" xfId="0" applyNumberFormat="1" applyFont="1" applyFill="1" applyBorder="1" applyAlignment="1">
      <alignment horizontal="right"/>
    </xf>
    <xf numFmtId="0" fontId="6" fillId="5" borderId="0" xfId="0" applyFont="1" applyFill="1"/>
    <xf numFmtId="166" fontId="14" fillId="0" borderId="0" xfId="0" applyNumberFormat="1" applyFont="1"/>
    <xf numFmtId="0" fontId="9" fillId="2" borderId="17" xfId="0" applyFont="1" applyFill="1" applyBorder="1"/>
    <xf numFmtId="0" fontId="15" fillId="2" borderId="17" xfId="10" applyFont="1" applyFill="1" applyBorder="1" applyAlignment="1" applyProtection="1">
      <alignment horizontal="center"/>
    </xf>
    <xf numFmtId="0" fontId="21" fillId="2" borderId="17" xfId="0" applyFont="1" applyFill="1" applyBorder="1" applyAlignment="1">
      <alignment horizontal="left"/>
    </xf>
    <xf numFmtId="0" fontId="8" fillId="0" borderId="18" xfId="0" applyFont="1" applyFill="1" applyBorder="1"/>
    <xf numFmtId="0" fontId="8" fillId="0" borderId="18" xfId="0" applyFont="1" applyFill="1" applyBorder="1" applyAlignment="1">
      <alignment wrapText="1"/>
    </xf>
    <xf numFmtId="0" fontId="8" fillId="0" borderId="0" xfId="0" applyFont="1" applyFill="1" applyBorder="1" applyAlignment="1">
      <alignment wrapText="1"/>
    </xf>
    <xf numFmtId="0" fontId="7" fillId="0" borderId="18" xfId="0" applyFont="1" applyFill="1" applyBorder="1" applyAlignment="1">
      <alignment horizontal="left" indent="2"/>
    </xf>
    <xf numFmtId="0" fontId="7" fillId="0" borderId="18" xfId="0" applyFont="1" applyFill="1" applyBorder="1" applyAlignment="1">
      <alignment horizontal="left" vertical="distributed" indent="2"/>
    </xf>
    <xf numFmtId="0" fontId="7" fillId="0" borderId="0" xfId="0" applyFont="1" applyFill="1" applyBorder="1" applyAlignment="1">
      <alignment horizontal="left" vertical="distributed" indent="2"/>
    </xf>
    <xf numFmtId="0" fontId="7" fillId="0" borderId="18" xfId="0" applyFont="1" applyFill="1" applyBorder="1" applyAlignment="1">
      <alignment horizontal="left" indent="1"/>
    </xf>
    <xf numFmtId="0" fontId="8" fillId="0" borderId="18" xfId="0" applyFont="1" applyFill="1" applyBorder="1" applyAlignment="1">
      <alignment vertical="center"/>
    </xf>
    <xf numFmtId="0" fontId="8" fillId="0" borderId="17" xfId="0" applyFont="1" applyFill="1" applyBorder="1" applyAlignment="1">
      <alignment vertical="center"/>
    </xf>
    <xf numFmtId="0" fontId="6" fillId="0" borderId="17" xfId="0" applyFont="1" applyBorder="1"/>
    <xf numFmtId="0" fontId="7" fillId="14" borderId="19" xfId="0" applyFont="1" applyFill="1" applyBorder="1" applyAlignment="1">
      <alignment vertical="center"/>
    </xf>
    <xf numFmtId="171" fontId="12" fillId="14" borderId="20" xfId="0" applyNumberFormat="1" applyFont="1" applyFill="1" applyBorder="1"/>
    <xf numFmtId="171" fontId="12" fillId="14" borderId="21" xfId="0" applyNumberFormat="1" applyFont="1" applyFill="1" applyBorder="1"/>
    <xf numFmtId="0" fontId="7" fillId="14" borderId="21" xfId="0" applyFont="1" applyFill="1" applyBorder="1" applyAlignment="1">
      <alignment vertical="center"/>
    </xf>
    <xf numFmtId="0" fontId="7" fillId="14" borderId="0" xfId="0" applyFont="1" applyFill="1" applyBorder="1" applyAlignment="1">
      <alignment vertical="center"/>
    </xf>
    <xf numFmtId="171" fontId="12" fillId="14" borderId="22" xfId="0" applyNumberFormat="1" applyFont="1" applyFill="1" applyBorder="1"/>
    <xf numFmtId="171" fontId="12" fillId="14" borderId="0" xfId="0" applyNumberFormat="1" applyFont="1" applyFill="1" applyBorder="1"/>
    <xf numFmtId="0" fontId="12" fillId="15" borderId="0" xfId="0" applyFont="1" applyFill="1" applyBorder="1"/>
    <xf numFmtId="177" fontId="12" fillId="15" borderId="0" xfId="11" applyNumberFormat="1" applyFont="1" applyFill="1" applyBorder="1"/>
    <xf numFmtId="0" fontId="11" fillId="0" borderId="0" xfId="0" applyFont="1" applyFill="1" applyBorder="1"/>
    <xf numFmtId="177" fontId="11" fillId="0" borderId="0" xfId="11" applyNumberFormat="1" applyFont="1" applyFill="1" applyBorder="1"/>
    <xf numFmtId="177" fontId="11" fillId="0" borderId="23" xfId="11" applyNumberFormat="1" applyFont="1" applyFill="1" applyBorder="1"/>
    <xf numFmtId="0" fontId="12" fillId="0" borderId="0" xfId="0" applyFont="1" applyFill="1" applyBorder="1"/>
    <xf numFmtId="177" fontId="12" fillId="0" borderId="24" xfId="11" applyNumberFormat="1" applyFont="1" applyFill="1" applyBorder="1"/>
    <xf numFmtId="177" fontId="12" fillId="0" borderId="0" xfId="11" applyNumberFormat="1" applyFont="1" applyFill="1" applyBorder="1"/>
    <xf numFmtId="0" fontId="7" fillId="0" borderId="0" xfId="0" applyFont="1" applyFill="1" applyAlignment="1">
      <alignment horizontal="left" wrapText="1" indent="6"/>
    </xf>
    <xf numFmtId="0" fontId="7" fillId="0" borderId="0" xfId="0" applyFont="1" applyFill="1" applyAlignment="1">
      <alignment horizontal="left" wrapText="1" indent="8"/>
    </xf>
    <xf numFmtId="0" fontId="7" fillId="0" borderId="0" xfId="0" applyFont="1" applyFill="1" applyAlignment="1">
      <alignment horizontal="left" wrapText="1" indent="1"/>
    </xf>
    <xf numFmtId="0" fontId="7" fillId="0" borderId="0" xfId="0" applyFont="1" applyFill="1" applyAlignment="1">
      <alignment horizontal="left" wrapText="1" indent="3"/>
    </xf>
    <xf numFmtId="0" fontId="7" fillId="0" borderId="0" xfId="0" applyFont="1" applyFill="1" applyAlignment="1">
      <alignment horizontal="left" wrapText="1" indent="5"/>
    </xf>
    <xf numFmtId="0" fontId="11" fillId="0" borderId="0" xfId="0" applyFont="1" applyFill="1" applyBorder="1" applyAlignment="1">
      <alignment horizontal="left" indent="2"/>
    </xf>
    <xf numFmtId="0" fontId="11" fillId="0" borderId="0" xfId="0" applyFont="1" applyFill="1" applyBorder="1" applyAlignment="1">
      <alignment horizontal="left" indent="3"/>
    </xf>
    <xf numFmtId="0" fontId="11" fillId="0" borderId="0" xfId="0" applyFont="1" applyFill="1" applyBorder="1" applyAlignment="1">
      <alignment horizontal="left"/>
    </xf>
    <xf numFmtId="168" fontId="7" fillId="0" borderId="0" xfId="0" applyNumberFormat="1" applyFont="1" applyFill="1" applyBorder="1" applyAlignment="1">
      <alignment horizontal="right"/>
    </xf>
    <xf numFmtId="168" fontId="11" fillId="0" borderId="0" xfId="11" applyNumberFormat="1" applyFont="1" applyFill="1" applyBorder="1"/>
    <xf numFmtId="175" fontId="11" fillId="0" borderId="0" xfId="11" applyNumberFormat="1" applyFont="1" applyFill="1" applyBorder="1"/>
    <xf numFmtId="171" fontId="7" fillId="0" borderId="0" xfId="0" applyNumberFormat="1" applyFont="1" applyFill="1" applyBorder="1" applyAlignment="1">
      <alignment horizontal="left" indent="2"/>
    </xf>
    <xf numFmtId="168" fontId="16" fillId="0" borderId="0" xfId="0" applyNumberFormat="1" applyFont="1"/>
    <xf numFmtId="171" fontId="7" fillId="0" borderId="0" xfId="0" applyNumberFormat="1" applyFont="1" applyFill="1" applyBorder="1" applyAlignment="1">
      <alignment horizontal="left" indent="3"/>
    </xf>
    <xf numFmtId="168" fontId="7" fillId="0" borderId="0" xfId="0" applyNumberFormat="1" applyFont="1" applyFill="1" applyBorder="1" applyAlignment="1">
      <alignment horizontal="left" indent="2"/>
    </xf>
    <xf numFmtId="168" fontId="7" fillId="0" borderId="0" xfId="0" applyNumberFormat="1" applyFont="1" applyFill="1" applyBorder="1" applyAlignment="1">
      <alignment horizontal="left" indent="3"/>
    </xf>
    <xf numFmtId="168" fontId="11" fillId="0" borderId="23" xfId="11" applyNumberFormat="1" applyFont="1" applyFill="1" applyBorder="1"/>
    <xf numFmtId="14" fontId="9" fillId="2" borderId="0" xfId="0" applyNumberFormat="1" applyFont="1" applyFill="1" applyAlignment="1">
      <alignment horizontal="right" vertical="center"/>
    </xf>
    <xf numFmtId="171" fontId="7" fillId="0" borderId="0" xfId="0" applyNumberFormat="1" applyFont="1" applyFill="1" applyBorder="1" applyAlignment="1">
      <alignment horizontal="right" vertical="center"/>
    </xf>
    <xf numFmtId="168" fontId="7" fillId="0" borderId="0" xfId="0" applyNumberFormat="1" applyFont="1" applyFill="1" applyBorder="1" applyAlignment="1">
      <alignment horizontal="right" vertical="center"/>
    </xf>
    <xf numFmtId="0" fontId="43" fillId="0" borderId="0" xfId="0" applyFont="1" applyAlignment="1">
      <alignment horizontal="left" vertical="center" wrapText="1" indent="1"/>
    </xf>
    <xf numFmtId="167" fontId="7" fillId="0" borderId="16" xfId="1" applyNumberFormat="1" applyFont="1" applyFill="1" applyBorder="1"/>
    <xf numFmtId="169" fontId="7" fillId="0" borderId="16" xfId="11" applyNumberFormat="1" applyFont="1" applyFill="1" applyBorder="1"/>
    <xf numFmtId="169" fontId="7" fillId="0" borderId="16" xfId="11" applyNumberFormat="1" applyFont="1" applyFill="1" applyBorder="1" applyAlignment="1">
      <alignment horizontal="right"/>
    </xf>
    <xf numFmtId="172" fontId="7" fillId="0" borderId="16" xfId="0" applyNumberFormat="1" applyFont="1" applyFill="1" applyBorder="1"/>
    <xf numFmtId="177" fontId="7" fillId="0" borderId="16" xfId="11" applyNumberFormat="1" applyFont="1" applyFill="1" applyBorder="1" applyAlignment="1">
      <alignment vertical="center"/>
    </xf>
    <xf numFmtId="171" fontId="6" fillId="0" borderId="0" xfId="0" applyNumberFormat="1" applyFont="1" applyFill="1"/>
    <xf numFmtId="171" fontId="7" fillId="0" borderId="0" xfId="0" applyNumberFormat="1" applyFont="1"/>
    <xf numFmtId="0" fontId="7" fillId="0" borderId="0"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167" fontId="7" fillId="5" borderId="25" xfId="1" applyNumberFormat="1" applyFont="1" applyFill="1" applyBorder="1"/>
    <xf numFmtId="167" fontId="7" fillId="0" borderId="25" xfId="1" applyNumberFormat="1" applyFont="1" applyFill="1" applyBorder="1"/>
    <xf numFmtId="168" fontId="12" fillId="0" borderId="0" xfId="0" applyNumberFormat="1" applyFont="1" applyFill="1" applyBorder="1" applyAlignment="1">
      <alignment horizontal="left"/>
    </xf>
    <xf numFmtId="0" fontId="7" fillId="0" borderId="1" xfId="0" applyFont="1" applyFill="1" applyBorder="1" applyAlignment="1">
      <alignment wrapText="1"/>
    </xf>
    <xf numFmtId="0" fontId="13" fillId="0" borderId="0" xfId="0" applyFont="1" applyFill="1" applyBorder="1"/>
    <xf numFmtId="167" fontId="13" fillId="0" borderId="0" xfId="1" applyNumberFormat="1" applyFont="1" applyFill="1" applyBorder="1"/>
    <xf numFmtId="177" fontId="13" fillId="0" borderId="0" xfId="11" applyNumberFormat="1" applyFont="1" applyFill="1" applyBorder="1"/>
    <xf numFmtId="168" fontId="12" fillId="0" borderId="26" xfId="0" applyNumberFormat="1" applyFont="1" applyFill="1" applyBorder="1"/>
    <xf numFmtId="168" fontId="11" fillId="14" borderId="0" xfId="0" applyNumberFormat="1" applyFont="1" applyFill="1" applyBorder="1"/>
    <xf numFmtId="9" fontId="17" fillId="0" borderId="0" xfId="1" applyFont="1" applyFill="1"/>
    <xf numFmtId="177" fontId="18" fillId="0" borderId="0" xfId="11" applyNumberFormat="1" applyFont="1" applyFill="1" applyBorder="1"/>
    <xf numFmtId="177" fontId="17" fillId="0" borderId="0" xfId="0" applyNumberFormat="1" applyFont="1" applyFill="1" applyBorder="1"/>
    <xf numFmtId="9" fontId="6" fillId="0" borderId="0" xfId="1" applyNumberFormat="1" applyFont="1" applyFill="1" applyBorder="1"/>
    <xf numFmtId="9" fontId="6" fillId="0" borderId="0" xfId="1" applyFont="1" applyFill="1"/>
    <xf numFmtId="0" fontId="0" fillId="0" borderId="27" xfId="0" applyBorder="1"/>
    <xf numFmtId="166" fontId="0" fillId="0" borderId="27" xfId="0" applyNumberFormat="1" applyBorder="1"/>
    <xf numFmtId="168" fontId="0" fillId="0" borderId="27" xfId="0" applyNumberFormat="1" applyBorder="1"/>
    <xf numFmtId="177" fontId="0" fillId="0" borderId="27" xfId="11" applyNumberFormat="1" applyFont="1" applyBorder="1"/>
    <xf numFmtId="177" fontId="0" fillId="16" borderId="27" xfId="11" applyNumberFormat="1" applyFont="1" applyFill="1" applyBorder="1"/>
    <xf numFmtId="166" fontId="0" fillId="16" borderId="27" xfId="0" applyNumberFormat="1" applyFill="1" applyBorder="1"/>
    <xf numFmtId="177" fontId="0" fillId="0" borderId="27" xfId="11" applyNumberFormat="1" applyFont="1" applyFill="1" applyBorder="1"/>
    <xf numFmtId="166" fontId="0" fillId="0" borderId="0" xfId="1" applyNumberFormat="1" applyFont="1"/>
    <xf numFmtId="0" fontId="45" fillId="0" borderId="28" xfId="0" applyFont="1" applyBorder="1" applyAlignment="1">
      <alignment vertical="center"/>
    </xf>
    <xf numFmtId="0" fontId="45" fillId="0" borderId="29" xfId="0" applyFont="1" applyBorder="1" applyAlignment="1">
      <alignment horizontal="center" vertical="center"/>
    </xf>
    <xf numFmtId="0" fontId="46" fillId="0" borderId="30" xfId="0" applyFont="1" applyBorder="1" applyAlignment="1">
      <alignment vertical="center"/>
    </xf>
    <xf numFmtId="0" fontId="44" fillId="0" borderId="31" xfId="0" applyFont="1" applyBorder="1" applyAlignment="1">
      <alignment horizontal="center" vertical="center"/>
    </xf>
    <xf numFmtId="0" fontId="46" fillId="0" borderId="31" xfId="0" applyFont="1" applyBorder="1" applyAlignment="1">
      <alignment horizontal="center" vertical="center"/>
    </xf>
    <xf numFmtId="0" fontId="44" fillId="5" borderId="31" xfId="0" applyFont="1" applyFill="1" applyBorder="1" applyAlignment="1">
      <alignment horizontal="center" vertical="center"/>
    </xf>
    <xf numFmtId="0" fontId="46" fillId="5" borderId="31" xfId="0" applyFont="1" applyFill="1" applyBorder="1" applyAlignment="1">
      <alignment horizontal="center" vertical="center"/>
    </xf>
    <xf numFmtId="0" fontId="2" fillId="0" borderId="27" xfId="0" applyFont="1" applyBorder="1"/>
    <xf numFmtId="166" fontId="0" fillId="5" borderId="27" xfId="0" applyNumberFormat="1" applyFill="1" applyBorder="1"/>
    <xf numFmtId="177" fontId="0" fillId="5" borderId="27" xfId="11" applyNumberFormat="1" applyFont="1" applyFill="1" applyBorder="1"/>
    <xf numFmtId="168" fontId="0" fillId="5" borderId="27" xfId="0" applyNumberFormat="1" applyFill="1" applyBorder="1"/>
    <xf numFmtId="166" fontId="0" fillId="0" borderId="27" xfId="0" applyNumberFormat="1" applyFill="1" applyBorder="1"/>
    <xf numFmtId="0" fontId="0" fillId="0" borderId="27" xfId="0" applyFill="1" applyBorder="1"/>
    <xf numFmtId="0" fontId="7" fillId="0" borderId="0" xfId="0" applyFont="1" applyBorder="1"/>
    <xf numFmtId="169" fontId="7" fillId="0" borderId="0" xfId="11" applyNumberFormat="1" applyFont="1" applyBorder="1"/>
    <xf numFmtId="172" fontId="7" fillId="0" borderId="0" xfId="0" applyNumberFormat="1" applyFont="1" applyBorder="1"/>
    <xf numFmtId="9" fontId="13" fillId="0" borderId="0" xfId="1" applyFont="1" applyFill="1" applyBorder="1"/>
    <xf numFmtId="180" fontId="7" fillId="0" borderId="0" xfId="11" applyNumberFormat="1" applyFont="1" applyFill="1" applyBorder="1"/>
    <xf numFmtId="179" fontId="7" fillId="0" borderId="0" xfId="0" applyNumberFormat="1" applyFont="1" applyBorder="1"/>
    <xf numFmtId="0" fontId="47" fillId="0" borderId="28" xfId="0" applyFont="1" applyBorder="1" applyAlignment="1">
      <alignment vertical="center"/>
    </xf>
    <xf numFmtId="0" fontId="46" fillId="0" borderId="29" xfId="0" applyFont="1" applyBorder="1" applyAlignment="1">
      <alignment horizontal="center" vertical="center"/>
    </xf>
    <xf numFmtId="0" fontId="48" fillId="0" borderId="30" xfId="0" applyFont="1" applyBorder="1" applyAlignment="1">
      <alignment vertical="center"/>
    </xf>
    <xf numFmtId="0" fontId="48" fillId="0" borderId="31" xfId="0" applyFont="1" applyBorder="1" applyAlignment="1">
      <alignment horizontal="center" vertical="center"/>
    </xf>
    <xf numFmtId="0" fontId="46" fillId="17" borderId="29" xfId="0" applyFont="1" applyFill="1" applyBorder="1" applyAlignment="1">
      <alignment horizontal="center" vertical="center"/>
    </xf>
    <xf numFmtId="0" fontId="48" fillId="17" borderId="31" xfId="0" applyFont="1" applyFill="1" applyBorder="1" applyAlignment="1">
      <alignment horizontal="center" vertical="center"/>
    </xf>
    <xf numFmtId="0" fontId="46" fillId="0" borderId="29" xfId="0" applyFont="1" applyFill="1" applyBorder="1" applyAlignment="1">
      <alignment horizontal="center" vertical="center"/>
    </xf>
    <xf numFmtId="0" fontId="48" fillId="0" borderId="31" xfId="0" applyFont="1" applyFill="1" applyBorder="1" applyAlignment="1">
      <alignment horizontal="center" vertical="center"/>
    </xf>
    <xf numFmtId="165" fontId="0" fillId="0" borderId="0" xfId="11" applyFont="1"/>
    <xf numFmtId="177" fontId="2" fillId="18" borderId="0" xfId="11" applyNumberFormat="1" applyFont="1" applyFill="1"/>
    <xf numFmtId="0" fontId="0" fillId="0" borderId="32" xfId="0" applyFill="1" applyBorder="1" applyAlignment="1">
      <alignment horizontal="right"/>
    </xf>
    <xf numFmtId="0" fontId="0" fillId="0" borderId="32" xfId="0" applyFill="1" applyBorder="1"/>
    <xf numFmtId="168" fontId="0" fillId="0" borderId="0" xfId="0" applyNumberFormat="1" applyBorder="1"/>
    <xf numFmtId="168" fontId="0" fillId="5" borderId="0" xfId="0" applyNumberFormat="1" applyFill="1" applyBorder="1"/>
    <xf numFmtId="168" fontId="49" fillId="0" borderId="27" xfId="0" applyNumberFormat="1" applyFont="1" applyBorder="1"/>
    <xf numFmtId="166" fontId="0" fillId="0" borderId="0" xfId="0" applyNumberFormat="1"/>
    <xf numFmtId="0" fontId="49" fillId="0" borderId="0" xfId="0" applyFont="1"/>
    <xf numFmtId="0" fontId="50" fillId="0" borderId="0" xfId="0" applyFont="1"/>
    <xf numFmtId="168" fontId="50" fillId="0" borderId="0" xfId="0" applyNumberFormat="1" applyFont="1"/>
    <xf numFmtId="0" fontId="49" fillId="0" borderId="15" xfId="0" applyFont="1" applyBorder="1"/>
    <xf numFmtId="166" fontId="49" fillId="0" borderId="15" xfId="0" applyNumberFormat="1" applyFont="1" applyBorder="1"/>
    <xf numFmtId="0" fontId="44" fillId="16" borderId="31" xfId="0" applyFont="1" applyFill="1" applyBorder="1" applyAlignment="1">
      <alignment horizontal="center" vertical="center"/>
    </xf>
    <xf numFmtId="4" fontId="0" fillId="0" borderId="0" xfId="0" applyNumberFormat="1"/>
    <xf numFmtId="166" fontId="0" fillId="19" borderId="27" xfId="0" applyNumberFormat="1" applyFill="1" applyBorder="1"/>
    <xf numFmtId="167" fontId="7" fillId="0" borderId="0" xfId="1" applyNumberFormat="1" applyFont="1" applyFill="1" applyBorder="1" applyAlignment="1">
      <alignment horizontal="center" vertical="center"/>
    </xf>
    <xf numFmtId="168" fontId="12" fillId="0" borderId="0" xfId="0" applyNumberFormat="1" applyFont="1" applyFill="1" applyBorder="1" applyAlignment="1">
      <alignment horizontal="center" vertical="center"/>
    </xf>
    <xf numFmtId="167" fontId="7" fillId="0" borderId="3" xfId="1" applyNumberFormat="1" applyFont="1" applyFill="1" applyBorder="1" applyAlignment="1">
      <alignment horizontal="center" vertical="center"/>
    </xf>
    <xf numFmtId="168" fontId="8" fillId="0" borderId="0" xfId="0" applyNumberFormat="1" applyFont="1" applyFill="1" applyBorder="1"/>
    <xf numFmtId="0" fontId="11" fillId="0" borderId="0" xfId="0" applyFont="1" applyFill="1" applyBorder="1" applyAlignment="1">
      <alignment horizontal="left" vertical="center" indent="3"/>
    </xf>
    <xf numFmtId="177" fontId="7" fillId="0" borderId="16" xfId="11" applyNumberFormat="1" applyFont="1" applyBorder="1" applyAlignment="1">
      <alignment horizontal="center" vertical="center"/>
    </xf>
    <xf numFmtId="169" fontId="7" fillId="0" borderId="16" xfId="11" applyNumberFormat="1" applyFont="1" applyFill="1" applyBorder="1" applyAlignment="1">
      <alignment horizontal="center" vertical="center"/>
    </xf>
    <xf numFmtId="169" fontId="7" fillId="0" borderId="16" xfId="11" applyNumberFormat="1" applyFont="1" applyBorder="1" applyAlignment="1">
      <alignment horizontal="center" vertical="center"/>
    </xf>
    <xf numFmtId="0" fontId="7" fillId="0" borderId="16" xfId="11" applyNumberFormat="1" applyFont="1" applyBorder="1" applyAlignment="1">
      <alignment vertical="center"/>
    </xf>
    <xf numFmtId="167" fontId="7" fillId="0" borderId="0" xfId="1" applyNumberFormat="1" applyFont="1" applyFill="1" applyBorder="1" applyAlignment="1">
      <alignment horizontal="center"/>
    </xf>
    <xf numFmtId="177" fontId="6" fillId="0" borderId="0" xfId="11" applyNumberFormat="1" applyFont="1" applyFill="1" applyBorder="1"/>
    <xf numFmtId="166" fontId="10" fillId="0" borderId="0" xfId="0" applyNumberFormat="1" applyFont="1" applyFill="1" applyBorder="1"/>
    <xf numFmtId="0" fontId="37" fillId="0" borderId="0" xfId="0" applyFont="1" applyAlignment="1">
      <alignment horizontal="left" vertical="top" wrapText="1"/>
    </xf>
    <xf numFmtId="0" fontId="0" fillId="0" borderId="15" xfId="0" applyBorder="1" applyAlignment="1">
      <alignment horizontal="center" vertical="center"/>
    </xf>
    <xf numFmtId="0" fontId="36" fillId="0" borderId="0" xfId="0" applyFont="1" applyFill="1" applyAlignment="1">
      <alignment horizontal="right" vertical="center" wrapText="1" indent="1"/>
    </xf>
    <xf numFmtId="0" fontId="36" fillId="0" borderId="0" xfId="0" applyFont="1" applyFill="1" applyAlignment="1">
      <alignment horizontal="left" vertical="center" wrapText="1" indent="1"/>
    </xf>
    <xf numFmtId="0" fontId="32" fillId="2" borderId="0" xfId="0" applyFont="1" applyFill="1" applyAlignment="1">
      <alignment horizontal="left" vertical="center" wrapText="1" indent="1"/>
    </xf>
    <xf numFmtId="14" fontId="36" fillId="0" borderId="0" xfId="0" applyNumberFormat="1" applyFont="1" applyFill="1" applyAlignment="1">
      <alignment horizontal="center" vertical="center" wrapText="1"/>
    </xf>
    <xf numFmtId="0" fontId="36" fillId="0" borderId="0" xfId="0" applyFont="1" applyFill="1" applyAlignment="1">
      <alignment horizontal="center" vertical="center" wrapText="1"/>
    </xf>
    <xf numFmtId="172" fontId="7" fillId="0" borderId="16" xfId="11" applyNumberFormat="1" applyFont="1" applyFill="1" applyBorder="1"/>
  </cellXfs>
  <cellStyles count="28">
    <cellStyle name="Borda inferior" xfId="21"/>
    <cellStyle name="Bordas divisórias" xfId="14"/>
    <cellStyle name="Bordas divisórias 2" xfId="16"/>
    <cellStyle name="Cabeçalho 1" xfId="12"/>
    <cellStyle name="Cabeçalho 1 2" xfId="24"/>
    <cellStyle name="Diferença 2" xfId="23"/>
    <cellStyle name="Entradas" xfId="13"/>
    <cellStyle name="Hiperlink" xfId="10" builtinId="8"/>
    <cellStyle name="Normal" xfId="0" builtinId="0"/>
    <cellStyle name="Normal 10" xfId="3"/>
    <cellStyle name="Normal 10 10" xfId="25"/>
    <cellStyle name="Normal 2" xfId="2"/>
    <cellStyle name="Normal 2 2" xfId="17"/>
    <cellStyle name="Normal 2 3" xfId="4"/>
    <cellStyle name="Normal 3" xfId="5"/>
    <cellStyle name="Normal 5" xfId="27"/>
    <cellStyle name="Normal 6" xfId="6"/>
    <cellStyle name="Número [kton]" xfId="18"/>
    <cellStyle name="Número [kton] 2" xfId="19"/>
    <cellStyle name="Número Contábil" xfId="15"/>
    <cellStyle name="Porcentagem" xfId="1" builtinId="5"/>
    <cellStyle name="Porcentagem 2" xfId="7"/>
    <cellStyle name="Porcentagem 3" xfId="8"/>
    <cellStyle name="Separador de milhares 2" xfId="26"/>
    <cellStyle name="Sub" xfId="20"/>
    <cellStyle name="Total Máscara" xfId="22"/>
    <cellStyle name="Vírgula" xfId="11" builtinId="3"/>
    <cellStyle name="Vírgula 3" xfId="9"/>
  </cellStyles>
  <dxfs count="0"/>
  <tableStyles count="0" defaultTableStyle="TableStyleMedium9" defaultPivotStyle="PivotStyleLight16"/>
  <colors>
    <mruColors>
      <color rgb="FFF37021"/>
      <color rgb="FF6D6E71"/>
      <color rgb="FFBCB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20</xdr:row>
      <xdr:rowOff>66675</xdr:rowOff>
    </xdr:from>
    <xdr:to>
      <xdr:col>6</xdr:col>
      <xdr:colOff>333375</xdr:colOff>
      <xdr:row>24</xdr:row>
      <xdr:rowOff>523875</xdr:rowOff>
    </xdr:to>
    <xdr:pic>
      <xdr:nvPicPr>
        <xdr:cNvPr id="4" name="Picture 2"/>
        <xdr:cNvPicPr>
          <a:picLocks noChangeAspect="1" noChangeArrowheads="1"/>
        </xdr:cNvPicPr>
      </xdr:nvPicPr>
      <xdr:blipFill>
        <a:blip xmlns:r="http://schemas.openxmlformats.org/officeDocument/2006/relationships" r:embed="rId1" cstate="print"/>
        <a:srcRect l="18983" t="59630" r="4375" b="21027"/>
        <a:stretch>
          <a:fillRect/>
        </a:stretch>
      </xdr:blipFill>
      <xdr:spPr bwMode="auto">
        <a:xfrm>
          <a:off x="152400" y="4867275"/>
          <a:ext cx="5581650" cy="1219200"/>
        </a:xfrm>
        <a:prstGeom prst="rect">
          <a:avLst/>
        </a:prstGeom>
        <a:noFill/>
        <a:ln w="1">
          <a:noFill/>
          <a:miter lim="800000"/>
          <a:headEnd/>
          <a:tailEnd/>
        </a:ln>
      </xdr:spPr>
    </xdr:pic>
    <xdr:clientData/>
  </xdr:twoCellAnchor>
  <xdr:twoCellAnchor editAs="oneCell">
    <xdr:from>
      <xdr:col>3</xdr:col>
      <xdr:colOff>1657350</xdr:colOff>
      <xdr:row>0</xdr:row>
      <xdr:rowOff>180975</xdr:rowOff>
    </xdr:from>
    <xdr:to>
      <xdr:col>6</xdr:col>
      <xdr:colOff>314325</xdr:colOff>
      <xdr:row>9</xdr:row>
      <xdr:rowOff>26165</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0" y="180975"/>
          <a:ext cx="1714500" cy="1854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24000</xdr:colOff>
      <xdr:row>3</xdr:row>
      <xdr:rowOff>64380</xdr:rowOff>
    </xdr:to>
    <xdr:sp macro="" textlink="">
      <xdr:nvSpPr>
        <xdr:cNvPr id="2" name="CaixaDeTexto 5"/>
        <xdr:cNvSpPr txBox="1"/>
      </xdr:nvSpPr>
      <xdr:spPr>
        <a:xfrm>
          <a:off x="0" y="152400"/>
          <a:ext cx="6120000" cy="635880"/>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lnSpc>
              <a:spcPct val="150000"/>
            </a:lnSpc>
            <a:spcBef>
              <a:spcPts val="125"/>
            </a:spcBef>
          </a:pPr>
          <a:endParaRPr lang="pt-BR" sz="900">
            <a:solidFill>
              <a:srgbClr val="6D6E71"/>
            </a:solidFill>
            <a:latin typeface="Arial" pitchFamily="34" charset="0"/>
            <a:cs typeface="Arial" pitchFamily="34" charset="0"/>
          </a:endParaRPr>
        </a:p>
        <a:p>
          <a:pPr marL="285750" indent="-285750" algn="just">
            <a:lnSpc>
              <a:spcPct val="150000"/>
            </a:lnSpc>
            <a:spcBef>
              <a:spcPts val="125"/>
            </a:spcBef>
            <a:buAutoNum type="romanLcParenBoth"/>
          </a:pPr>
          <a:endParaRPr lang="pt-BR" sz="900">
            <a:solidFill>
              <a:srgbClr val="6D6E71"/>
            </a:solidFill>
            <a:latin typeface="Arial" pitchFamily="34" charset="0"/>
            <a:cs typeface="Arial" pitchFamily="34" charset="0"/>
          </a:endParaRPr>
        </a:p>
        <a:p>
          <a:pPr algn="just"/>
          <a:endParaRPr lang="pt-BR" sz="900">
            <a:solidFill>
              <a:schemeClr val="tx1">
                <a:lumMod val="50000"/>
                <a:lumOff val="50000"/>
              </a:schemeClr>
            </a:solidFill>
            <a:latin typeface="Arial" panose="020B0604020202020204" pitchFamily="34" charset="0"/>
            <a:cs typeface="Arial" panose="020B0604020202020204" pitchFamily="34" charset="0"/>
          </a:endParaRPr>
        </a:p>
      </xdr:txBody>
    </xdr:sp>
    <xdr:clientData/>
  </xdr:twoCellAnchor>
  <xdr:twoCellAnchor>
    <xdr:from>
      <xdr:col>0</xdr:col>
      <xdr:colOff>0</xdr:colOff>
      <xdr:row>1</xdr:row>
      <xdr:rowOff>0</xdr:rowOff>
    </xdr:from>
    <xdr:to>
      <xdr:col>2</xdr:col>
      <xdr:colOff>24000</xdr:colOff>
      <xdr:row>1</xdr:row>
      <xdr:rowOff>34498</xdr:rowOff>
    </xdr:to>
    <xdr:sp macro="" textlink="">
      <xdr:nvSpPr>
        <xdr:cNvPr id="3" name="CaixaDeTexto 5"/>
        <xdr:cNvSpPr txBox="1"/>
      </xdr:nvSpPr>
      <xdr:spPr>
        <a:xfrm>
          <a:off x="0" y="152400"/>
          <a:ext cx="6120000" cy="224998"/>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pt-BR" sz="900">
            <a:solidFill>
              <a:schemeClr val="tx1">
                <a:lumMod val="50000"/>
                <a:lumOff val="50000"/>
              </a:schemeClr>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jamento/Ano%202011/EVA/EVA%20por%20Divis&#227;o_20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Planejamento\Ano%202014\Relat&#243;rios\Relat&#243;rio%20Financeiro\RELDIR1220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Planejamento\Ano%202016\Relat&#243;rios\Relat&#243;rio%20Financeiro\RELDIR1220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Planejamento\Ano%202017\Relat&#243;rios\Relat&#243;rio%20Financeiro\RELDIR12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Planejamento\Ano%202018\Relat&#243;rios\Relat&#243;rio%20Financeiro\RELDIR12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Planejamento\Ano%202018\Relat&#243;rios\Relat&#243;rio%20Financeiro\RELDIR06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Planejamento\Ano%202019\Relat&#243;rios\Relat&#243;rio%20Financeiro\RELDIR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Planejamento\Ano%202011\EVA\EVA%20Mills%202011_re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EMP/Itens%20Controle%202002%20(BH)/itens%20de%20controle/Ic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EVTMA1\DADOS\Meus%20documentos\Nuno\CVRD\CVRDMen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epqt/Qualidade%20e%20Desenvolvimento/Far&#243;is/Envio/Farol%20Geral%20GEDQT%202002%20(Enviad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dows/TEMP/Itens%20Controle%202002%20(BH)/Ic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JP/Gerrot%20-%20Corredor%20Centro%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RI\Resultados\Base_de_Dados_RI_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01552190/CONFIG~1/Temp/notesAF924C/Matriz%20correla&#231;&#227;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xecucao"/>
      <sheetName val="EVA MILLS"/>
      <sheetName val="EVA CC"/>
      <sheetName val="EVA JAHU"/>
      <sheetName val="EVA SI"/>
      <sheetName val="EVA MR"/>
      <sheetName val="EVA EV"/>
      <sheetName val="Bal"/>
      <sheetName val="Resultado Financeiro"/>
      <sheetName val="resultado"/>
      <sheetName val="Divisões"/>
      <sheetName val="Resultado novas filiais"/>
      <sheetName val="Imobilizado"/>
      <sheetName val="Plan1"/>
      <sheetName val="Resumo"/>
      <sheetName val="Resumo Orçado"/>
      <sheetName val="CÁLCULO EVA"/>
    </sheetNames>
    <sheetDataSet>
      <sheetData sheetId="0" refreshError="1"/>
      <sheetData sheetId="1" refreshError="1"/>
      <sheetData sheetId="2">
        <row r="201">
          <cell r="D201">
            <v>9120.2597943297042</v>
          </cell>
        </row>
      </sheetData>
      <sheetData sheetId="3">
        <row r="201">
          <cell r="D201">
            <v>2738.1657357748968</v>
          </cell>
        </row>
      </sheetData>
      <sheetData sheetId="4">
        <row r="201">
          <cell r="D201">
            <v>2418.2221926142706</v>
          </cell>
        </row>
      </sheetData>
      <sheetData sheetId="5">
        <row r="201">
          <cell r="D201">
            <v>795.93086919345933</v>
          </cell>
        </row>
      </sheetData>
      <sheetData sheetId="6">
        <row r="201">
          <cell r="D201">
            <v>3160.1018451636464</v>
          </cell>
        </row>
      </sheetData>
      <sheetData sheetId="7">
        <row r="201">
          <cell r="D201">
            <v>5.4676294563963541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ndice"/>
      <sheetName val="Resumo"/>
      <sheetName val="Indicadores de Performance"/>
      <sheetName val="novo rateio SI"/>
      <sheetName val="LP"/>
      <sheetName val="LP_ajustado"/>
      <sheetName val="Desp"/>
      <sheetName val="fluxo de caixa"/>
      <sheetName val="balanço"/>
      <sheetName val="Mensal"/>
      <sheetName val="Trimestral"/>
      <sheetName val="Mensal Bal e fc"/>
      <sheetName val="Headc"/>
      <sheetName val="ano Atual x Anter."/>
      <sheetName val="mês Atual x Anter. "/>
      <sheetName val="Perfil dívida e previsão"/>
      <sheetName val="CÁLCULO EVA"/>
      <sheetName val="receita"/>
      <sheetName val="Outras Receitas"/>
      <sheetName val="rateio apoio"/>
      <sheetName val="rateio central"/>
      <sheetName val="rateio serviços gerais"/>
      <sheetName val="rateio TI suporte"/>
      <sheetName val="rateio infraestrutura"/>
      <sheetName val="rateio edificações"/>
      <sheetName val="rateio rental"/>
      <sheetName val="rateio outros"/>
      <sheetName val="rateio plano de ações"/>
      <sheetName val="SAP"/>
      <sheetName val="check"/>
      <sheetName val="DeParaContas"/>
      <sheetName val="Calculo"/>
      <sheetName val="baixa de ativos"/>
      <sheetName val="receita (2)"/>
    </sheetNames>
    <sheetDataSet>
      <sheetData sheetId="0"/>
      <sheetData sheetId="1"/>
      <sheetData sheetId="2"/>
      <sheetData sheetId="3"/>
      <sheetData sheetId="4"/>
      <sheetData sheetId="5"/>
      <sheetData sheetId="6"/>
      <sheetData sheetId="7"/>
      <sheetData sheetId="8"/>
      <sheetData sheetId="9"/>
      <sheetData sheetId="10"/>
      <sheetData sheetId="11">
        <row r="75">
          <cell r="U75">
            <v>403055.43613110704</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ndice"/>
      <sheetName val="Resumo"/>
      <sheetName val="Indicadores de Performance"/>
      <sheetName val="LP_Mills"/>
      <sheetName val="LP_Infraestrutura"/>
      <sheetName val="LP_Edificações"/>
      <sheetName val="LP_Rental"/>
      <sheetName val="Desp"/>
      <sheetName val="Balanço"/>
      <sheetName val="Balanço."/>
      <sheetName val="Balanço_CVM"/>
      <sheetName val="Fluxo de Caixa e DNPL"/>
      <sheetName val="Fluxo de Caixa_CVM"/>
      <sheetName val="Mensal Bal e fc"/>
      <sheetName val="Mensal"/>
      <sheetName val="Trimestral"/>
      <sheetName val="Head"/>
      <sheetName val="Perfil dívida e previsão"/>
      <sheetName val="Calculo EVA"/>
      <sheetName val="Receitas"/>
      <sheetName val="Rateio_filial"/>
      <sheetName val="Rateio_unidade"/>
      <sheetName val="Rateio_outros"/>
      <sheetName val="Rateio_SG"/>
      <sheetName val="covenants mês"/>
      <sheetName val="Calculo"/>
      <sheetName val="SAP"/>
      <sheetName val="check"/>
      <sheetName val="DeParaContas"/>
      <sheetName val="RELDIR12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6">
          <cell r="F16">
            <v>794166.44149999996</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3">
          <cell r="AL3">
            <v>2.9186382105774276</v>
          </cell>
        </row>
        <row r="23">
          <cell r="AL23">
            <v>450090.10282999999</v>
          </cell>
        </row>
        <row r="27">
          <cell r="AL27">
            <v>330681.48024999973</v>
          </cell>
        </row>
      </sheetData>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Indicadores de Performance"/>
      <sheetName val="LP"/>
      <sheetName val="Resumo_LP"/>
      <sheetName val="LP_Mills"/>
      <sheetName val="LP_Infraestrutura"/>
      <sheetName val="LP_Edificações"/>
      <sheetName val="LP_Rental"/>
      <sheetName val="LP_Construção"/>
      <sheetName val="Resumo_Desp"/>
      <sheetName val="Desp"/>
      <sheetName val="Headcount"/>
      <sheetName val="Balanço CVM"/>
      <sheetName val="Fluxo de Caixa_CVM"/>
      <sheetName val="Mensal"/>
      <sheetName val="Trimestral"/>
      <sheetName val="Evolução Fluxo de Caixa_CVM"/>
      <sheetName val="Contas a receber"/>
      <sheetName val="Perfil_da_Divida"/>
      <sheetName val="EVA"/>
      <sheetName val="Rateios"/>
      <sheetName val="Receitas"/>
      <sheetName val="Diretos"/>
      <sheetName val="SG"/>
      <sheetName val="LOE"/>
      <sheetName val="Adm"/>
      <sheetName val="Outros"/>
      <sheetName val="covenants"/>
      <sheetName val="Check"/>
      <sheetName val="Calculo"/>
      <sheetName val="SAP"/>
      <sheetName val="Suporte"/>
      <sheetName val="DeParaContas"/>
      <sheetName val="Plan1"/>
    </sheetNames>
    <sheetDataSet>
      <sheetData sheetId="0">
        <row r="23">
          <cell r="B23">
            <v>43070</v>
          </cell>
        </row>
      </sheetData>
      <sheetData sheetId="1">
        <row r="3">
          <cell r="C3" t="str">
            <v>Dezembro</v>
          </cell>
        </row>
        <row r="22">
          <cell r="C22">
            <v>299374.64629000012</v>
          </cell>
        </row>
        <row r="23">
          <cell r="C23">
            <v>218344.69317999977</v>
          </cell>
        </row>
      </sheetData>
      <sheetData sheetId="2">
        <row r="4">
          <cell r="Z4">
            <v>85626934.919999987</v>
          </cell>
        </row>
      </sheetData>
      <sheetData sheetId="3">
        <row r="9">
          <cell r="B9">
            <v>28995.434020000008</v>
          </cell>
        </row>
      </sheetData>
      <sheetData sheetId="4"/>
      <sheetData sheetId="5">
        <row r="5">
          <cell r="B5">
            <v>19026.381630000069</v>
          </cell>
        </row>
      </sheetData>
      <sheetData sheetId="6">
        <row r="5">
          <cell r="B5">
            <v>400.21343000000019</v>
          </cell>
        </row>
      </sheetData>
      <sheetData sheetId="7">
        <row r="5">
          <cell r="B5">
            <v>735.54244999999923</v>
          </cell>
        </row>
      </sheetData>
      <sheetData sheetId="8">
        <row r="5">
          <cell r="B5">
            <v>380</v>
          </cell>
        </row>
      </sheetData>
      <sheetData sheetId="9">
        <row r="9">
          <cell r="B9">
            <v>516.48830999999996</v>
          </cell>
        </row>
      </sheetData>
      <sheetData sheetId="10"/>
      <sheetData sheetId="11"/>
      <sheetData sheetId="12"/>
      <sheetData sheetId="13"/>
      <sheetData sheetId="14">
        <row r="3">
          <cell r="B3" t="str">
            <v>Fluxo de Caixa Consolidado - Dezembro/2017</v>
          </cell>
        </row>
      </sheetData>
      <sheetData sheetId="15">
        <row r="61">
          <cell r="X61">
            <v>-351.95564999999999</v>
          </cell>
        </row>
      </sheetData>
      <sheetData sheetId="16">
        <row r="7">
          <cell r="J7">
            <v>72451.645709999997</v>
          </cell>
        </row>
      </sheetData>
      <sheetData sheetId="17">
        <row r="8">
          <cell r="AA8">
            <v>-19752</v>
          </cell>
        </row>
      </sheetData>
      <sheetData sheetId="18"/>
      <sheetData sheetId="19">
        <row r="5">
          <cell r="B5">
            <v>43009</v>
          </cell>
        </row>
      </sheetData>
      <sheetData sheetId="20">
        <row r="5">
          <cell r="C5">
            <v>-183365.37216640252</v>
          </cell>
        </row>
      </sheetData>
      <sheetData sheetId="21"/>
      <sheetData sheetId="22">
        <row r="19">
          <cell r="G19">
            <v>21934.262090000037</v>
          </cell>
        </row>
      </sheetData>
      <sheetData sheetId="23"/>
      <sheetData sheetId="24"/>
      <sheetData sheetId="25"/>
      <sheetData sheetId="26"/>
      <sheetData sheetId="27">
        <row r="59">
          <cell r="H59">
            <v>-2101.4219699999994</v>
          </cell>
        </row>
      </sheetData>
      <sheetData sheetId="28">
        <row r="3">
          <cell r="AX3">
            <v>-2.1770314659980947</v>
          </cell>
        </row>
      </sheetData>
      <sheetData sheetId="29"/>
      <sheetData sheetId="30"/>
      <sheetData sheetId="31"/>
      <sheetData sheetId="32"/>
      <sheetData sheetId="33"/>
      <sheetData sheetId="3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Indicadores de Performance"/>
      <sheetName val="LP"/>
      <sheetName val="Resumo_Receita"/>
      <sheetName val="Resumo_LP"/>
      <sheetName val="LP_Mills"/>
      <sheetName val="LP_Infraestrutura"/>
      <sheetName val="LP_Edificações"/>
      <sheetName val="LP_Rental"/>
      <sheetName val="LP_Construção"/>
      <sheetName val="Desp"/>
      <sheetName val="Resumo_Desp"/>
      <sheetName val="Headcount"/>
      <sheetName val="Balanço CVM"/>
      <sheetName val="Fluxo de Caixa_CVM"/>
      <sheetName val="Mensal"/>
      <sheetName val="Trimestral"/>
      <sheetName val="Evolução Fluxo de Caixa_CVM"/>
      <sheetName val="Contas a receber"/>
      <sheetName val="Perfil_da_Divida"/>
      <sheetName val="EVA"/>
      <sheetName val="Receitas"/>
      <sheetName val="Diretos"/>
      <sheetName val="SG"/>
      <sheetName val="LOE"/>
      <sheetName val="Adm"/>
      <sheetName val="Outros"/>
      <sheetName val="covenants"/>
      <sheetName val="Calculo"/>
      <sheetName val="SAP"/>
      <sheetName val="Check"/>
      <sheetName val="Rateios"/>
      <sheetName val="Suporte"/>
      <sheetName val="DeParaContas"/>
      <sheetName val="Plan1"/>
      <sheetName val="Plan2"/>
    </sheetNames>
    <sheetDataSet>
      <sheetData sheetId="0" refreshError="1"/>
      <sheetData sheetId="1" refreshError="1">
        <row r="22">
          <cell r="C22">
            <v>181185.26762000009</v>
          </cell>
        </row>
        <row r="23">
          <cell r="C23">
            <v>149445.55021000025</v>
          </cell>
        </row>
      </sheetData>
      <sheetData sheetId="2" refreshError="1"/>
      <sheetData sheetId="3" refreshError="1"/>
      <sheetData sheetId="4" refreshError="1"/>
      <sheetData sheetId="5" refreshError="1"/>
      <sheetData sheetId="6">
        <row r="9">
          <cell r="B9">
            <v>2966.0777000000016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
          <cell r="BJ3">
            <v>117.16642198303244</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Indicadores de Performance"/>
      <sheetName val="LP"/>
      <sheetName val="Resumo_Receita"/>
      <sheetName val="Resumo_LP"/>
      <sheetName val="LP_Mills"/>
      <sheetName val="LP_Infraestrutura"/>
      <sheetName val="LP_Edificações"/>
      <sheetName val="LP_Rental"/>
      <sheetName val="LP_Construção"/>
      <sheetName val="Desp"/>
      <sheetName val="Resumo_Desp"/>
      <sheetName val="Headcount"/>
      <sheetName val="Balanço CVM"/>
      <sheetName val="Fluxo de Caixa_CVM"/>
      <sheetName val="Mensal"/>
      <sheetName val="Trimestral"/>
      <sheetName val="Evolução Fluxo de Caixa_CVM"/>
      <sheetName val="Contas a receber"/>
      <sheetName val="Perfil_da_Divida"/>
      <sheetName val="EVA"/>
      <sheetName val="Receitas"/>
      <sheetName val="Diretos"/>
      <sheetName val="SG"/>
      <sheetName val="LOE"/>
      <sheetName val="Adm"/>
      <sheetName val="Outros"/>
      <sheetName val="covenants"/>
      <sheetName val="Calculo"/>
      <sheetName val="SAP"/>
      <sheetName val="Check"/>
      <sheetName val="Rateios"/>
      <sheetName val="Suporte"/>
      <sheetName val="DeParaContas"/>
      <sheetName val="Plan1"/>
      <sheetName val="RELDIR062018"/>
    </sheetNames>
    <sheetDataSet>
      <sheetData sheetId="0"/>
      <sheetData sheetId="1">
        <row r="19">
          <cell r="C19">
            <v>643.07549999999992</v>
          </cell>
        </row>
        <row r="22">
          <cell r="C22">
            <v>239669.13230000011</v>
          </cell>
        </row>
        <row r="23">
          <cell r="C23">
            <v>176910.04100000014</v>
          </cell>
        </row>
      </sheetData>
      <sheetData sheetId="2">
        <row r="17">
          <cell r="AD17">
            <v>0.5152763173566367</v>
          </cell>
        </row>
      </sheetData>
      <sheetData sheetId="3">
        <row r="5">
          <cell r="L5">
            <v>23016.84311000002</v>
          </cell>
        </row>
      </sheetData>
      <sheetData sheetId="4"/>
      <sheetData sheetId="5"/>
      <sheetData sheetId="6">
        <row r="9">
          <cell r="B9">
            <v>4336.1864599999999</v>
          </cell>
        </row>
      </sheetData>
      <sheetData sheetId="7">
        <row r="17">
          <cell r="B17">
            <v>63.79355000000001</v>
          </cell>
        </row>
      </sheetData>
      <sheetData sheetId="8">
        <row r="17">
          <cell r="B17">
            <v>471.78558999999996</v>
          </cell>
        </row>
      </sheetData>
      <sheetData sheetId="9">
        <row r="9">
          <cell r="B9">
            <v>1490.456429999999</v>
          </cell>
        </row>
      </sheetData>
      <sheetData sheetId="10">
        <row r="9">
          <cell r="B9">
            <v>576.46410000000003</v>
          </cell>
        </row>
      </sheetData>
      <sheetData sheetId="11">
        <row r="9">
          <cell r="E9">
            <v>-4098.279709999998</v>
          </cell>
        </row>
      </sheetData>
      <sheetData sheetId="12"/>
      <sheetData sheetId="13"/>
      <sheetData sheetId="14">
        <row r="7">
          <cell r="C7">
            <v>60326.833840000145</v>
          </cell>
        </row>
      </sheetData>
      <sheetData sheetId="15">
        <row r="8">
          <cell r="D8">
            <v>-12068</v>
          </cell>
        </row>
      </sheetData>
      <sheetData sheetId="16"/>
      <sheetData sheetId="17"/>
      <sheetData sheetId="18">
        <row r="35">
          <cell r="AG35">
            <v>235</v>
          </cell>
        </row>
      </sheetData>
      <sheetData sheetId="19"/>
      <sheetData sheetId="20">
        <row r="8">
          <cell r="C8">
            <v>176312</v>
          </cell>
        </row>
      </sheetData>
      <sheetData sheetId="21"/>
      <sheetData sheetId="22">
        <row r="25">
          <cell r="D25">
            <v>3135.0954499999993</v>
          </cell>
        </row>
      </sheetData>
      <sheetData sheetId="23"/>
      <sheetData sheetId="24"/>
      <sheetData sheetId="25">
        <row r="117">
          <cell r="E117">
            <v>-109.36314</v>
          </cell>
        </row>
      </sheetData>
      <sheetData sheetId="26"/>
      <sheetData sheetId="27">
        <row r="59">
          <cell r="H59">
            <v>-567.80912000000001</v>
          </cell>
        </row>
      </sheetData>
      <sheetData sheetId="28">
        <row r="3">
          <cell r="BD3">
            <v>-7.4608896551828661</v>
          </cell>
        </row>
      </sheetData>
      <sheetData sheetId="29"/>
      <sheetData sheetId="30"/>
      <sheetData sheetId="31"/>
      <sheetData sheetId="32"/>
      <sheetData sheetId="33"/>
      <sheetData sheetId="34"/>
      <sheetData sheetId="35"/>
      <sheetData sheetId="3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Indicadores de Performance"/>
      <sheetName val="LP sem IFRS16"/>
      <sheetName val="LP"/>
      <sheetName val="Resumo_Receita"/>
      <sheetName val="Resumo_LP"/>
      <sheetName val="LP_Mills sem IFRS16"/>
      <sheetName val="LP_Mills"/>
      <sheetName val="LP_Infraestrutura sem IFRS16"/>
      <sheetName val="LP_Infraestrutura"/>
      <sheetName val="LP_Edificações sem IFRS16"/>
      <sheetName val="LP_Edificações"/>
      <sheetName val="LP_Rental Consolidado"/>
      <sheetName val="LP_Rental sem IFRS16"/>
      <sheetName val="LP_Solaris sem IFRS16"/>
      <sheetName val="LP_Sullair sem IFRS16"/>
      <sheetName val="LP_Rental"/>
      <sheetName val="LP_Solaris"/>
      <sheetName val="LP_Sullair"/>
      <sheetName val="LP_Construção sem IFRS16"/>
      <sheetName val="LP_Construção"/>
      <sheetName val="Desp Newco sem IFRS16"/>
      <sheetName val="Desp Mills sem IFRS16"/>
      <sheetName val="Desp Solaris sem IFRS16"/>
      <sheetName val="Desp Sullair sem IFRS16"/>
      <sheetName val="Resumo_Desp sem IFRS16"/>
      <sheetName val="Resumo_Desp"/>
      <sheetName val="Headcount"/>
      <sheetName val="Balanço CVM"/>
      <sheetName val="Balanço CVM Mills"/>
      <sheetName val="Balanço CVM Solaris"/>
      <sheetName val="Fluxo de Caixa_CVM"/>
      <sheetName val="Fluxo de Caixa_CVM Mills"/>
      <sheetName val="Fluxo de Caixa_CVM Solaris"/>
      <sheetName val="Mensal"/>
      <sheetName val="Trimestral"/>
      <sheetName val="Evolução Fluxo de Caixa_CVM"/>
      <sheetName val="Contas a receber"/>
      <sheetName val="Perfil_da_Divida"/>
      <sheetName val="EVA"/>
      <sheetName val="Receitas"/>
      <sheetName val="Diretos"/>
      <sheetName val="SG"/>
      <sheetName val="LOE"/>
      <sheetName val="Adm"/>
      <sheetName val="Outros"/>
      <sheetName val="covenants"/>
      <sheetName val="Calculo"/>
      <sheetName val="SAP"/>
      <sheetName val="Check"/>
      <sheetName val="Check Mills"/>
      <sheetName val="Rateios"/>
      <sheetName val="Suporte"/>
      <sheetName val="DeParaContas"/>
      <sheetName val="RI"/>
      <sheetName val="RI Trimestre"/>
      <sheetName val="RI Trimestre com IFRS16"/>
      <sheetName val="RI Evolução Fluxo de Caixa"/>
      <sheetName val="Plan1"/>
      <sheetName val="Desp Mills"/>
    </sheetNames>
    <sheetDataSet>
      <sheetData sheetId="0" refreshError="1"/>
      <sheetData sheetId="1">
        <row r="19">
          <cell r="C19">
            <v>687.33248399999979</v>
          </cell>
        </row>
        <row r="22">
          <cell r="C22">
            <v>163136.42369000008</v>
          </cell>
        </row>
        <row r="23">
          <cell r="C23">
            <v>149366.50769999981</v>
          </cell>
        </row>
        <row r="24">
          <cell r="C24">
            <v>-13769.915990000271</v>
          </cell>
        </row>
      </sheetData>
      <sheetData sheetId="2">
        <row r="5">
          <cell r="AQ5">
            <v>8411.5161290322576</v>
          </cell>
        </row>
      </sheetData>
      <sheetData sheetId="3" refreshError="1">
        <row r="9">
          <cell r="G9">
            <v>34189.857154707373</v>
          </cell>
        </row>
        <row r="115">
          <cell r="B115">
            <v>230230.99100999991</v>
          </cell>
        </row>
        <row r="183">
          <cell r="B183">
            <v>53399.546994646247</v>
          </cell>
        </row>
        <row r="199">
          <cell r="B199">
            <v>62561.266414766164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7">
          <cell r="C7">
            <v>149366.50769999981</v>
          </cell>
        </row>
      </sheetData>
      <sheetData sheetId="30" refreshError="1"/>
      <sheetData sheetId="31" refreshError="1"/>
      <sheetData sheetId="32" refreshError="1"/>
      <sheetData sheetId="33" refreshError="1"/>
      <sheetData sheetId="34">
        <row r="8">
          <cell r="D8">
            <v>545.99955000000671</v>
          </cell>
        </row>
      </sheetData>
      <sheetData sheetId="35" refreshError="1"/>
      <sheetData sheetId="36">
        <row r="11">
          <cell r="M11">
            <v>111371.01441382502</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59">
          <cell r="H59">
            <v>-160.97182999999998</v>
          </cell>
        </row>
      </sheetData>
      <sheetData sheetId="47">
        <row r="6">
          <cell r="BD6">
            <v>2.6230050063460477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ow r="3">
          <cell r="N3">
            <v>-988.22541000000001</v>
          </cell>
        </row>
      </sheetData>
      <sheetData sheetId="56">
        <row r="3">
          <cell r="H3">
            <v>116532.91974000001</v>
          </cell>
        </row>
      </sheetData>
      <sheetData sheetId="57">
        <row r="3">
          <cell r="H3">
            <v>116532.91808046954</v>
          </cell>
        </row>
      </sheetData>
      <sheetData sheetId="58">
        <row r="10">
          <cell r="AG10">
            <v>38306.480860000003</v>
          </cell>
        </row>
      </sheetData>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xecucao"/>
      <sheetName val="EVA MILLS"/>
      <sheetName val="EVA CC"/>
      <sheetName val="EVA JAHU"/>
      <sheetName val="EVA SI"/>
      <sheetName val="EVA MR"/>
      <sheetName val="EVA EV"/>
      <sheetName val="Suporte"/>
      <sheetName val="Bal"/>
      <sheetName val="Resultado Financeiro"/>
      <sheetName val="imobilizado por divisão"/>
      <sheetName val="resultado"/>
      <sheetName val="Divisões"/>
      <sheetName val="Resultado novas filiais"/>
      <sheetName val="Imobilizado"/>
      <sheetName val="abertura por filial"/>
      <sheetName val="Resumo mensal"/>
      <sheetName val="Resumo acumulado"/>
      <sheetName val="Resumo acumulado antes rev cc"/>
      <sheetName val="Árvore de drivers"/>
      <sheetName val="Árvore de drivers (2)"/>
      <sheetName val="radar13dez"/>
      <sheetName val="permanente"/>
      <sheetName val="radar11nov"/>
      <sheetName val="radar14out"/>
      <sheetName val="radar11ago"/>
      <sheetName val="radar14jun"/>
      <sheetName val="radar05maio"/>
      <sheetName val="radar12jul"/>
      <sheetName val="resultado (2)"/>
      <sheetName val="radar13set"/>
      <sheetName val="Plan1"/>
      <sheetName val="radar16s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4">
          <cell r="B54">
            <v>522.04568100357778</v>
          </cell>
        </row>
      </sheetData>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97"/>
    </sheetNames>
    <definedNames>
      <definedName name="_xlbgnm.pA5"/>
      <definedName name="_xlbgnm.pA6"/>
      <definedName name="_xlbgnm.pC5"/>
      <definedName name="telaA"/>
      <definedName name="telaC"/>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Principal"/>
      <sheetName val="#REF"/>
      <sheetName val="Principal"/>
      <sheetName val="CVRDMenu"/>
      <sheetName val="Insumos e Produtos"/>
      <sheetName val="Itens de Controle - Nice"/>
      <sheetName val="Ferrovia"/>
      <sheetName val="Porto"/>
      <sheetName val="PA - Receita Líquida Guseiros"/>
      <sheetName val="PA - Gusa Norte (2)"/>
      <sheetName val="Insumos_e_Produtos"/>
      <sheetName val="Itens_de_Controle_-_Nice"/>
      <sheetName val="PA_-_Receita_Líquida_Guseiros"/>
      <sheetName val="PA_-_Gusa_Norte_(2)"/>
    </sheetNames>
    <definedNames>
      <definedName name="Macro1"/>
      <definedName name="Macro3"/>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lantação PN10"/>
      <sheetName val="Implantação 5S"/>
      <sheetName val="Implantação Padronização"/>
      <sheetName val="Check List- Gerrot"/>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97"/>
    </sheetNames>
    <definedNames>
      <definedName name="telaC"/>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co de Dados"/>
      <sheetName val="Check Farol"/>
      <sheetName val="Chek List"/>
      <sheetName val="Cronograma"/>
      <sheetName val="Pessoal Próprio"/>
      <sheetName val="Pessoal de Terceir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árvore"/>
      <sheetName val="Mills"/>
      <sheetName val="Infraestrutura"/>
      <sheetName val="Edificações"/>
      <sheetName val="Construção"/>
      <sheetName val="Rental"/>
      <sheetName val="MillsSI"/>
      <sheetName val="Check"/>
      <sheetName val="Taxa de Utilização"/>
      <sheetName val="ROIC LTM"/>
      <sheetName val="ROIC LTM SEM IMPAIRMENT"/>
      <sheetName val="Resumo_p"/>
      <sheetName val="Resumo_i"/>
      <sheetName val="Plan1"/>
      <sheetName val="Taxa de Utilização i"/>
      <sheetName val="Dashboard_mês"/>
      <sheetName val="Dashboard_semestral"/>
      <sheetName val="Dashboard_anual"/>
      <sheetName val="Dashboard_trimestre"/>
      <sheetName val="Plan2"/>
      <sheetName val="Plan3"/>
      <sheetName val="Plan9"/>
      <sheetName val="Plan10"/>
      <sheetName val="Plan4"/>
      <sheetName val="Plan5"/>
      <sheetName val="Plan6"/>
      <sheetName val="Plan7"/>
      <sheetName val="Plan8"/>
      <sheetName val="Plan16"/>
      <sheetName val="Plan18"/>
      <sheetName val="Plan19"/>
      <sheetName val="Plan21"/>
      <sheetName val="Plan22"/>
      <sheetName val="Plan23"/>
      <sheetName val="Plan24"/>
      <sheetName val="Plan25"/>
      <sheetName val="Plan26"/>
      <sheetName val="Plan11"/>
      <sheetName val="Gráficos_Mills"/>
      <sheetName val="Gráficos_Mills (3)"/>
      <sheetName val="Gráficos_Mills (2)"/>
      <sheetName val="Gráficos_CC"/>
      <sheetName val="Gráficos_Rental"/>
      <sheetName val="Desempenho Financeiro"/>
      <sheetName val="Fluxo de Caixa"/>
      <sheetName val="ROIC LTM (2)"/>
    </sheetNames>
    <sheetDataSet>
      <sheetData sheetId="0"/>
      <sheetData sheetId="1">
        <row r="2">
          <cell r="B2" t="str">
            <v>Trimestre</v>
          </cell>
        </row>
      </sheetData>
      <sheetData sheetId="2">
        <row r="2">
          <cell r="AP2" t="str">
            <v>1T14</v>
          </cell>
        </row>
      </sheetData>
      <sheetData sheetId="3">
        <row r="2">
          <cell r="AP2" t="str">
            <v>1T14</v>
          </cell>
        </row>
      </sheetData>
      <sheetData sheetId="4">
        <row r="2">
          <cell r="AP2" t="str">
            <v>1T14</v>
          </cell>
        </row>
      </sheetData>
      <sheetData sheetId="5">
        <row r="2">
          <cell r="AP2" t="str">
            <v>1T14</v>
          </cell>
        </row>
      </sheetData>
      <sheetData sheetId="6">
        <row r="2">
          <cell r="AP2" t="str">
            <v>1T14</v>
          </cell>
        </row>
      </sheetData>
      <sheetData sheetId="7">
        <row r="4">
          <cell r="AP4">
            <v>-1.8269999999519789E-5</v>
          </cell>
        </row>
      </sheetData>
      <sheetData sheetId="8"/>
      <sheetData sheetId="9">
        <row r="1">
          <cell r="A1" t="str">
            <v>Taxa de utilização</v>
          </cell>
        </row>
      </sheetData>
      <sheetData sheetId="10">
        <row r="2">
          <cell r="F2" t="str">
            <v>1T15</v>
          </cell>
        </row>
      </sheetData>
      <sheetData sheetId="11">
        <row r="1">
          <cell r="B1" t="str">
            <v>LTM</v>
          </cell>
        </row>
      </sheetData>
      <sheetData sheetId="12">
        <row r="31">
          <cell r="G31">
            <v>292.09699999999998</v>
          </cell>
        </row>
      </sheetData>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_Unidade"/>
      <sheetName val="Empresas"/>
    </sheetNames>
    <sheetDataSet>
      <sheetData sheetId="0" refreshError="1"/>
      <sheetData sheetId="1" refreshError="1">
        <row r="1">
          <cell r="B1">
            <v>5</v>
          </cell>
        </row>
        <row r="2">
          <cell r="B2">
            <v>3</v>
          </cell>
        </row>
        <row r="3">
          <cell r="B3">
            <v>1</v>
          </cell>
        </row>
        <row r="4">
          <cell r="B4">
            <v>0</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tabSelected="1" zoomScaleNormal="100" workbookViewId="0"/>
  </sheetViews>
  <sheetFormatPr defaultRowHeight="15" x14ac:dyDescent="0.2"/>
  <cols>
    <col min="1" max="1" width="9.140625" style="98"/>
    <col min="2" max="2" width="13.85546875" style="98" customWidth="1"/>
    <col min="3" max="3" width="12.140625" style="98" bestFit="1" customWidth="1"/>
    <col min="4" max="4" width="27.140625" style="98" customWidth="1"/>
    <col min="5" max="5" width="9.5703125" style="98" bestFit="1" customWidth="1"/>
    <col min="6" max="16384" width="9.140625" style="98"/>
  </cols>
  <sheetData>
    <row r="1" spans="1:5" x14ac:dyDescent="0.2">
      <c r="B1" s="9"/>
      <c r="C1" s="9"/>
      <c r="D1" s="9"/>
      <c r="E1" s="9"/>
    </row>
    <row r="2" spans="1:5" ht="15.75" x14ac:dyDescent="0.25">
      <c r="B2" s="21"/>
      <c r="C2" s="99"/>
      <c r="D2" s="100"/>
      <c r="E2" s="100"/>
    </row>
    <row r="5" spans="1:5" ht="25.5" x14ac:dyDescent="0.2">
      <c r="A5" s="172"/>
      <c r="B5" s="172" t="s">
        <v>506</v>
      </c>
      <c r="E5" s="101"/>
    </row>
    <row r="6" spans="1:5" ht="25.5" x14ac:dyDescent="0.2">
      <c r="A6" s="172"/>
      <c r="B6" s="172" t="s">
        <v>507</v>
      </c>
    </row>
    <row r="8" spans="1:5" ht="15.75" x14ac:dyDescent="0.25">
      <c r="A8" s="102"/>
      <c r="B8" s="219" t="s">
        <v>479</v>
      </c>
      <c r="C8" s="169"/>
      <c r="D8" s="169"/>
    </row>
    <row r="9" spans="1:5" ht="15.75" x14ac:dyDescent="0.25">
      <c r="A9" s="102"/>
      <c r="B9" s="219" t="s">
        <v>747</v>
      </c>
      <c r="C9" s="169"/>
      <c r="D9" s="169"/>
    </row>
    <row r="10" spans="1:5" ht="15.75" x14ac:dyDescent="0.25">
      <c r="A10" s="102"/>
      <c r="B10" s="219" t="s">
        <v>5</v>
      </c>
      <c r="C10" s="169"/>
      <c r="D10" s="169"/>
    </row>
    <row r="11" spans="1:5" ht="15.75" x14ac:dyDescent="0.25">
      <c r="A11" s="102"/>
      <c r="B11" s="219" t="s">
        <v>395</v>
      </c>
      <c r="C11" s="169"/>
      <c r="D11" s="169"/>
    </row>
    <row r="12" spans="1:5" ht="15.75" x14ac:dyDescent="0.25">
      <c r="A12" s="102"/>
      <c r="B12" s="219" t="s">
        <v>4</v>
      </c>
      <c r="C12" s="169"/>
      <c r="D12" s="169"/>
    </row>
    <row r="13" spans="1:5" ht="15.75" x14ac:dyDescent="0.25">
      <c r="A13" s="102"/>
      <c r="B13" s="219" t="s">
        <v>508</v>
      </c>
      <c r="C13" s="169"/>
      <c r="D13" s="169"/>
    </row>
    <row r="14" spans="1:5" ht="15.75" x14ac:dyDescent="0.25">
      <c r="A14" s="102"/>
      <c r="B14" s="219" t="s">
        <v>509</v>
      </c>
      <c r="C14" s="169"/>
      <c r="D14" s="169"/>
    </row>
    <row r="15" spans="1:5" ht="15.75" x14ac:dyDescent="0.25">
      <c r="B15" s="219" t="s">
        <v>396</v>
      </c>
      <c r="C15" s="169"/>
      <c r="D15" s="169"/>
    </row>
    <row r="16" spans="1:5" ht="15.75" x14ac:dyDescent="0.25">
      <c r="B16" s="219" t="s">
        <v>543</v>
      </c>
      <c r="C16" s="169"/>
      <c r="D16" s="169"/>
    </row>
    <row r="17" spans="1:8" ht="15.75" x14ac:dyDescent="0.25">
      <c r="B17" s="219" t="s">
        <v>400</v>
      </c>
      <c r="C17" s="169"/>
      <c r="D17" s="169"/>
    </row>
    <row r="18" spans="1:8" ht="15.75" x14ac:dyDescent="0.25">
      <c r="B18" s="219" t="s">
        <v>436</v>
      </c>
      <c r="C18" s="169"/>
      <c r="D18" s="169"/>
    </row>
    <row r="19" spans="1:8" ht="15.75" x14ac:dyDescent="0.25">
      <c r="B19" s="219" t="s">
        <v>510</v>
      </c>
      <c r="C19" s="169"/>
      <c r="D19" s="169"/>
    </row>
    <row r="20" spans="1:8" ht="15.75" x14ac:dyDescent="0.25">
      <c r="B20" s="219" t="s">
        <v>511</v>
      </c>
      <c r="C20" s="169"/>
      <c r="D20" s="169"/>
    </row>
    <row r="24" spans="1:8" x14ac:dyDescent="0.2">
      <c r="A24" s="107"/>
      <c r="B24" s="104"/>
      <c r="C24" s="105"/>
      <c r="D24" s="105"/>
      <c r="E24" s="105"/>
      <c r="F24" s="105"/>
      <c r="G24" s="105"/>
      <c r="H24" s="105"/>
    </row>
    <row r="25" spans="1:8" ht="66.75" customHeight="1" x14ac:dyDescent="0.2">
      <c r="A25" s="107"/>
      <c r="B25" s="104"/>
      <c r="C25" s="105"/>
      <c r="D25" s="105"/>
      <c r="E25" s="105"/>
      <c r="F25" s="105"/>
      <c r="G25" s="105"/>
      <c r="H25" s="105"/>
    </row>
    <row r="26" spans="1:8" ht="37.5" customHeight="1" x14ac:dyDescent="0.2">
      <c r="A26" s="106"/>
      <c r="B26" s="361" t="s">
        <v>163</v>
      </c>
      <c r="C26" s="361"/>
      <c r="D26" s="361"/>
      <c r="E26" s="361"/>
      <c r="F26" s="361"/>
      <c r="G26" s="361"/>
      <c r="H26" s="361"/>
    </row>
    <row r="27" spans="1:8" x14ac:dyDescent="0.2">
      <c r="B27" s="170"/>
      <c r="C27" s="170"/>
      <c r="D27" s="170"/>
      <c r="E27" s="170"/>
      <c r="F27" s="170"/>
      <c r="G27" s="170"/>
      <c r="H27" s="170"/>
    </row>
    <row r="28" spans="1:8" ht="10.5" customHeight="1" x14ac:dyDescent="0.2">
      <c r="B28" s="154" t="s">
        <v>397</v>
      </c>
      <c r="C28" s="170"/>
      <c r="D28" s="170"/>
      <c r="E28" s="170"/>
      <c r="F28" s="170"/>
      <c r="G28" s="170"/>
      <c r="H28" s="170"/>
    </row>
    <row r="29" spans="1:8" ht="11.25" customHeight="1" x14ac:dyDescent="0.2">
      <c r="B29" s="154" t="s">
        <v>398</v>
      </c>
      <c r="C29" s="170"/>
      <c r="D29" s="170"/>
      <c r="E29" s="171"/>
      <c r="F29" s="171"/>
      <c r="G29" s="170"/>
      <c r="H29" s="170"/>
    </row>
    <row r="30" spans="1:8" ht="9.75" customHeight="1" x14ac:dyDescent="0.2">
      <c r="B30" s="154" t="s">
        <v>399</v>
      </c>
      <c r="C30" s="170"/>
      <c r="D30" s="170"/>
      <c r="E30" s="170"/>
      <c r="F30" s="170"/>
      <c r="G30" s="170"/>
      <c r="H30" s="170"/>
    </row>
    <row r="31" spans="1:8" x14ac:dyDescent="0.2">
      <c r="E31" s="103"/>
      <c r="F31" s="103"/>
    </row>
    <row r="32" spans="1:8" x14ac:dyDescent="0.2">
      <c r="F32" s="103"/>
    </row>
    <row r="34" spans="6:6" x14ac:dyDescent="0.2">
      <c r="F34" s="103"/>
    </row>
  </sheetData>
  <mergeCells count="1">
    <mergeCell ref="B26:H26"/>
  </mergeCells>
  <hyperlinks>
    <hyperlink ref="B8" location="'Painel - Panel'!A1" display="Painel / Panel"/>
    <hyperlink ref="B10" location="Mills!A1" display="Mills"/>
    <hyperlink ref="B11" location="'Construção - Construction'!A1" display="Construção/Construction"/>
    <hyperlink ref="B12" location="Rental!A1" display="Rental"/>
    <hyperlink ref="B13" location="'MillsSI e Outros'!A1" display="Mills SI"/>
    <hyperlink ref="B14" location="'Custos e despesas-COGS &amp; SG&amp;A'!A1" display="Custos e Despesas / COGS and SG&amp;A"/>
    <hyperlink ref="B15" location="'Fluxo de Caixa - Cash Flow'!A1" display="Fluxo de Caixa/Cash Flow"/>
    <hyperlink ref="B16" location="FCFF_FCFE!A1" display="FCFF &amp; FCFE"/>
    <hyperlink ref="B17" location="'Balanço - Balance Sheet'!A1" display="Balanço Patrimonial/Balance Sheet"/>
    <hyperlink ref="B18" location="'DRE - Income Statement'!A1" display="DRE/Income Statement"/>
    <hyperlink ref="B19" location="'Dividendos - Dividends'!A1" display="Dividendos/Dividends"/>
    <hyperlink ref="B20" location="'Glossário - Glossary'!A1" display="Glossário/Glossary"/>
    <hyperlink ref="B9" location="Solaris!A1" display="Solaris"/>
  </hyperlinks>
  <pageMargins left="0.51181102362204722" right="0.51181102362204722" top="0.78740157480314965" bottom="0.78740157480314965"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pane xSplit="1" ySplit="3" topLeftCell="R4" activePane="bottomRight" state="frozen"/>
      <selection sqref="A1:XFD1048576"/>
      <selection pane="topRight" sqref="A1:XFD1048576"/>
      <selection pane="bottomLeft" sqref="A1:XFD1048576"/>
      <selection pane="bottomRight"/>
    </sheetView>
  </sheetViews>
  <sheetFormatPr defaultRowHeight="14.25" x14ac:dyDescent="0.2"/>
  <cols>
    <col min="1" max="1" width="68.140625" style="1" bestFit="1" customWidth="1"/>
    <col min="2" max="2" width="54" style="1" customWidth="1"/>
    <col min="3" max="5" width="11.42578125" style="1" bestFit="1" customWidth="1"/>
    <col min="6" max="6" width="10.5703125" style="1" bestFit="1" customWidth="1"/>
    <col min="7" max="9" width="10.7109375" style="1" bestFit="1" customWidth="1"/>
    <col min="10" max="10" width="9.85546875" style="9" bestFit="1" customWidth="1"/>
    <col min="11" max="12" width="9.42578125" style="9" bestFit="1" customWidth="1"/>
    <col min="13" max="13" width="9.140625" style="9"/>
    <col min="14" max="14" width="68.140625" style="158" bestFit="1" customWidth="1"/>
    <col min="15" max="26" width="9.85546875" style="9" bestFit="1" customWidth="1"/>
    <col min="27" max="16384" width="9.140625" style="9"/>
  </cols>
  <sheetData>
    <row r="1" spans="1:30" s="7" customFormat="1" ht="12" x14ac:dyDescent="0.2">
      <c r="A1" s="226" t="s">
        <v>465</v>
      </c>
      <c r="B1" s="5" t="s">
        <v>310</v>
      </c>
      <c r="C1" s="52"/>
      <c r="D1" s="52"/>
      <c r="E1" s="52"/>
      <c r="F1" s="52"/>
      <c r="G1" s="52"/>
      <c r="H1" s="52"/>
      <c r="I1" s="52"/>
      <c r="J1" s="52"/>
      <c r="K1" s="52"/>
      <c r="L1" s="52"/>
      <c r="N1" s="226" t="s">
        <v>465</v>
      </c>
      <c r="O1" s="52"/>
      <c r="P1" s="52"/>
      <c r="Q1" s="52"/>
      <c r="R1" s="52"/>
      <c r="S1" s="52"/>
      <c r="T1" s="52"/>
      <c r="U1" s="52"/>
      <c r="V1" s="52"/>
      <c r="W1" s="52"/>
      <c r="X1" s="52"/>
      <c r="Y1" s="52"/>
      <c r="Z1" s="52"/>
      <c r="AA1" s="52"/>
      <c r="AB1" s="52"/>
      <c r="AC1" s="52"/>
    </row>
    <row r="2" spans="1:30" s="7" customFormat="1" ht="12" x14ac:dyDescent="0.2">
      <c r="A2" s="227"/>
      <c r="B2" s="51"/>
      <c r="C2" s="52"/>
      <c r="D2" s="52"/>
      <c r="E2" s="52"/>
      <c r="F2" s="52"/>
      <c r="G2" s="52"/>
      <c r="H2" s="52"/>
      <c r="I2" s="52"/>
      <c r="J2" s="52"/>
      <c r="K2" s="52"/>
      <c r="L2" s="52"/>
      <c r="N2" s="227"/>
      <c r="O2" s="6" t="s">
        <v>303</v>
      </c>
      <c r="P2" s="6" t="s">
        <v>544</v>
      </c>
      <c r="Q2" s="6" t="s">
        <v>551</v>
      </c>
      <c r="R2" s="6" t="s">
        <v>553</v>
      </c>
      <c r="S2" s="6" t="s">
        <v>559</v>
      </c>
      <c r="T2" s="6" t="s">
        <v>569</v>
      </c>
      <c r="U2" s="6" t="s">
        <v>571</v>
      </c>
      <c r="V2" s="6" t="s">
        <v>708</v>
      </c>
      <c r="W2" s="6" t="s">
        <v>712</v>
      </c>
      <c r="X2" s="6" t="s">
        <v>745</v>
      </c>
      <c r="Y2" s="6" t="s">
        <v>800</v>
      </c>
      <c r="Z2" s="6" t="s">
        <v>650</v>
      </c>
      <c r="AA2" s="6" t="s">
        <v>817</v>
      </c>
      <c r="AB2" s="6" t="s">
        <v>821</v>
      </c>
      <c r="AC2" s="6" t="s">
        <v>826</v>
      </c>
    </row>
    <row r="3" spans="1:30" s="8" customFormat="1" ht="12" x14ac:dyDescent="0.2">
      <c r="A3" s="228" t="s">
        <v>138</v>
      </c>
      <c r="B3" s="88" t="s">
        <v>311</v>
      </c>
      <c r="C3" s="53">
        <v>2010</v>
      </c>
      <c r="D3" s="53">
        <v>2011</v>
      </c>
      <c r="E3" s="53">
        <v>2012</v>
      </c>
      <c r="F3" s="53">
        <v>2013</v>
      </c>
      <c r="G3" s="53">
        <v>2014</v>
      </c>
      <c r="H3" s="53">
        <v>2015</v>
      </c>
      <c r="I3" s="53">
        <v>2016</v>
      </c>
      <c r="J3" s="53">
        <v>2017</v>
      </c>
      <c r="K3" s="53">
        <v>2018</v>
      </c>
      <c r="L3" s="53">
        <v>2019</v>
      </c>
      <c r="N3" s="228" t="s">
        <v>138</v>
      </c>
      <c r="O3" s="6" t="s">
        <v>155</v>
      </c>
      <c r="P3" s="6" t="s">
        <v>545</v>
      </c>
      <c r="Q3" s="6" t="s">
        <v>552</v>
      </c>
      <c r="R3" s="6" t="s">
        <v>554</v>
      </c>
      <c r="S3" s="6" t="s">
        <v>558</v>
      </c>
      <c r="T3" s="6" t="s">
        <v>568</v>
      </c>
      <c r="U3" s="6" t="s">
        <v>572</v>
      </c>
      <c r="V3" s="6" t="s">
        <v>709</v>
      </c>
      <c r="W3" s="6" t="s">
        <v>713</v>
      </c>
      <c r="X3" s="6" t="s">
        <v>746</v>
      </c>
      <c r="Y3" s="6" t="s">
        <v>799</v>
      </c>
      <c r="Z3" s="6" t="s">
        <v>810</v>
      </c>
      <c r="AA3" s="6" t="s">
        <v>816</v>
      </c>
      <c r="AB3" s="6" t="s">
        <v>820</v>
      </c>
      <c r="AC3" s="6" t="s">
        <v>827</v>
      </c>
    </row>
    <row r="4" spans="1:30" s="21" customFormat="1" ht="15" x14ac:dyDescent="0.25">
      <c r="A4" s="229" t="s">
        <v>77</v>
      </c>
      <c r="B4" s="147" t="s">
        <v>312</v>
      </c>
      <c r="C4" s="83"/>
      <c r="D4" s="83"/>
      <c r="E4" s="83"/>
      <c r="F4" s="83"/>
      <c r="G4" s="83"/>
      <c r="H4" s="83"/>
      <c r="I4" s="84"/>
      <c r="J4" s="84"/>
      <c r="K4" s="84"/>
      <c r="L4" s="84"/>
      <c r="N4" s="147"/>
      <c r="O4" s="84"/>
      <c r="P4" s="84"/>
      <c r="Q4" s="84"/>
      <c r="R4" s="84"/>
      <c r="S4" s="84"/>
      <c r="T4" s="84"/>
      <c r="U4" s="84"/>
      <c r="V4" s="84"/>
      <c r="W4" s="84"/>
      <c r="X4" s="84"/>
      <c r="Y4" s="84"/>
      <c r="Z4" s="84"/>
      <c r="AA4" s="84"/>
      <c r="AB4" s="84"/>
      <c r="AC4" s="84"/>
    </row>
    <row r="5" spans="1:30" s="21" customFormat="1" ht="24.75" x14ac:dyDescent="0.25">
      <c r="A5" s="230" t="s">
        <v>78</v>
      </c>
      <c r="B5" s="231" t="s">
        <v>313</v>
      </c>
      <c r="C5" s="83">
        <v>141830</v>
      </c>
      <c r="D5" s="83">
        <v>130127</v>
      </c>
      <c r="E5" s="83">
        <v>210685</v>
      </c>
      <c r="F5" s="83">
        <v>240591</v>
      </c>
      <c r="G5" s="83">
        <v>90336</v>
      </c>
      <c r="H5" s="83"/>
      <c r="I5" s="83">
        <v>0</v>
      </c>
      <c r="J5" s="83"/>
      <c r="K5" s="83"/>
      <c r="L5" s="83"/>
      <c r="N5" s="231"/>
      <c r="O5" s="83"/>
      <c r="P5" s="83"/>
      <c r="Q5" s="83"/>
      <c r="R5" s="83"/>
      <c r="S5" s="83"/>
      <c r="T5" s="83"/>
      <c r="U5" s="83"/>
      <c r="V5" s="83"/>
      <c r="W5" s="83"/>
      <c r="X5" s="83"/>
      <c r="Y5" s="83"/>
      <c r="Z5" s="83"/>
      <c r="AA5" s="83"/>
      <c r="AB5" s="83"/>
      <c r="AC5" s="83"/>
    </row>
    <row r="6" spans="1:30" s="21" customFormat="1" ht="15" x14ac:dyDescent="0.25">
      <c r="A6" s="230" t="s">
        <v>409</v>
      </c>
      <c r="B6" s="231" t="s">
        <v>408</v>
      </c>
      <c r="C6" s="83">
        <v>0</v>
      </c>
      <c r="D6" s="83">
        <v>0</v>
      </c>
      <c r="E6" s="83">
        <v>0</v>
      </c>
      <c r="F6" s="83">
        <v>0</v>
      </c>
      <c r="G6" s="83">
        <v>0</v>
      </c>
      <c r="H6" s="83">
        <v>-97801</v>
      </c>
      <c r="I6" s="83">
        <v>-99408</v>
      </c>
      <c r="J6" s="83">
        <v>-138380.89982999998</v>
      </c>
      <c r="K6" s="83">
        <v>-94969.12705000001</v>
      </c>
      <c r="L6" s="83">
        <v>-44980.345799999981</v>
      </c>
      <c r="N6" s="231" t="s">
        <v>580</v>
      </c>
      <c r="O6" s="83">
        <v>-38921.799420000003</v>
      </c>
      <c r="P6" s="83">
        <v>-36438.992609999979</v>
      </c>
      <c r="Q6" s="83">
        <v>-23140.813380000011</v>
      </c>
      <c r="R6" s="83">
        <v>-39879.70074</v>
      </c>
      <c r="S6" s="83">
        <v>-30426.66259</v>
      </c>
      <c r="T6" s="83">
        <v>-43660.476210000001</v>
      </c>
      <c r="U6" s="83">
        <v>-32583</v>
      </c>
      <c r="V6" s="83">
        <v>11700.288400000019</v>
      </c>
      <c r="W6" s="83">
        <v>-9197.6836646504635</v>
      </c>
      <c r="X6" s="83">
        <v>-13669.277090583368</v>
      </c>
      <c r="Y6" s="83">
        <v>-19433.593100000027</v>
      </c>
      <c r="Z6" s="83">
        <v>-2679</v>
      </c>
      <c r="AA6" s="83">
        <v>-1019.5270900000311</v>
      </c>
      <c r="AB6" s="83">
        <v>-12539.50505999999</v>
      </c>
      <c r="AC6" s="83">
        <v>1182.7033000000818</v>
      </c>
    </row>
    <row r="7" spans="1:30" s="21" customFormat="1" ht="15" x14ac:dyDescent="0.25">
      <c r="A7" s="230"/>
      <c r="B7" s="231"/>
      <c r="C7" s="83"/>
      <c r="D7" s="83"/>
      <c r="E7" s="83"/>
      <c r="F7" s="83"/>
      <c r="G7" s="83"/>
      <c r="H7" s="83"/>
      <c r="I7" s="83"/>
      <c r="J7" s="83"/>
      <c r="K7" s="83"/>
      <c r="L7" s="83"/>
      <c r="N7" s="231"/>
      <c r="O7" s="83"/>
      <c r="P7" s="83"/>
      <c r="Q7" s="83"/>
      <c r="R7" s="83"/>
      <c r="S7" s="83"/>
      <c r="T7" s="83"/>
      <c r="U7" s="83"/>
      <c r="V7" s="83"/>
      <c r="W7" s="83"/>
      <c r="X7" s="83"/>
      <c r="Y7" s="83"/>
      <c r="Z7" s="83"/>
      <c r="AA7" s="83"/>
      <c r="AB7" s="83"/>
      <c r="AC7" s="83"/>
    </row>
    <row r="8" spans="1:30" x14ac:dyDescent="0.2">
      <c r="A8" s="229" t="s">
        <v>79</v>
      </c>
      <c r="B8" s="148" t="s">
        <v>314</v>
      </c>
      <c r="C8" s="83">
        <v>70431</v>
      </c>
      <c r="D8" s="83">
        <v>119619</v>
      </c>
      <c r="E8" s="83">
        <v>167432</v>
      </c>
      <c r="F8" s="83">
        <v>186819</v>
      </c>
      <c r="G8" s="83">
        <v>273617</v>
      </c>
      <c r="H8" s="83">
        <v>365804</v>
      </c>
      <c r="I8" s="83">
        <v>268667</v>
      </c>
      <c r="J8" s="83">
        <v>201907.89982999998</v>
      </c>
      <c r="K8" s="83">
        <v>188961.22534461512</v>
      </c>
      <c r="L8" s="83">
        <v>214787.99061999994</v>
      </c>
      <c r="N8" s="147" t="s">
        <v>79</v>
      </c>
      <c r="O8" s="83">
        <v>54693.79942000001</v>
      </c>
      <c r="P8" s="83">
        <v>49789.992609999965</v>
      </c>
      <c r="Q8" s="83">
        <v>49537.813380000036</v>
      </c>
      <c r="R8" s="83">
        <v>47886.294419999991</v>
      </c>
      <c r="S8" s="83">
        <v>62064.662590000014</v>
      </c>
      <c r="T8" s="83">
        <v>65650.476210000008</v>
      </c>
      <c r="U8" s="83">
        <v>52354.000000000007</v>
      </c>
      <c r="V8" s="83">
        <v>8896.3965880975848</v>
      </c>
      <c r="W8" s="83">
        <v>38567.50780102094</v>
      </c>
      <c r="X8" s="83">
        <v>46793.041676311259</v>
      </c>
      <c r="Y8" s="83">
        <v>61357.92078</v>
      </c>
      <c r="Z8" s="83">
        <v>68349.848320000005</v>
      </c>
      <c r="AA8" s="83">
        <v>54100.398000000001</v>
      </c>
      <c r="AB8" s="83">
        <v>38567.871010000003</v>
      </c>
      <c r="AC8" s="83">
        <v>56510.165899999985</v>
      </c>
    </row>
    <row r="9" spans="1:30" x14ac:dyDescent="0.2">
      <c r="A9" s="232" t="s">
        <v>80</v>
      </c>
      <c r="B9" s="149" t="s">
        <v>315</v>
      </c>
      <c r="C9" s="82">
        <v>47052</v>
      </c>
      <c r="D9" s="82">
        <v>76188</v>
      </c>
      <c r="E9" s="82">
        <v>108619</v>
      </c>
      <c r="F9" s="82">
        <v>136888</v>
      </c>
      <c r="G9" s="82">
        <v>168259</v>
      </c>
      <c r="H9" s="82">
        <v>169641</v>
      </c>
      <c r="I9" s="82">
        <v>159025</v>
      </c>
      <c r="J9" s="82">
        <v>145720</v>
      </c>
      <c r="K9" s="82">
        <v>126684.14779999999</v>
      </c>
      <c r="L9" s="82">
        <v>162266.72985</v>
      </c>
      <c r="N9" s="149" t="s">
        <v>80</v>
      </c>
      <c r="O9" s="82">
        <v>38274</v>
      </c>
      <c r="P9" s="82">
        <v>36626.999999999993</v>
      </c>
      <c r="Q9" s="82">
        <v>35874.000000000007</v>
      </c>
      <c r="R9" s="82">
        <v>34944.999999999993</v>
      </c>
      <c r="S9" s="82">
        <v>34155</v>
      </c>
      <c r="T9" s="82">
        <v>32133.000000000004</v>
      </c>
      <c r="U9" s="82">
        <v>30705</v>
      </c>
      <c r="V9" s="82">
        <v>29691.248849999989</v>
      </c>
      <c r="W9" s="82">
        <v>32168.996920000001</v>
      </c>
      <c r="X9" s="82">
        <v>38306.480860000003</v>
      </c>
      <c r="Y9" s="82">
        <v>52440.302210000002</v>
      </c>
      <c r="Z9" s="82">
        <v>39348.612540000009</v>
      </c>
      <c r="AA9" s="82">
        <v>40143</v>
      </c>
      <c r="AB9" s="82">
        <v>39860.074700000005</v>
      </c>
      <c r="AC9" s="82">
        <v>33853.700939999981</v>
      </c>
    </row>
    <row r="10" spans="1:30" x14ac:dyDescent="0.2">
      <c r="A10" s="232" t="s">
        <v>752</v>
      </c>
      <c r="B10" s="149" t="s">
        <v>410</v>
      </c>
      <c r="C10" s="82">
        <v>0</v>
      </c>
      <c r="D10" s="82">
        <v>0</v>
      </c>
      <c r="E10" s="82">
        <v>0</v>
      </c>
      <c r="F10" s="82">
        <v>0</v>
      </c>
      <c r="G10" s="82">
        <v>0</v>
      </c>
      <c r="H10" s="82">
        <v>-30917</v>
      </c>
      <c r="I10" s="82">
        <v>-44984</v>
      </c>
      <c r="J10" s="82">
        <v>-64135.100170000012</v>
      </c>
      <c r="K10" s="82">
        <v>-44270.861259999998</v>
      </c>
      <c r="L10" s="82">
        <v>-19418.487430000001</v>
      </c>
      <c r="N10" s="149" t="s">
        <v>581</v>
      </c>
      <c r="O10" s="82">
        <v>-18887.200579999997</v>
      </c>
      <c r="P10" s="82">
        <v>-16515.007390000013</v>
      </c>
      <c r="Q10" s="82">
        <v>-9646.1866199999877</v>
      </c>
      <c r="R10" s="82">
        <v>-19086.705580000016</v>
      </c>
      <c r="S10" s="82">
        <v>802.66259000000048</v>
      </c>
      <c r="T10" s="82">
        <v>1836.47621</v>
      </c>
      <c r="U10" s="82">
        <v>-1580</v>
      </c>
      <c r="V10" s="82">
        <v>-45328.76874</v>
      </c>
      <c r="W10" s="82">
        <v>-4649.5051299999996</v>
      </c>
      <c r="X10" s="82">
        <v>-8155.0732500000004</v>
      </c>
      <c r="Y10" s="82">
        <v>-6562.8938500000004</v>
      </c>
      <c r="Z10" s="82">
        <v>50</v>
      </c>
      <c r="AA10" s="82">
        <v>-2495.82062</v>
      </c>
      <c r="AB10" s="82">
        <v>-5972.8699600000009</v>
      </c>
      <c r="AC10" s="82">
        <v>-22.072949999998315</v>
      </c>
    </row>
    <row r="11" spans="1:30" x14ac:dyDescent="0.2">
      <c r="A11" s="232" t="s">
        <v>81</v>
      </c>
      <c r="B11" s="149" t="s">
        <v>316</v>
      </c>
      <c r="C11" s="82">
        <v>1361</v>
      </c>
      <c r="D11" s="82">
        <v>1695</v>
      </c>
      <c r="E11" s="82">
        <v>-3993</v>
      </c>
      <c r="F11" s="82">
        <v>1367</v>
      </c>
      <c r="G11" s="82">
        <v>951</v>
      </c>
      <c r="H11" s="82">
        <v>3554</v>
      </c>
      <c r="I11" s="82">
        <v>691</v>
      </c>
      <c r="J11" s="82">
        <v>-637</v>
      </c>
      <c r="K11" s="82">
        <v>6993.5945100000008</v>
      </c>
      <c r="L11" s="82">
        <v>3174.4162099999999</v>
      </c>
      <c r="N11" s="149" t="s">
        <v>582</v>
      </c>
      <c r="O11" s="82">
        <v>-110</v>
      </c>
      <c r="P11" s="82">
        <v>1026</v>
      </c>
      <c r="Q11" s="82">
        <v>-1098</v>
      </c>
      <c r="R11" s="82">
        <v>-455</v>
      </c>
      <c r="S11" s="82">
        <v>-1583</v>
      </c>
      <c r="T11" s="82">
        <v>-855</v>
      </c>
      <c r="U11" s="82">
        <v>1220</v>
      </c>
      <c r="V11" s="82">
        <v>8213.3043800000014</v>
      </c>
      <c r="W11" s="82">
        <v>927.38126999999997</v>
      </c>
      <c r="X11" s="82">
        <v>904.55164999999954</v>
      </c>
      <c r="Y11" s="82">
        <v>92.555629999999837</v>
      </c>
      <c r="Z11" s="82">
        <v>1249.86058</v>
      </c>
      <c r="AA11" s="82">
        <v>-739</v>
      </c>
      <c r="AB11" s="82">
        <v>-35.237770000000523</v>
      </c>
      <c r="AC11" s="82">
        <v>102.44735000000105</v>
      </c>
    </row>
    <row r="12" spans="1:30" x14ac:dyDescent="0.2">
      <c r="A12" s="232" t="s">
        <v>82</v>
      </c>
      <c r="B12" s="149" t="s">
        <v>411</v>
      </c>
      <c r="C12" s="82">
        <v>586</v>
      </c>
      <c r="D12" s="82">
        <v>3124</v>
      </c>
      <c r="E12" s="82">
        <v>5837</v>
      </c>
      <c r="F12" s="82">
        <v>9998</v>
      </c>
      <c r="G12" s="82">
        <v>9539</v>
      </c>
      <c r="H12" s="82">
        <v>9624</v>
      </c>
      <c r="I12" s="82">
        <v>4363</v>
      </c>
      <c r="J12" s="82">
        <v>2029</v>
      </c>
      <c r="K12" s="82">
        <v>749.91794999999991</v>
      </c>
      <c r="L12" s="82">
        <v>4195.0026099999995</v>
      </c>
      <c r="N12" s="149" t="s">
        <v>82</v>
      </c>
      <c r="O12" s="82">
        <v>805</v>
      </c>
      <c r="P12" s="82">
        <v>501.99999999999989</v>
      </c>
      <c r="Q12" s="82">
        <v>326.00000000000006</v>
      </c>
      <c r="R12" s="82">
        <v>395.99999999999989</v>
      </c>
      <c r="S12" s="82">
        <v>323</v>
      </c>
      <c r="T12" s="82">
        <v>144</v>
      </c>
      <c r="U12" s="82">
        <v>106</v>
      </c>
      <c r="V12" s="82">
        <v>177.23829999999987</v>
      </c>
      <c r="W12" s="82">
        <v>335.13160999999997</v>
      </c>
      <c r="X12" s="82">
        <v>332.04529000000008</v>
      </c>
      <c r="Y12" s="82">
        <v>1569.6772799999999</v>
      </c>
      <c r="Z12" s="82">
        <v>1958.3253299999997</v>
      </c>
      <c r="AA12" s="82">
        <v>762.83159999999998</v>
      </c>
      <c r="AB12" s="82">
        <v>762.83159999999998</v>
      </c>
      <c r="AC12" s="82">
        <v>762.8315700000004</v>
      </c>
    </row>
    <row r="13" spans="1:30" x14ac:dyDescent="0.2">
      <c r="A13" s="232" t="s">
        <v>583</v>
      </c>
      <c r="B13" s="149" t="s">
        <v>705</v>
      </c>
      <c r="C13" s="82"/>
      <c r="D13" s="82"/>
      <c r="E13" s="82"/>
      <c r="F13" s="82"/>
      <c r="G13" s="82"/>
      <c r="H13" s="82"/>
      <c r="I13" s="82"/>
      <c r="J13" s="82"/>
      <c r="K13" s="82">
        <v>1055.5440000000001</v>
      </c>
      <c r="L13" s="82">
        <v>1211.2450800000001</v>
      </c>
      <c r="N13" s="149" t="s">
        <v>583</v>
      </c>
      <c r="O13" s="82">
        <v>0</v>
      </c>
      <c r="P13" s="82">
        <v>0</v>
      </c>
      <c r="Q13" s="82">
        <v>0</v>
      </c>
      <c r="R13" s="82">
        <v>0</v>
      </c>
      <c r="S13" s="82">
        <v>264</v>
      </c>
      <c r="T13" s="82">
        <v>264</v>
      </c>
      <c r="U13" s="82">
        <v>264</v>
      </c>
      <c r="V13" s="82">
        <v>263.88600000000008</v>
      </c>
      <c r="W13" s="82">
        <v>302.81127000000004</v>
      </c>
      <c r="X13" s="82">
        <v>302.81127000000004</v>
      </c>
      <c r="Y13" s="82">
        <v>302.43381000000011</v>
      </c>
      <c r="Z13" s="82">
        <v>302.81127000000004</v>
      </c>
      <c r="AA13" s="82">
        <v>262.15373999999997</v>
      </c>
      <c r="AB13" s="82">
        <v>262.15373999999997</v>
      </c>
      <c r="AC13" s="82">
        <v>262.15374000000014</v>
      </c>
    </row>
    <row r="14" spans="1:30" x14ac:dyDescent="0.2">
      <c r="A14" s="232" t="s">
        <v>83</v>
      </c>
      <c r="B14" s="149" t="s">
        <v>317</v>
      </c>
      <c r="C14" s="82">
        <v>17504</v>
      </c>
      <c r="D14" s="82">
        <v>7917</v>
      </c>
      <c r="E14" s="82">
        <v>20142</v>
      </c>
      <c r="F14" s="82">
        <v>18697</v>
      </c>
      <c r="G14" s="82">
        <v>0</v>
      </c>
      <c r="H14" s="82">
        <v>0</v>
      </c>
      <c r="I14" s="82">
        <v>0</v>
      </c>
      <c r="J14" s="82">
        <v>0</v>
      </c>
      <c r="K14" s="82">
        <v>8000</v>
      </c>
      <c r="L14" s="82">
        <v>9182.6082399999996</v>
      </c>
      <c r="N14" s="149" t="s">
        <v>83</v>
      </c>
      <c r="O14" s="82">
        <v>0</v>
      </c>
      <c r="P14" s="82">
        <v>0</v>
      </c>
      <c r="Q14" s="82">
        <v>0</v>
      </c>
      <c r="R14" s="82">
        <v>0</v>
      </c>
      <c r="S14" s="82">
        <v>0</v>
      </c>
      <c r="T14" s="82">
        <v>0</v>
      </c>
      <c r="U14" s="82">
        <v>2484</v>
      </c>
      <c r="V14" s="82">
        <v>5516.4489599999997</v>
      </c>
      <c r="W14" s="82">
        <v>1435.33125</v>
      </c>
      <c r="X14" s="82">
        <v>588.28148999999996</v>
      </c>
      <c r="Y14" s="82">
        <v>2113.3401600000007</v>
      </c>
      <c r="Z14" s="82">
        <v>5045.2680799999989</v>
      </c>
      <c r="AA14" s="82">
        <v>2290.6884700000001</v>
      </c>
      <c r="AB14" s="82">
        <v>492.95685999999972</v>
      </c>
      <c r="AC14" s="82">
        <v>1534.6295599999999</v>
      </c>
      <c r="AD14" s="82"/>
    </row>
    <row r="15" spans="1:30" s="21" customFormat="1" ht="15" x14ac:dyDescent="0.25">
      <c r="A15" s="232" t="s">
        <v>84</v>
      </c>
      <c r="B15" s="149" t="s">
        <v>412</v>
      </c>
      <c r="C15" s="82">
        <v>-13770</v>
      </c>
      <c r="D15" s="82">
        <v>-19277</v>
      </c>
      <c r="E15" s="82">
        <v>-25978</v>
      </c>
      <c r="F15" s="82">
        <v>-46658</v>
      </c>
      <c r="G15" s="82">
        <v>-43812</v>
      </c>
      <c r="H15" s="82">
        <v>0</v>
      </c>
      <c r="I15" s="82">
        <v>0</v>
      </c>
      <c r="J15" s="82">
        <v>0</v>
      </c>
      <c r="K15" s="82"/>
      <c r="L15" s="82"/>
      <c r="N15" s="149" t="s">
        <v>84</v>
      </c>
      <c r="O15" s="82">
        <v>0</v>
      </c>
      <c r="P15" s="82">
        <v>0</v>
      </c>
      <c r="Q15" s="82">
        <v>0</v>
      </c>
      <c r="R15" s="82">
        <v>0</v>
      </c>
      <c r="S15" s="82">
        <v>0</v>
      </c>
      <c r="T15" s="82">
        <v>0</v>
      </c>
      <c r="U15" s="82">
        <v>0</v>
      </c>
      <c r="V15" s="82"/>
      <c r="W15" s="82"/>
      <c r="X15" s="82"/>
      <c r="Y15" s="82"/>
      <c r="Z15" s="82"/>
      <c r="AA15" s="82"/>
      <c r="AB15" s="82"/>
      <c r="AC15" s="82"/>
    </row>
    <row r="16" spans="1:30" x14ac:dyDescent="0.2">
      <c r="A16" s="232" t="s">
        <v>434</v>
      </c>
      <c r="B16" s="149" t="s">
        <v>435</v>
      </c>
      <c r="C16" s="82">
        <v>0</v>
      </c>
      <c r="D16" s="82">
        <v>0</v>
      </c>
      <c r="E16" s="82">
        <v>0</v>
      </c>
      <c r="F16" s="82">
        <v>0</v>
      </c>
      <c r="G16" s="82">
        <v>0</v>
      </c>
      <c r="H16" s="82">
        <v>30433</v>
      </c>
      <c r="I16" s="82">
        <v>45955</v>
      </c>
      <c r="J16" s="82">
        <v>64004</v>
      </c>
      <c r="K16" s="82">
        <v>59319.132590000008</v>
      </c>
      <c r="L16" s="82">
        <v>15515.39732</v>
      </c>
      <c r="N16" s="149" t="s">
        <v>434</v>
      </c>
      <c r="O16" s="82">
        <v>22184</v>
      </c>
      <c r="P16" s="82">
        <v>12298.999999999996</v>
      </c>
      <c r="Q16" s="82">
        <v>17907.000000000004</v>
      </c>
      <c r="R16" s="82">
        <v>11614.000000000004</v>
      </c>
      <c r="S16" s="82">
        <v>17897</v>
      </c>
      <c r="T16" s="82">
        <v>20120</v>
      </c>
      <c r="U16" s="82">
        <v>15280</v>
      </c>
      <c r="V16" s="82">
        <v>6022.3120600000038</v>
      </c>
      <c r="W16" s="82">
        <v>1506.86023</v>
      </c>
      <c r="X16" s="82">
        <v>3411.0492800000002</v>
      </c>
      <c r="Y16" s="82">
        <v>3343.4634999999998</v>
      </c>
      <c r="Z16" s="82">
        <v>7253.9338200000002</v>
      </c>
      <c r="AA16" s="82">
        <v>1105</v>
      </c>
      <c r="AB16" s="82">
        <v>1315.5485199999991</v>
      </c>
      <c r="AC16" s="82">
        <v>15568.816020000004</v>
      </c>
    </row>
    <row r="17" spans="1:29" x14ac:dyDescent="0.2">
      <c r="A17" s="232" t="s">
        <v>116</v>
      </c>
      <c r="B17" s="149" t="s">
        <v>318</v>
      </c>
      <c r="C17" s="82">
        <v>-4812</v>
      </c>
      <c r="D17" s="82">
        <v>-1549</v>
      </c>
      <c r="E17" s="82">
        <v>0</v>
      </c>
      <c r="F17" s="82">
        <v>0</v>
      </c>
      <c r="G17" s="82">
        <v>0</v>
      </c>
      <c r="H17" s="82">
        <v>0</v>
      </c>
      <c r="I17" s="82">
        <v>0</v>
      </c>
      <c r="J17" s="82">
        <v>0</v>
      </c>
      <c r="K17" s="82"/>
      <c r="L17" s="82"/>
      <c r="N17" s="149" t="s">
        <v>116</v>
      </c>
      <c r="O17" s="82">
        <v>0</v>
      </c>
      <c r="P17" s="82">
        <v>0</v>
      </c>
      <c r="Q17" s="82">
        <v>0</v>
      </c>
      <c r="R17" s="82">
        <v>0</v>
      </c>
      <c r="S17" s="82">
        <v>0</v>
      </c>
      <c r="T17" s="82">
        <v>0</v>
      </c>
      <c r="U17" s="82">
        <v>0</v>
      </c>
      <c r="V17" s="82"/>
      <c r="W17" s="82"/>
      <c r="X17" s="82"/>
      <c r="Y17" s="82"/>
      <c r="Z17" s="82"/>
      <c r="AA17" s="82"/>
      <c r="AB17" s="82"/>
      <c r="AC17" s="82"/>
    </row>
    <row r="18" spans="1:29" x14ac:dyDescent="0.2">
      <c r="A18" s="232" t="s">
        <v>117</v>
      </c>
      <c r="B18" s="149" t="s">
        <v>320</v>
      </c>
      <c r="C18" s="82">
        <v>0</v>
      </c>
      <c r="D18" s="82">
        <v>0</v>
      </c>
      <c r="E18" s="82">
        <v>0</v>
      </c>
      <c r="F18" s="82">
        <v>-8296</v>
      </c>
      <c r="G18" s="82">
        <v>0</v>
      </c>
      <c r="H18" s="82">
        <v>0</v>
      </c>
      <c r="I18" s="82">
        <v>0</v>
      </c>
      <c r="J18" s="82">
        <v>0</v>
      </c>
      <c r="K18" s="82"/>
      <c r="L18" s="82"/>
      <c r="N18" s="149" t="s">
        <v>117</v>
      </c>
      <c r="O18" s="82">
        <v>0</v>
      </c>
      <c r="P18" s="82">
        <v>0</v>
      </c>
      <c r="Q18" s="82">
        <v>0</v>
      </c>
      <c r="R18" s="82">
        <v>0</v>
      </c>
      <c r="S18" s="82">
        <v>0</v>
      </c>
      <c r="T18" s="82">
        <v>0</v>
      </c>
      <c r="U18" s="82">
        <v>0</v>
      </c>
      <c r="V18" s="82"/>
      <c r="W18" s="82"/>
      <c r="X18" s="82"/>
      <c r="Y18" s="82"/>
      <c r="Z18" s="82"/>
      <c r="AA18" s="82"/>
      <c r="AB18" s="82"/>
      <c r="AC18" s="82"/>
    </row>
    <row r="19" spans="1:29" x14ac:dyDescent="0.2">
      <c r="A19" s="233" t="s">
        <v>85</v>
      </c>
      <c r="B19" s="234" t="s">
        <v>413</v>
      </c>
      <c r="C19" s="82">
        <v>22020</v>
      </c>
      <c r="D19" s="82">
        <v>38938</v>
      </c>
      <c r="E19" s="82">
        <v>46890</v>
      </c>
      <c r="F19" s="82">
        <v>56392</v>
      </c>
      <c r="G19" s="82">
        <v>80614</v>
      </c>
      <c r="H19" s="82">
        <v>86135</v>
      </c>
      <c r="I19" s="82">
        <v>73059</v>
      </c>
      <c r="J19" s="82">
        <v>42811</v>
      </c>
      <c r="K19" s="82">
        <v>25442.745134615143</v>
      </c>
      <c r="L19" s="82">
        <v>19492.32836</v>
      </c>
      <c r="N19" s="234" t="s">
        <v>584</v>
      </c>
      <c r="O19" s="82">
        <v>13896</v>
      </c>
      <c r="P19" s="82">
        <v>12271.999999999998</v>
      </c>
      <c r="Q19" s="82">
        <v>9152.0000000000018</v>
      </c>
      <c r="R19" s="82">
        <v>7491</v>
      </c>
      <c r="S19" s="82">
        <v>7426</v>
      </c>
      <c r="T19" s="82">
        <v>7857</v>
      </c>
      <c r="U19" s="82">
        <v>5822</v>
      </c>
      <c r="V19" s="82">
        <v>4337.6523480975884</v>
      </c>
      <c r="W19" s="82">
        <v>6016.5885210209426</v>
      </c>
      <c r="X19" s="82">
        <v>6997.0071520108686</v>
      </c>
      <c r="Y19" s="82">
        <v>3427.7743899999987</v>
      </c>
      <c r="Z19" s="82">
        <v>3050.5539700000022</v>
      </c>
      <c r="AA19" s="82">
        <v>4252</v>
      </c>
      <c r="AB19" s="82">
        <v>4658.6689099999994</v>
      </c>
      <c r="AC19" s="82">
        <v>3561.593049999999</v>
      </c>
    </row>
    <row r="20" spans="1:29" x14ac:dyDescent="0.2">
      <c r="A20" s="232" t="s">
        <v>86</v>
      </c>
      <c r="B20" s="149" t="s">
        <v>319</v>
      </c>
      <c r="C20" s="82">
        <v>1526</v>
      </c>
      <c r="D20" s="82">
        <v>11353</v>
      </c>
      <c r="E20" s="82">
        <v>16057</v>
      </c>
      <c r="F20" s="82">
        <v>17158</v>
      </c>
      <c r="G20" s="82">
        <v>42301</v>
      </c>
      <c r="H20" s="82">
        <v>38230</v>
      </c>
      <c r="I20" s="82">
        <v>21217</v>
      </c>
      <c r="J20" s="82">
        <v>10598</v>
      </c>
      <c r="K20" s="82">
        <v>2274.4229700000001</v>
      </c>
      <c r="L20" s="82">
        <v>11474.043659999998</v>
      </c>
      <c r="N20" s="149" t="s">
        <v>585</v>
      </c>
      <c r="O20" s="82">
        <v>-2855</v>
      </c>
      <c r="P20" s="82">
        <v>5157</v>
      </c>
      <c r="Q20" s="82">
        <v>429.00000000000028</v>
      </c>
      <c r="R20" s="82">
        <v>7867.0000000000009</v>
      </c>
      <c r="S20" s="82">
        <v>456</v>
      </c>
      <c r="T20" s="82">
        <v>2098</v>
      </c>
      <c r="U20" s="82">
        <v>-1559</v>
      </c>
      <c r="V20" s="82">
        <v>1279.80314</v>
      </c>
      <c r="W20" s="82">
        <v>571.52382999999998</v>
      </c>
      <c r="X20" s="82">
        <v>2234.2406499999961</v>
      </c>
      <c r="Y20" s="82">
        <v>2818.9128899999951</v>
      </c>
      <c r="Z20" s="82">
        <v>5850.1307700000016</v>
      </c>
      <c r="AA20" s="82">
        <v>4438.8025300000008</v>
      </c>
      <c r="AB20" s="82">
        <v>2585.7616299999995</v>
      </c>
      <c r="AC20" s="82">
        <v>-1429.6488399999996</v>
      </c>
    </row>
    <row r="21" spans="1:29" x14ac:dyDescent="0.2">
      <c r="A21" s="232" t="s">
        <v>586</v>
      </c>
      <c r="B21" s="149" t="s">
        <v>619</v>
      </c>
      <c r="C21" s="82"/>
      <c r="D21" s="82"/>
      <c r="E21" s="82"/>
      <c r="F21" s="82"/>
      <c r="G21" s="82"/>
      <c r="H21" s="82"/>
      <c r="I21" s="82"/>
      <c r="J21" s="82">
        <v>1619.0000000000002</v>
      </c>
      <c r="K21" s="82">
        <v>-1619.25521</v>
      </c>
      <c r="L21" s="82">
        <v>0</v>
      </c>
      <c r="N21" s="149" t="s">
        <v>586</v>
      </c>
      <c r="O21" s="82">
        <v>2985</v>
      </c>
      <c r="P21" s="82">
        <v>235.00000000000031</v>
      </c>
      <c r="Q21" s="82">
        <v>-420.0000000000004</v>
      </c>
      <c r="R21" s="82">
        <v>-1180.9999999999998</v>
      </c>
      <c r="S21" s="82">
        <v>385</v>
      </c>
      <c r="T21" s="82">
        <v>-988</v>
      </c>
      <c r="U21" s="82">
        <v>-778</v>
      </c>
      <c r="V21" s="82">
        <v>-238.26195000000007</v>
      </c>
      <c r="W21" s="82">
        <v>0</v>
      </c>
      <c r="X21" s="82">
        <v>0</v>
      </c>
      <c r="Y21" s="82">
        <v>0</v>
      </c>
      <c r="Z21" s="82">
        <v>0</v>
      </c>
      <c r="AA21" s="82">
        <v>0</v>
      </c>
      <c r="AB21" s="82">
        <v>0</v>
      </c>
      <c r="AC21" s="82">
        <v>0</v>
      </c>
    </row>
    <row r="22" spans="1:29" x14ac:dyDescent="0.2">
      <c r="A22" s="232" t="s">
        <v>323</v>
      </c>
      <c r="B22" s="149" t="s">
        <v>414</v>
      </c>
      <c r="C22" s="82">
        <v>0</v>
      </c>
      <c r="D22" s="82">
        <v>0</v>
      </c>
      <c r="E22" s="82">
        <v>0</v>
      </c>
      <c r="F22" s="82">
        <v>0</v>
      </c>
      <c r="G22" s="82">
        <v>0</v>
      </c>
      <c r="H22" s="82">
        <v>57110</v>
      </c>
      <c r="I22" s="82">
        <v>3926</v>
      </c>
      <c r="J22" s="82">
        <v>2040</v>
      </c>
      <c r="K22" s="82">
        <v>2038.8489999999999</v>
      </c>
      <c r="L22" s="82">
        <v>765.14</v>
      </c>
      <c r="N22" s="149" t="s">
        <v>323</v>
      </c>
      <c r="O22" s="82">
        <v>0</v>
      </c>
      <c r="P22" s="82">
        <v>-1619</v>
      </c>
      <c r="Q22" s="82">
        <v>-2307.0000000000005</v>
      </c>
      <c r="R22" s="82">
        <v>5966</v>
      </c>
      <c r="S22" s="82">
        <v>0</v>
      </c>
      <c r="T22" s="82">
        <v>0</v>
      </c>
      <c r="U22" s="82">
        <v>0</v>
      </c>
      <c r="V22" s="82">
        <v>2038.8489999999999</v>
      </c>
      <c r="W22" s="82">
        <v>0</v>
      </c>
      <c r="X22" s="82">
        <v>0</v>
      </c>
      <c r="Y22" s="82">
        <v>0</v>
      </c>
      <c r="Z22" s="82">
        <v>765.14</v>
      </c>
      <c r="AA22" s="82">
        <v>0</v>
      </c>
      <c r="AB22" s="82">
        <v>0</v>
      </c>
      <c r="AC22" s="82">
        <v>151.15</v>
      </c>
    </row>
    <row r="23" spans="1:29" s="21" customFormat="1" ht="15" x14ac:dyDescent="0.25">
      <c r="A23" s="232" t="s">
        <v>126</v>
      </c>
      <c r="B23" s="149" t="s">
        <v>322</v>
      </c>
      <c r="C23" s="82">
        <v>-1036</v>
      </c>
      <c r="D23" s="82">
        <v>0</v>
      </c>
      <c r="E23" s="82">
        <v>0</v>
      </c>
      <c r="F23" s="82">
        <v>0</v>
      </c>
      <c r="G23" s="82">
        <v>0</v>
      </c>
      <c r="H23" s="82">
        <v>0</v>
      </c>
      <c r="I23" s="82">
        <v>0</v>
      </c>
      <c r="J23" s="82">
        <v>0</v>
      </c>
      <c r="K23" s="82"/>
      <c r="L23" s="82"/>
      <c r="N23" s="149" t="s">
        <v>126</v>
      </c>
      <c r="O23" s="82">
        <v>0</v>
      </c>
      <c r="P23" s="82">
        <v>0</v>
      </c>
      <c r="Q23" s="82">
        <v>0</v>
      </c>
      <c r="R23" s="82">
        <v>0</v>
      </c>
      <c r="S23" s="82">
        <v>0</v>
      </c>
      <c r="T23" s="82">
        <v>0</v>
      </c>
      <c r="U23" s="82">
        <v>0</v>
      </c>
      <c r="V23" s="82"/>
      <c r="W23" s="82"/>
      <c r="X23" s="82"/>
      <c r="Y23" s="82"/>
      <c r="Z23" s="82"/>
      <c r="AA23" s="82"/>
      <c r="AB23" s="82"/>
      <c r="AC23" s="82"/>
    </row>
    <row r="24" spans="1:29" s="21" customFormat="1" ht="15" x14ac:dyDescent="0.25">
      <c r="A24" s="232" t="s">
        <v>125</v>
      </c>
      <c r="B24" s="149" t="s">
        <v>415</v>
      </c>
      <c r="C24" s="82">
        <v>0</v>
      </c>
      <c r="D24" s="82">
        <v>0</v>
      </c>
      <c r="E24" s="82">
        <v>0</v>
      </c>
      <c r="F24" s="82">
        <v>0</v>
      </c>
      <c r="G24" s="82">
        <v>0</v>
      </c>
      <c r="H24" s="82">
        <v>0</v>
      </c>
      <c r="I24" s="82">
        <v>2271</v>
      </c>
      <c r="J24" s="82">
        <v>-1914</v>
      </c>
      <c r="K24" s="82">
        <v>339.4649</v>
      </c>
      <c r="L24" s="82">
        <v>5135.6653800000004</v>
      </c>
      <c r="N24" s="149" t="s">
        <v>587</v>
      </c>
      <c r="O24" s="82">
        <v>-1428</v>
      </c>
      <c r="P24" s="82">
        <v>-140.00000000000011</v>
      </c>
      <c r="Q24" s="82">
        <v>40.000000000000036</v>
      </c>
      <c r="R24" s="82">
        <v>-385.99999999999989</v>
      </c>
      <c r="S24" s="82">
        <v>996</v>
      </c>
      <c r="T24" s="82">
        <v>297</v>
      </c>
      <c r="U24" s="82">
        <v>-239</v>
      </c>
      <c r="V24" s="82">
        <v>-714.75484999999992</v>
      </c>
      <c r="W24" s="82">
        <v>591.99355000000003</v>
      </c>
      <c r="X24" s="82">
        <v>3150.8714600000003</v>
      </c>
      <c r="Y24" s="82">
        <v>227.6532500000003</v>
      </c>
      <c r="Z24" s="82">
        <v>1165.0121300000001</v>
      </c>
      <c r="AA24" s="82">
        <v>159.74227999999999</v>
      </c>
      <c r="AB24" s="82">
        <v>484.10320999999999</v>
      </c>
      <c r="AC24" s="82">
        <v>949.56546000000003</v>
      </c>
    </row>
    <row r="25" spans="1:29" s="21" customFormat="1" ht="15" x14ac:dyDescent="0.25">
      <c r="A25" s="232" t="s">
        <v>324</v>
      </c>
      <c r="B25" s="149" t="s">
        <v>321</v>
      </c>
      <c r="C25" s="82">
        <v>0</v>
      </c>
      <c r="D25" s="82">
        <v>0</v>
      </c>
      <c r="E25" s="82">
        <v>0</v>
      </c>
      <c r="F25" s="82">
        <v>0</v>
      </c>
      <c r="G25" s="82">
        <v>0</v>
      </c>
      <c r="H25" s="82">
        <v>0</v>
      </c>
      <c r="I25" s="82">
        <v>2171</v>
      </c>
      <c r="J25" s="82">
        <v>2243</v>
      </c>
      <c r="K25" s="82"/>
      <c r="L25" s="82">
        <v>0</v>
      </c>
      <c r="N25" s="149" t="s">
        <v>324</v>
      </c>
      <c r="O25" s="82">
        <v>0</v>
      </c>
      <c r="P25" s="82">
        <v>0</v>
      </c>
      <c r="Q25" s="82">
        <v>0</v>
      </c>
      <c r="R25" s="82">
        <v>2243</v>
      </c>
      <c r="S25" s="82">
        <v>0</v>
      </c>
      <c r="T25" s="82">
        <v>0</v>
      </c>
      <c r="U25" s="82">
        <v>0</v>
      </c>
      <c r="V25" s="82"/>
      <c r="W25" s="82">
        <v>0</v>
      </c>
      <c r="X25" s="82">
        <v>0</v>
      </c>
      <c r="Y25" s="82"/>
      <c r="Z25" s="82"/>
      <c r="AA25" s="82"/>
      <c r="AB25" s="82"/>
      <c r="AC25" s="82"/>
    </row>
    <row r="26" spans="1:29" x14ac:dyDescent="0.2">
      <c r="A26" s="232" t="s">
        <v>588</v>
      </c>
      <c r="B26" s="149" t="s">
        <v>618</v>
      </c>
      <c r="C26" s="82"/>
      <c r="D26" s="82"/>
      <c r="E26" s="82"/>
      <c r="F26" s="82"/>
      <c r="G26" s="82"/>
      <c r="H26" s="82"/>
      <c r="I26" s="82"/>
      <c r="J26" s="82"/>
      <c r="K26" s="82">
        <v>46.171579999999999</v>
      </c>
      <c r="L26" s="82">
        <v>44.378160000000001</v>
      </c>
      <c r="N26" s="149" t="s">
        <v>588</v>
      </c>
      <c r="O26" s="82">
        <v>0</v>
      </c>
      <c r="P26" s="82">
        <v>0</v>
      </c>
      <c r="Q26" s="82">
        <v>0</v>
      </c>
      <c r="R26" s="82">
        <v>0</v>
      </c>
      <c r="S26" s="82">
        <v>-19</v>
      </c>
      <c r="T26" s="82">
        <v>46</v>
      </c>
      <c r="U26" s="82">
        <v>18</v>
      </c>
      <c r="V26" s="82">
        <v>1.4843100000000007</v>
      </c>
      <c r="W26" s="82">
        <v>0.92986999999999997</v>
      </c>
      <c r="X26" s="82">
        <v>43.44829</v>
      </c>
      <c r="Y26" s="82">
        <v>0.37816000000000116</v>
      </c>
      <c r="Z26" s="82">
        <v>0</v>
      </c>
      <c r="AA26" s="82">
        <v>0</v>
      </c>
      <c r="AB26" s="82">
        <v>0</v>
      </c>
      <c r="AC26" s="82">
        <v>0</v>
      </c>
    </row>
    <row r="27" spans="1:29" x14ac:dyDescent="0.2">
      <c r="A27" s="232" t="s">
        <v>36</v>
      </c>
      <c r="B27" s="149" t="s">
        <v>225</v>
      </c>
      <c r="C27" s="82">
        <v>0</v>
      </c>
      <c r="D27" s="82">
        <v>1230</v>
      </c>
      <c r="E27" s="82">
        <v>-142</v>
      </c>
      <c r="F27" s="82">
        <v>1273</v>
      </c>
      <c r="G27" s="82">
        <v>15765</v>
      </c>
      <c r="H27" s="82">
        <v>1994</v>
      </c>
      <c r="I27" s="82">
        <v>973</v>
      </c>
      <c r="J27" s="82">
        <v>-2470</v>
      </c>
      <c r="K27" s="82">
        <v>1907.3513800000001</v>
      </c>
      <c r="L27" s="82">
        <v>1749.5231800000006</v>
      </c>
      <c r="N27" s="149" t="s">
        <v>36</v>
      </c>
      <c r="O27" s="82">
        <v>-170</v>
      </c>
      <c r="P27" s="82">
        <v>-53.999999999999993</v>
      </c>
      <c r="Q27" s="82">
        <v>-718.99999999999989</v>
      </c>
      <c r="R27" s="82">
        <v>-1527.0000000000002</v>
      </c>
      <c r="S27" s="82">
        <v>962</v>
      </c>
      <c r="T27" s="82">
        <v>2698</v>
      </c>
      <c r="U27" s="82">
        <v>611</v>
      </c>
      <c r="V27" s="82">
        <v>-2364.04522</v>
      </c>
      <c r="W27" s="82">
        <v>-640.53539000000001</v>
      </c>
      <c r="X27" s="82">
        <v>-1322.6724656996191</v>
      </c>
      <c r="Y27" s="82">
        <v>1584.3233499999997</v>
      </c>
      <c r="Z27" s="82">
        <v>2310.1998300000009</v>
      </c>
      <c r="AA27" s="82">
        <v>3921</v>
      </c>
      <c r="AB27" s="82">
        <v>-5846.120429999999</v>
      </c>
      <c r="AC27" s="82">
        <v>1215</v>
      </c>
    </row>
    <row r="28" spans="1:29" x14ac:dyDescent="0.2">
      <c r="A28" s="229" t="s">
        <v>87</v>
      </c>
      <c r="B28" s="147"/>
      <c r="J28" s="1"/>
      <c r="K28" s="1"/>
      <c r="L28" s="1"/>
      <c r="N28" s="147" t="s">
        <v>589</v>
      </c>
      <c r="O28" s="1"/>
      <c r="P28" s="1"/>
      <c r="Q28" s="1"/>
      <c r="R28" s="1"/>
      <c r="S28" s="1"/>
      <c r="T28" s="1"/>
      <c r="U28" s="1"/>
      <c r="V28" s="1"/>
      <c r="W28" s="1"/>
      <c r="X28" s="1"/>
      <c r="Y28" s="1"/>
      <c r="Z28" s="1"/>
      <c r="AA28" s="1"/>
      <c r="AB28" s="1"/>
      <c r="AC28" s="1"/>
    </row>
    <row r="29" spans="1:29" x14ac:dyDescent="0.2">
      <c r="A29" s="229" t="s">
        <v>88</v>
      </c>
      <c r="B29" s="147" t="s">
        <v>416</v>
      </c>
      <c r="C29" s="83">
        <v>-71354</v>
      </c>
      <c r="D29" s="83">
        <v>-77019</v>
      </c>
      <c r="E29" s="83">
        <v>-126163</v>
      </c>
      <c r="F29" s="83">
        <v>-114464</v>
      </c>
      <c r="G29" s="83">
        <v>-172792</v>
      </c>
      <c r="H29" s="83">
        <v>15171</v>
      </c>
      <c r="I29" s="83">
        <v>35003.190069999997</v>
      </c>
      <c r="J29" s="83">
        <v>4396.7054200000002</v>
      </c>
      <c r="K29" s="83">
        <v>-13568.551202589282</v>
      </c>
      <c r="L29" s="83">
        <v>-45274.673404000001</v>
      </c>
      <c r="N29" s="147" t="s">
        <v>590</v>
      </c>
      <c r="O29" s="83">
        <v>7030.7541300000003</v>
      </c>
      <c r="P29" s="83">
        <v>-4136.7722700000004</v>
      </c>
      <c r="Q29" s="83">
        <v>-6825.9185899999975</v>
      </c>
      <c r="R29" s="83">
        <v>8328.6421499999997</v>
      </c>
      <c r="S29" s="83">
        <v>-15012.001099999999</v>
      </c>
      <c r="T29" s="83">
        <v>-2619.574470000226</v>
      </c>
      <c r="U29" s="83">
        <v>7231</v>
      </c>
      <c r="V29" s="83">
        <v>-3167.2178725893523</v>
      </c>
      <c r="W29" s="83">
        <v>1407.7193399999569</v>
      </c>
      <c r="X29" s="83">
        <v>-7404.9727340000481</v>
      </c>
      <c r="Y29" s="83">
        <v>-5460.5420239999767</v>
      </c>
      <c r="Z29" s="83">
        <v>-34064.70726000001</v>
      </c>
      <c r="AA29" s="83">
        <v>-10380.605319999995</v>
      </c>
      <c r="AB29" s="83">
        <v>26128.208606141034</v>
      </c>
      <c r="AC29" s="83">
        <v>-10843.634510000013</v>
      </c>
    </row>
    <row r="30" spans="1:29" x14ac:dyDescent="0.2">
      <c r="A30" s="235" t="s">
        <v>89</v>
      </c>
      <c r="B30" s="148" t="s">
        <v>417</v>
      </c>
      <c r="C30" s="82">
        <v>-51526</v>
      </c>
      <c r="D30" s="82">
        <v>-27186</v>
      </c>
      <c r="E30" s="82">
        <v>-71634</v>
      </c>
      <c r="F30" s="82">
        <v>-44500</v>
      </c>
      <c r="G30" s="82">
        <v>39394</v>
      </c>
      <c r="H30" s="82">
        <v>17004</v>
      </c>
      <c r="I30" s="82">
        <v>12666</v>
      </c>
      <c r="J30" s="82">
        <v>-6302</v>
      </c>
      <c r="K30" s="82">
        <v>-3739.1957625892828</v>
      </c>
      <c r="L30" s="82">
        <v>-44646</v>
      </c>
      <c r="N30" s="148" t="s">
        <v>591</v>
      </c>
      <c r="O30" s="82">
        <v>1059</v>
      </c>
      <c r="P30" s="82">
        <v>-1603</v>
      </c>
      <c r="Q30" s="82">
        <v>-11971</v>
      </c>
      <c r="R30" s="82">
        <v>6213.0000000000009</v>
      </c>
      <c r="S30" s="82">
        <v>-10970</v>
      </c>
      <c r="T30" s="82">
        <v>301.31126999977278</v>
      </c>
      <c r="U30" s="82">
        <v>6589</v>
      </c>
      <c r="V30" s="82">
        <v>341.24243741064492</v>
      </c>
      <c r="W30" s="82">
        <v>-4402.6973400000425</v>
      </c>
      <c r="X30" s="82">
        <v>566.20150999994894</v>
      </c>
      <c r="Y30" s="82">
        <v>-11916.984199999973</v>
      </c>
      <c r="Z30" s="82">
        <v>-28906.015800000027</v>
      </c>
      <c r="AA30" s="82">
        <v>-5169.3331599999947</v>
      </c>
      <c r="AB30" s="82">
        <v>21053.928736141039</v>
      </c>
      <c r="AC30" s="82">
        <v>-12385</v>
      </c>
    </row>
    <row r="31" spans="1:29" x14ac:dyDescent="0.2">
      <c r="A31" s="235" t="s">
        <v>137</v>
      </c>
      <c r="B31" s="148" t="s">
        <v>418</v>
      </c>
      <c r="C31" s="82">
        <v>0</v>
      </c>
      <c r="D31" s="82">
        <v>0</v>
      </c>
      <c r="E31" s="82">
        <v>0</v>
      </c>
      <c r="F31" s="82">
        <v>0</v>
      </c>
      <c r="G31" s="82">
        <v>-182163</v>
      </c>
      <c r="H31" s="82">
        <v>-8483</v>
      </c>
      <c r="I31" s="82">
        <v>-1934</v>
      </c>
      <c r="J31" s="82">
        <v>-14515</v>
      </c>
      <c r="K31" s="82">
        <v>-581.32429000000002</v>
      </c>
      <c r="L31" s="82">
        <v>-6086.2791940000006</v>
      </c>
      <c r="N31" s="148" t="s">
        <v>592</v>
      </c>
      <c r="O31" s="82">
        <v>-1783</v>
      </c>
      <c r="P31" s="82">
        <v>-7079.0000000000009</v>
      </c>
      <c r="Q31" s="82">
        <v>-4692</v>
      </c>
      <c r="R31" s="82">
        <v>-961.00000000000034</v>
      </c>
      <c r="S31" s="82">
        <v>-211</v>
      </c>
      <c r="T31" s="82">
        <v>-79</v>
      </c>
      <c r="U31" s="82">
        <v>-240</v>
      </c>
      <c r="V31" s="82">
        <v>-50.901020000000017</v>
      </c>
      <c r="W31" s="82">
        <v>0</v>
      </c>
      <c r="X31" s="82">
        <v>-230.80164399999967</v>
      </c>
      <c r="Y31" s="82">
        <v>-1672.3048039999999</v>
      </c>
      <c r="Z31" s="82">
        <v>-4182.9743900000012</v>
      </c>
      <c r="AA31" s="82">
        <v>-221</v>
      </c>
      <c r="AB31" s="82">
        <v>-89.9254299999983</v>
      </c>
      <c r="AC31" s="82">
        <v>-179</v>
      </c>
    </row>
    <row r="32" spans="1:29" x14ac:dyDescent="0.2">
      <c r="A32" s="235" t="s">
        <v>90</v>
      </c>
      <c r="B32" s="148" t="s">
        <v>419</v>
      </c>
      <c r="C32" s="82">
        <v>-4248</v>
      </c>
      <c r="D32" s="82">
        <v>-5561</v>
      </c>
      <c r="E32" s="82">
        <v>-15747</v>
      </c>
      <c r="F32" s="82">
        <v>-9350</v>
      </c>
      <c r="G32" s="82">
        <v>-3317</v>
      </c>
      <c r="H32" s="82">
        <v>5650</v>
      </c>
      <c r="I32" s="82">
        <v>2222</v>
      </c>
      <c r="J32" s="82">
        <v>-270</v>
      </c>
      <c r="K32" s="82">
        <v>451.65267000000216</v>
      </c>
      <c r="L32" s="82">
        <v>-8806.8686499999985</v>
      </c>
      <c r="N32" s="148" t="s">
        <v>593</v>
      </c>
      <c r="O32" s="82">
        <v>-1993</v>
      </c>
      <c r="P32" s="82">
        <v>-804</v>
      </c>
      <c r="Q32" s="82">
        <v>283.00000000000034</v>
      </c>
      <c r="R32" s="82">
        <v>2244</v>
      </c>
      <c r="S32" s="82">
        <v>-292</v>
      </c>
      <c r="T32" s="82">
        <v>-4</v>
      </c>
      <c r="U32" s="82">
        <v>441</v>
      </c>
      <c r="V32" s="82">
        <v>306.83128999999889</v>
      </c>
      <c r="W32" s="82">
        <v>-2530.9725300000018</v>
      </c>
      <c r="X32" s="82">
        <v>442.7810900000045</v>
      </c>
      <c r="Y32" s="82">
        <v>-2209.6922599999989</v>
      </c>
      <c r="Z32" s="82">
        <v>-4509.1763899999996</v>
      </c>
      <c r="AA32" s="82">
        <v>-2708</v>
      </c>
      <c r="AB32" s="82">
        <v>-7351.0646999999926</v>
      </c>
      <c r="AC32" s="82">
        <v>1142.3142799999937</v>
      </c>
    </row>
    <row r="33" spans="1:29" x14ac:dyDescent="0.2">
      <c r="A33" s="235" t="s">
        <v>91</v>
      </c>
      <c r="B33" s="148" t="s">
        <v>420</v>
      </c>
      <c r="C33" s="82">
        <v>10560</v>
      </c>
      <c r="D33" s="82">
        <v>-6019</v>
      </c>
      <c r="E33" s="82">
        <v>13474</v>
      </c>
      <c r="F33" s="82">
        <v>27681</v>
      </c>
      <c r="G33" s="82">
        <v>29526</v>
      </c>
      <c r="H33" s="82">
        <v>25044</v>
      </c>
      <c r="I33" s="82">
        <v>18604</v>
      </c>
      <c r="J33" s="82">
        <v>9647</v>
      </c>
      <c r="K33" s="82">
        <v>2873.1972199999991</v>
      </c>
      <c r="L33" s="82">
        <v>1062.5764799999984</v>
      </c>
      <c r="N33" s="148" t="s">
        <v>594</v>
      </c>
      <c r="O33" s="82">
        <v>3872</v>
      </c>
      <c r="P33" s="82">
        <v>2127</v>
      </c>
      <c r="Q33" s="82">
        <v>2118.0000000000014</v>
      </c>
      <c r="R33" s="82">
        <v>1529.9999999999993</v>
      </c>
      <c r="S33" s="82">
        <v>930</v>
      </c>
      <c r="T33" s="82">
        <v>932.80048000000079</v>
      </c>
      <c r="U33" s="82">
        <v>12</v>
      </c>
      <c r="V33" s="82">
        <v>997.72320000000036</v>
      </c>
      <c r="W33" s="82">
        <v>277.54525000000058</v>
      </c>
      <c r="X33" s="82">
        <v>321.81510999999909</v>
      </c>
      <c r="Y33" s="82">
        <v>74.044269999999415</v>
      </c>
      <c r="Z33" s="82">
        <v>250.42848999999984</v>
      </c>
      <c r="AA33" s="82">
        <v>246.72784000000146</v>
      </c>
      <c r="AB33" s="82">
        <v>-315.50837999999925</v>
      </c>
      <c r="AC33" s="82">
        <v>1231.4640899999981</v>
      </c>
    </row>
    <row r="34" spans="1:29" x14ac:dyDescent="0.2">
      <c r="A34" s="235" t="s">
        <v>154</v>
      </c>
      <c r="B34" s="148" t="s">
        <v>421</v>
      </c>
      <c r="C34" s="82">
        <v>0</v>
      </c>
      <c r="D34" s="82">
        <v>0</v>
      </c>
      <c r="E34" s="82">
        <v>0</v>
      </c>
      <c r="F34" s="82">
        <v>0</v>
      </c>
      <c r="G34" s="82">
        <v>0</v>
      </c>
      <c r="H34" s="82">
        <v>-3665</v>
      </c>
      <c r="I34" s="82">
        <v>4172</v>
      </c>
      <c r="J34" s="82">
        <v>5845</v>
      </c>
      <c r="K34" s="82">
        <v>6130.2050500000005</v>
      </c>
      <c r="L34" s="82">
        <v>-1936.6383000000003</v>
      </c>
      <c r="N34" s="148" t="s">
        <v>154</v>
      </c>
      <c r="O34" s="82">
        <v>3642</v>
      </c>
      <c r="P34" s="82">
        <v>-786</v>
      </c>
      <c r="Q34" s="82">
        <v>3101</v>
      </c>
      <c r="R34" s="82">
        <v>-112.0000000000001</v>
      </c>
      <c r="S34" s="82">
        <v>1778</v>
      </c>
      <c r="T34" s="82">
        <v>3775.3449799999999</v>
      </c>
      <c r="U34" s="82">
        <v>92</v>
      </c>
      <c r="V34" s="82">
        <v>485.42330000000038</v>
      </c>
      <c r="W34" s="82">
        <v>-12.32719000000003</v>
      </c>
      <c r="X34" s="82">
        <v>-968.10982000000013</v>
      </c>
      <c r="Y34" s="82">
        <v>-926.19160999999986</v>
      </c>
      <c r="Z34" s="82">
        <v>107.55331000000012</v>
      </c>
      <c r="AA34" s="82">
        <v>1544</v>
      </c>
      <c r="AB34" s="82">
        <v>-111.51667999999989</v>
      </c>
      <c r="AC34" s="82">
        <v>-266.42147999999952</v>
      </c>
    </row>
    <row r="35" spans="1:29" x14ac:dyDescent="0.2">
      <c r="A35" s="235" t="s">
        <v>92</v>
      </c>
      <c r="B35" s="148" t="s">
        <v>325</v>
      </c>
      <c r="C35" s="82">
        <v>-1368</v>
      </c>
      <c r="D35" s="82">
        <v>-339</v>
      </c>
      <c r="E35" s="82">
        <v>-942</v>
      </c>
      <c r="F35" s="82">
        <v>1800</v>
      </c>
      <c r="G35" s="82">
        <v>440</v>
      </c>
      <c r="H35" s="82">
        <v>-462</v>
      </c>
      <c r="I35" s="82">
        <v>704.01629000000003</v>
      </c>
      <c r="J35" s="82">
        <v>360.70542</v>
      </c>
      <c r="K35" s="82">
        <v>-5913.9176300000017</v>
      </c>
      <c r="L35" s="82">
        <v>5067.2124300000005</v>
      </c>
      <c r="N35" s="148" t="s">
        <v>595</v>
      </c>
      <c r="O35" s="82">
        <v>87.754130000000004</v>
      </c>
      <c r="P35" s="82">
        <v>-32.772270000000013</v>
      </c>
      <c r="Q35" s="82">
        <v>299.08141000000006</v>
      </c>
      <c r="R35" s="82">
        <v>6.6421499999999583</v>
      </c>
      <c r="S35" s="82">
        <v>2.9988999999999919</v>
      </c>
      <c r="T35" s="82">
        <v>-4701.1793199999993</v>
      </c>
      <c r="U35" s="82">
        <v>243</v>
      </c>
      <c r="V35" s="82">
        <v>-1457.9899700000014</v>
      </c>
      <c r="W35" s="82">
        <v>5699.2470300000014</v>
      </c>
      <c r="X35" s="82">
        <v>-112.70870000000014</v>
      </c>
      <c r="Y35" s="82">
        <v>-16.649819999999636</v>
      </c>
      <c r="Z35" s="82">
        <v>-503.13774999999805</v>
      </c>
      <c r="AA35" s="82">
        <v>89</v>
      </c>
      <c r="AB35" s="82">
        <v>-81.167330000001357</v>
      </c>
      <c r="AC35" s="82">
        <v>170.86022000000074</v>
      </c>
    </row>
    <row r="36" spans="1:29" x14ac:dyDescent="0.2">
      <c r="A36" s="235" t="s">
        <v>93</v>
      </c>
      <c r="B36" s="148" t="s">
        <v>326</v>
      </c>
      <c r="C36" s="82">
        <v>-7385</v>
      </c>
      <c r="D36" s="82">
        <v>-5652</v>
      </c>
      <c r="E36" s="82">
        <v>4172</v>
      </c>
      <c r="F36" s="82">
        <v>5587</v>
      </c>
      <c r="G36" s="82">
        <v>1729</v>
      </c>
      <c r="H36" s="82">
        <v>239</v>
      </c>
      <c r="I36" s="82">
        <v>-4759.8262199999999</v>
      </c>
      <c r="J36" s="82">
        <v>5093</v>
      </c>
      <c r="K36" s="82">
        <v>-1842.1669500000005</v>
      </c>
      <c r="L36" s="82">
        <v>-759.93245999999908</v>
      </c>
      <c r="N36" s="148" t="s">
        <v>596</v>
      </c>
      <c r="O36" s="82">
        <v>2234</v>
      </c>
      <c r="P36" s="82">
        <v>266.99999999999989</v>
      </c>
      <c r="Q36" s="82">
        <v>1855</v>
      </c>
      <c r="R36" s="82">
        <v>737.00000000000011</v>
      </c>
      <c r="S36" s="82">
        <v>-379</v>
      </c>
      <c r="T36" s="82">
        <v>-543.40028000000018</v>
      </c>
      <c r="U36" s="82">
        <v>40</v>
      </c>
      <c r="V36" s="82">
        <v>-960.75654000000031</v>
      </c>
      <c r="W36" s="82">
        <v>131.77854000000082</v>
      </c>
      <c r="X36" s="82">
        <v>-215.39840999999947</v>
      </c>
      <c r="Y36" s="82">
        <v>-432.2771799999997</v>
      </c>
      <c r="Z36" s="82">
        <v>-411.84759999999937</v>
      </c>
      <c r="AA36" s="82">
        <v>-396</v>
      </c>
      <c r="AB36" s="82">
        <v>-85.133260000001997</v>
      </c>
      <c r="AC36" s="82">
        <v>-479</v>
      </c>
    </row>
    <row r="37" spans="1:29" x14ac:dyDescent="0.2">
      <c r="A37" s="235" t="s">
        <v>94</v>
      </c>
      <c r="B37" s="148" t="s">
        <v>422</v>
      </c>
      <c r="C37" s="82">
        <v>21030</v>
      </c>
      <c r="D37" s="82">
        <v>1129</v>
      </c>
      <c r="E37" s="82">
        <v>-6070</v>
      </c>
      <c r="F37" s="82">
        <v>-1351</v>
      </c>
      <c r="G37" s="82">
        <v>353</v>
      </c>
      <c r="H37" s="82">
        <v>-10835</v>
      </c>
      <c r="I37" s="82">
        <v>5241</v>
      </c>
      <c r="J37" s="82">
        <v>3606</v>
      </c>
      <c r="K37" s="82">
        <v>-4355.9716800000006</v>
      </c>
      <c r="L37" s="82">
        <v>6030.6883199999975</v>
      </c>
      <c r="N37" s="148" t="s">
        <v>597</v>
      </c>
      <c r="O37" s="82">
        <v>987</v>
      </c>
      <c r="P37" s="82">
        <v>1524</v>
      </c>
      <c r="Q37" s="82">
        <v>3226</v>
      </c>
      <c r="R37" s="82">
        <v>-2131</v>
      </c>
      <c r="S37" s="82">
        <v>-1870</v>
      </c>
      <c r="T37" s="82">
        <v>-844</v>
      </c>
      <c r="U37" s="82">
        <v>-1633</v>
      </c>
      <c r="V37" s="82">
        <v>-9.4440599999979895</v>
      </c>
      <c r="W37" s="82">
        <v>3200.9304900000016</v>
      </c>
      <c r="X37" s="82">
        <v>-1203.9540900000038</v>
      </c>
      <c r="Y37" s="82">
        <v>1023.8802600000021</v>
      </c>
      <c r="Z37" s="82">
        <v>3009.8080600000017</v>
      </c>
      <c r="AA37" s="82">
        <v>-1519</v>
      </c>
      <c r="AB37" s="82">
        <v>10316.822039999992</v>
      </c>
      <c r="AC37" s="82">
        <v>-2226</v>
      </c>
    </row>
    <row r="38" spans="1:29" x14ac:dyDescent="0.2">
      <c r="A38" s="235" t="s">
        <v>95</v>
      </c>
      <c r="B38" s="148" t="s">
        <v>423</v>
      </c>
      <c r="C38" s="82">
        <v>6548</v>
      </c>
      <c r="D38" s="82">
        <v>3704</v>
      </c>
      <c r="E38" s="82">
        <v>2618</v>
      </c>
      <c r="F38" s="82">
        <v>6325</v>
      </c>
      <c r="G38" s="82">
        <v>239</v>
      </c>
      <c r="H38" s="82">
        <v>-1229</v>
      </c>
      <c r="I38" s="82">
        <v>-526</v>
      </c>
      <c r="J38" s="82">
        <v>-3484</v>
      </c>
      <c r="K38" s="82">
        <v>-1456.0688300000002</v>
      </c>
      <c r="L38" s="82">
        <v>5758.8732900000068</v>
      </c>
      <c r="N38" s="148" t="s">
        <v>598</v>
      </c>
      <c r="O38" s="82">
        <v>-748</v>
      </c>
      <c r="P38" s="82">
        <v>1315.9999999999998</v>
      </c>
      <c r="Q38" s="82">
        <v>-117.99999999999989</v>
      </c>
      <c r="R38" s="82">
        <v>-3934</v>
      </c>
      <c r="S38" s="82">
        <v>-597</v>
      </c>
      <c r="T38" s="82">
        <v>-559.2526799999996</v>
      </c>
      <c r="U38" s="82">
        <v>1549</v>
      </c>
      <c r="V38" s="82">
        <v>-1848.7075799999984</v>
      </c>
      <c r="W38" s="82">
        <v>-965.81606000000102</v>
      </c>
      <c r="X38" s="82">
        <v>2403.7478900000024</v>
      </c>
      <c r="Y38" s="82">
        <v>6560.1866</v>
      </c>
      <c r="Z38" s="82">
        <v>-2238.3133099999986</v>
      </c>
      <c r="AA38" s="82">
        <v>-9178</v>
      </c>
      <c r="AB38" s="82">
        <v>6617.6041800000003</v>
      </c>
      <c r="AC38" s="82">
        <v>1741.5256199999985</v>
      </c>
    </row>
    <row r="39" spans="1:29" x14ac:dyDescent="0.2">
      <c r="A39" s="235" t="s">
        <v>96</v>
      </c>
      <c r="B39" s="148" t="s">
        <v>424</v>
      </c>
      <c r="C39" s="82">
        <v>-755</v>
      </c>
      <c r="D39" s="82">
        <v>-2940</v>
      </c>
      <c r="E39" s="82">
        <v>7864</v>
      </c>
      <c r="F39" s="82">
        <v>-11379</v>
      </c>
      <c r="G39" s="82">
        <v>2642</v>
      </c>
      <c r="H39" s="82">
        <v>-1048</v>
      </c>
      <c r="I39" s="82">
        <v>-1686</v>
      </c>
      <c r="J39" s="82">
        <v>2919</v>
      </c>
      <c r="K39" s="82">
        <v>-4045.8953699999997</v>
      </c>
      <c r="L39" s="82">
        <v>2247.3723999999997</v>
      </c>
      <c r="N39" s="148" t="s">
        <v>599</v>
      </c>
      <c r="O39" s="82">
        <v>-774</v>
      </c>
      <c r="P39" s="82">
        <v>527</v>
      </c>
      <c r="Q39" s="82">
        <v>-506</v>
      </c>
      <c r="R39" s="82">
        <v>3672</v>
      </c>
      <c r="S39" s="82">
        <v>-2855</v>
      </c>
      <c r="T39" s="82">
        <v>-421.70390999999972</v>
      </c>
      <c r="U39" s="82">
        <v>-354</v>
      </c>
      <c r="V39" s="82">
        <v>-414.49748000000091</v>
      </c>
      <c r="W39" s="82">
        <v>-468.61001999999917</v>
      </c>
      <c r="X39" s="82">
        <v>-1624.7701400000005</v>
      </c>
      <c r="Y39" s="82">
        <v>4481.8654499999984</v>
      </c>
      <c r="Z39" s="82">
        <v>-205.77289000000087</v>
      </c>
      <c r="AA39" s="82">
        <v>7118</v>
      </c>
      <c r="AB39" s="82">
        <v>4787.0945499999989</v>
      </c>
      <c r="AC39" s="82">
        <v>443.49462999999821</v>
      </c>
    </row>
    <row r="40" spans="1:29" s="34" customFormat="1" x14ac:dyDescent="0.2">
      <c r="A40" s="235" t="s">
        <v>97</v>
      </c>
      <c r="B40" s="148" t="s">
        <v>425</v>
      </c>
      <c r="C40" s="82">
        <v>1555</v>
      </c>
      <c r="D40" s="82">
        <v>3696</v>
      </c>
      <c r="E40" s="82">
        <v>3128</v>
      </c>
      <c r="F40" s="82">
        <v>-3635</v>
      </c>
      <c r="G40" s="82">
        <v>-4169</v>
      </c>
      <c r="H40" s="82">
        <v>-787</v>
      </c>
      <c r="I40" s="82">
        <v>300</v>
      </c>
      <c r="J40" s="82">
        <v>1497</v>
      </c>
      <c r="K40" s="82">
        <v>-1089.0656299999966</v>
      </c>
      <c r="L40" s="82">
        <v>508.10588999999618</v>
      </c>
      <c r="N40" s="148" t="s">
        <v>600</v>
      </c>
      <c r="O40" s="82">
        <v>447</v>
      </c>
      <c r="P40" s="82">
        <v>407</v>
      </c>
      <c r="Q40" s="82">
        <v>-421</v>
      </c>
      <c r="R40" s="82">
        <v>1064</v>
      </c>
      <c r="S40" s="82">
        <v>-549</v>
      </c>
      <c r="T40" s="82">
        <v>-476.49501000000078</v>
      </c>
      <c r="U40" s="82">
        <v>492</v>
      </c>
      <c r="V40" s="82">
        <v>-556.1414499999978</v>
      </c>
      <c r="W40" s="82">
        <v>478.6411699999976</v>
      </c>
      <c r="X40" s="82">
        <v>-215.77552999999926</v>
      </c>
      <c r="Y40" s="82">
        <v>79.58126999999763</v>
      </c>
      <c r="Z40" s="82">
        <v>164.52462000000014</v>
      </c>
      <c r="AA40" s="82">
        <v>-187</v>
      </c>
      <c r="AB40" s="82">
        <v>-32.3391599999999</v>
      </c>
      <c r="AC40" s="82">
        <v>-37.871870000000143</v>
      </c>
    </row>
    <row r="41" spans="1:29" x14ac:dyDescent="0.2">
      <c r="A41" s="235" t="s">
        <v>100</v>
      </c>
      <c r="B41" s="148" t="s">
        <v>242</v>
      </c>
      <c r="C41" s="82">
        <v>-31941</v>
      </c>
      <c r="D41" s="82">
        <v>-20347</v>
      </c>
      <c r="E41" s="82">
        <v>-55109</v>
      </c>
      <c r="F41" s="82">
        <v>-65500</v>
      </c>
      <c r="G41" s="82">
        <v>-38859</v>
      </c>
      <c r="H41" s="82">
        <v>-6257</v>
      </c>
      <c r="I41" s="82">
        <v>0</v>
      </c>
      <c r="J41" s="82">
        <v>0</v>
      </c>
      <c r="K41" s="82"/>
      <c r="L41" s="82"/>
      <c r="N41" s="148" t="s">
        <v>100</v>
      </c>
      <c r="O41" s="82">
        <v>0</v>
      </c>
      <c r="P41" s="82">
        <v>0</v>
      </c>
      <c r="Q41" s="82">
        <v>0</v>
      </c>
      <c r="R41" s="82">
        <v>0</v>
      </c>
      <c r="S41" s="82">
        <v>0</v>
      </c>
      <c r="T41" s="82">
        <v>0</v>
      </c>
      <c r="U41" s="82">
        <v>0</v>
      </c>
      <c r="V41" s="82"/>
      <c r="W41" s="82">
        <v>0</v>
      </c>
      <c r="X41" s="82">
        <v>0</v>
      </c>
      <c r="Y41" s="82"/>
      <c r="Z41" s="82"/>
      <c r="AA41" s="82"/>
      <c r="AB41" s="82"/>
      <c r="AC41" s="82"/>
    </row>
    <row r="42" spans="1:29" s="21" customFormat="1" ht="15" x14ac:dyDescent="0.25">
      <c r="A42" s="235" t="s">
        <v>753</v>
      </c>
      <c r="B42" s="148" t="s">
        <v>328</v>
      </c>
      <c r="C42" s="82">
        <v>-13824</v>
      </c>
      <c r="D42" s="82">
        <v>-17504</v>
      </c>
      <c r="E42" s="82">
        <v>-7917</v>
      </c>
      <c r="F42" s="82">
        <v>-20142</v>
      </c>
      <c r="G42" s="82">
        <v>-18607</v>
      </c>
      <c r="H42" s="82">
        <v>0</v>
      </c>
      <c r="I42" s="82">
        <v>0</v>
      </c>
      <c r="J42" s="82">
        <v>0</v>
      </c>
      <c r="K42" s="82"/>
      <c r="L42" s="82">
        <v>-3713.78361</v>
      </c>
      <c r="N42" s="148" t="s">
        <v>118</v>
      </c>
      <c r="O42" s="82">
        <v>0</v>
      </c>
      <c r="P42" s="82">
        <v>0</v>
      </c>
      <c r="Q42" s="82">
        <v>0</v>
      </c>
      <c r="R42" s="82">
        <v>0</v>
      </c>
      <c r="S42" s="82">
        <v>0</v>
      </c>
      <c r="T42" s="82">
        <v>0</v>
      </c>
      <c r="U42" s="82">
        <v>0</v>
      </c>
      <c r="V42" s="82"/>
      <c r="W42" s="82"/>
      <c r="X42" s="82">
        <v>-6568</v>
      </c>
      <c r="Y42" s="82">
        <v>-506</v>
      </c>
      <c r="Z42" s="82">
        <v>3360.21639</v>
      </c>
      <c r="AA42" s="82">
        <v>0</v>
      </c>
      <c r="AB42" s="82">
        <v>-8580.5859600000003</v>
      </c>
      <c r="AC42" s="82">
        <v>0</v>
      </c>
    </row>
    <row r="43" spans="1:29" s="21" customFormat="1" ht="15" x14ac:dyDescent="0.25">
      <c r="A43" s="235" t="s">
        <v>100</v>
      </c>
      <c r="B43" s="148"/>
      <c r="C43" s="82"/>
      <c r="D43" s="82"/>
      <c r="E43" s="82"/>
      <c r="F43" s="82"/>
      <c r="G43" s="82"/>
      <c r="H43" s="82"/>
      <c r="I43" s="82"/>
      <c r="J43" s="82"/>
      <c r="K43" s="82"/>
      <c r="L43" s="82"/>
      <c r="N43" s="148"/>
      <c r="O43" s="82"/>
      <c r="P43" s="82"/>
      <c r="Q43" s="82"/>
      <c r="R43" s="82"/>
      <c r="S43" s="82"/>
      <c r="T43" s="82"/>
      <c r="U43" s="82"/>
      <c r="V43" s="82"/>
      <c r="W43" s="82"/>
      <c r="X43" s="82"/>
      <c r="Y43" s="82"/>
      <c r="Z43" s="82"/>
      <c r="AA43" s="82">
        <v>-1626</v>
      </c>
      <c r="AB43" s="82">
        <v>-1263</v>
      </c>
      <c r="AC43" s="82">
        <v>-1409.0000000000002</v>
      </c>
    </row>
    <row r="44" spans="1:29" x14ac:dyDescent="0.2">
      <c r="A44" s="235" t="s">
        <v>98</v>
      </c>
      <c r="B44" s="148" t="s">
        <v>426</v>
      </c>
      <c r="C44" s="82">
        <v>0</v>
      </c>
      <c r="D44" s="82">
        <v>0</v>
      </c>
      <c r="E44" s="82">
        <v>-2585</v>
      </c>
      <c r="F44" s="82">
        <v>-718</v>
      </c>
      <c r="G44" s="82">
        <v>-613</v>
      </c>
      <c r="H44" s="82">
        <v>-1140</v>
      </c>
      <c r="I44" s="82">
        <v>-2417</v>
      </c>
      <c r="J44" s="82">
        <v>-2958</v>
      </c>
      <c r="K44" s="82">
        <v>-5073.7624800000003</v>
      </c>
      <c r="L44" s="82">
        <v>-7649</v>
      </c>
      <c r="N44" s="148" t="s">
        <v>98</v>
      </c>
      <c r="O44" s="82">
        <v>-500</v>
      </c>
      <c r="P44" s="82">
        <v>-699.00000000000011</v>
      </c>
      <c r="Q44" s="82">
        <v>-1126</v>
      </c>
      <c r="R44" s="82">
        <v>-633</v>
      </c>
      <c r="S44" s="82">
        <v>-346</v>
      </c>
      <c r="T44" s="82">
        <v>-2637</v>
      </c>
      <c r="U44" s="82">
        <v>-395</v>
      </c>
      <c r="V44" s="82">
        <v>-1695.6424100000004</v>
      </c>
      <c r="W44" s="82">
        <v>-6150.2397000000001</v>
      </c>
      <c r="X44" s="82">
        <v>-1010.1625599999998</v>
      </c>
      <c r="Y44" s="82">
        <v>-1217.60815</v>
      </c>
      <c r="Z44" s="82">
        <v>728.60815000000002</v>
      </c>
      <c r="AA44" s="82">
        <v>-1859</v>
      </c>
      <c r="AB44" s="82">
        <v>633.6272100000001</v>
      </c>
      <c r="AC44" s="82">
        <v>-828.1598300000004</v>
      </c>
    </row>
    <row r="45" spans="1:29" x14ac:dyDescent="0.2">
      <c r="A45" s="235" t="s">
        <v>99</v>
      </c>
      <c r="B45" s="148" t="s">
        <v>327</v>
      </c>
      <c r="C45" s="82">
        <v>-19282</v>
      </c>
      <c r="D45" s="82">
        <v>-32170</v>
      </c>
      <c r="E45" s="82">
        <v>-47054</v>
      </c>
      <c r="F45" s="82">
        <v>-48792</v>
      </c>
      <c r="G45" s="82">
        <v>-69674</v>
      </c>
      <c r="H45" s="82">
        <v>-79433</v>
      </c>
      <c r="I45" s="82">
        <v>-68774</v>
      </c>
      <c r="J45" s="82">
        <v>-40472</v>
      </c>
      <c r="K45" s="82">
        <v>-35159.931954537271</v>
      </c>
      <c r="L45" s="82">
        <v>-30989.963652322145</v>
      </c>
      <c r="N45" s="148" t="s">
        <v>99</v>
      </c>
      <c r="O45" s="82">
        <v>-6024</v>
      </c>
      <c r="P45" s="82">
        <v>-13462</v>
      </c>
      <c r="Q45" s="82">
        <v>-14007.000000000002</v>
      </c>
      <c r="R45" s="82">
        <v>-6978.9999999999991</v>
      </c>
      <c r="S45" s="82">
        <v>-152</v>
      </c>
      <c r="T45" s="82">
        <v>-5101</v>
      </c>
      <c r="U45" s="82">
        <v>-27334</v>
      </c>
      <c r="V45" s="82">
        <v>-2572.6626152124118</v>
      </c>
      <c r="W45" s="82">
        <v>-95.92235792662764</v>
      </c>
      <c r="X45" s="82">
        <v>-3020.5730047089955</v>
      </c>
      <c r="Y45" s="82">
        <v>-26714.054494786669</v>
      </c>
      <c r="Z45" s="82">
        <v>-1155.9091575354746</v>
      </c>
      <c r="AA45" s="82">
        <v>-766.31731928615102</v>
      </c>
      <c r="AB45" s="82">
        <v>-1802.0086963575825</v>
      </c>
      <c r="AC45" s="82">
        <v>-24894.069143375782</v>
      </c>
    </row>
    <row r="46" spans="1:29" s="21" customFormat="1" ht="15" x14ac:dyDescent="0.25">
      <c r="A46" s="229" t="s">
        <v>101</v>
      </c>
      <c r="B46" s="147" t="s">
        <v>329</v>
      </c>
      <c r="C46" s="83">
        <v>-20205</v>
      </c>
      <c r="D46" s="83">
        <v>10430</v>
      </c>
      <c r="E46" s="83">
        <v>-8370</v>
      </c>
      <c r="F46" s="83">
        <v>22845</v>
      </c>
      <c r="G46" s="83">
        <v>30538</v>
      </c>
      <c r="H46" s="83">
        <v>202601</v>
      </c>
      <c r="I46" s="83">
        <v>133071.19007000001</v>
      </c>
      <c r="J46" s="83">
        <v>24493.705420000013</v>
      </c>
      <c r="K46" s="83">
        <v>40189.852657488533</v>
      </c>
      <c r="L46" s="83">
        <v>85894.007763677815</v>
      </c>
      <c r="N46" s="147" t="s">
        <v>601</v>
      </c>
      <c r="O46" s="83">
        <v>16278.754130000008</v>
      </c>
      <c r="P46" s="83">
        <v>-4946.7722700000159</v>
      </c>
      <c r="Q46" s="83">
        <v>4438.0814100000225</v>
      </c>
      <c r="R46" s="83">
        <v>8723.2358299999905</v>
      </c>
      <c r="S46" s="83">
        <v>16127.998900000013</v>
      </c>
      <c r="T46" s="83">
        <v>11632.425529999782</v>
      </c>
      <c r="U46" s="83">
        <v>-726.99999999999272</v>
      </c>
      <c r="V46" s="83">
        <v>13161.162090295842</v>
      </c>
      <c r="W46" s="83">
        <v>24531.381418443805</v>
      </c>
      <c r="X46" s="83">
        <v>21688.056287018848</v>
      </c>
      <c r="Y46" s="83">
        <v>8532.1230112133235</v>
      </c>
      <c r="Z46" s="83">
        <v>31178.840052464519</v>
      </c>
      <c r="AA46" s="83">
        <v>38448.948270713823</v>
      </c>
      <c r="AB46" s="83">
        <v>49725.193069783469</v>
      </c>
      <c r="AC46" s="83">
        <v>19718.005716624277</v>
      </c>
    </row>
    <row r="47" spans="1:29" s="21" customFormat="1" ht="15" x14ac:dyDescent="0.25">
      <c r="A47" s="229"/>
      <c r="B47" s="147"/>
      <c r="N47" s="147" t="s">
        <v>589</v>
      </c>
    </row>
    <row r="48" spans="1:29" ht="15" x14ac:dyDescent="0.25">
      <c r="A48" s="229" t="s">
        <v>102</v>
      </c>
      <c r="B48" s="147" t="s">
        <v>330</v>
      </c>
      <c r="C48" s="21"/>
      <c r="D48" s="21"/>
      <c r="E48" s="21"/>
      <c r="F48" s="21"/>
      <c r="G48" s="21"/>
      <c r="H48" s="21"/>
      <c r="I48" s="21"/>
      <c r="J48" s="21"/>
      <c r="K48" s="21"/>
      <c r="L48" s="21"/>
      <c r="N48" s="147" t="s">
        <v>602</v>
      </c>
      <c r="O48" s="21"/>
      <c r="P48" s="21"/>
      <c r="Q48" s="21"/>
      <c r="R48" s="21"/>
      <c r="S48" s="21"/>
      <c r="T48" s="21"/>
      <c r="U48" s="21"/>
      <c r="V48" s="21"/>
      <c r="W48" s="21"/>
      <c r="X48" s="21"/>
      <c r="Y48" s="21"/>
      <c r="Z48" s="21"/>
      <c r="AA48" s="21"/>
      <c r="AB48" s="21"/>
      <c r="AC48" s="21"/>
    </row>
    <row r="49" spans="1:29" x14ac:dyDescent="0.2">
      <c r="A49" s="235" t="s">
        <v>119</v>
      </c>
      <c r="B49" s="148" t="s">
        <v>331</v>
      </c>
      <c r="C49" s="82">
        <v>-131334</v>
      </c>
      <c r="D49" s="82">
        <v>137695</v>
      </c>
      <c r="E49" s="82">
        <v>-159606</v>
      </c>
      <c r="F49" s="82">
        <v>159606</v>
      </c>
      <c r="G49" s="83">
        <v>0</v>
      </c>
      <c r="H49" s="83">
        <v>0</v>
      </c>
      <c r="I49" s="83">
        <v>0</v>
      </c>
      <c r="J49" s="83">
        <v>0</v>
      </c>
      <c r="K49" s="83"/>
      <c r="L49" s="83"/>
      <c r="N49" s="148" t="s">
        <v>119</v>
      </c>
      <c r="O49" s="83">
        <v>0</v>
      </c>
      <c r="P49" s="83">
        <v>0</v>
      </c>
      <c r="Q49" s="83">
        <v>0</v>
      </c>
      <c r="R49" s="83">
        <v>0</v>
      </c>
      <c r="S49" s="83">
        <v>0</v>
      </c>
      <c r="T49" s="83">
        <v>0</v>
      </c>
      <c r="U49" s="83">
        <v>0</v>
      </c>
      <c r="V49" s="83"/>
      <c r="W49" s="83">
        <v>0</v>
      </c>
      <c r="X49" s="83">
        <v>0</v>
      </c>
      <c r="Y49" s="83"/>
      <c r="Z49" s="83"/>
      <c r="AA49" s="83"/>
      <c r="AB49" s="83"/>
      <c r="AC49" s="83"/>
    </row>
    <row r="50" spans="1:29" x14ac:dyDescent="0.2">
      <c r="A50" s="235" t="s">
        <v>120</v>
      </c>
      <c r="B50" s="148" t="s">
        <v>332</v>
      </c>
      <c r="C50" s="82">
        <v>0</v>
      </c>
      <c r="D50" s="82">
        <v>0</v>
      </c>
      <c r="E50" s="82">
        <v>0</v>
      </c>
      <c r="F50" s="82">
        <v>25207</v>
      </c>
      <c r="G50" s="83">
        <v>0</v>
      </c>
      <c r="H50" s="83">
        <v>0</v>
      </c>
      <c r="I50" s="83">
        <v>0</v>
      </c>
      <c r="J50" s="83">
        <v>0</v>
      </c>
      <c r="K50" s="83"/>
      <c r="L50" s="83"/>
      <c r="N50" s="148" t="s">
        <v>120</v>
      </c>
      <c r="O50" s="83">
        <v>0</v>
      </c>
      <c r="P50" s="83">
        <v>0</v>
      </c>
      <c r="Q50" s="83">
        <v>0</v>
      </c>
      <c r="R50" s="83">
        <v>0</v>
      </c>
      <c r="S50" s="83">
        <v>0</v>
      </c>
      <c r="T50" s="83">
        <v>0</v>
      </c>
      <c r="U50" s="83">
        <v>0</v>
      </c>
      <c r="V50" s="83"/>
      <c r="W50" s="83">
        <v>0</v>
      </c>
      <c r="X50" s="83">
        <v>0</v>
      </c>
      <c r="Y50" s="83"/>
      <c r="Z50" s="83"/>
      <c r="AA50" s="83"/>
      <c r="AB50" s="83"/>
      <c r="AC50" s="83"/>
    </row>
    <row r="51" spans="1:29" x14ac:dyDescent="0.2">
      <c r="A51" s="235" t="s">
        <v>121</v>
      </c>
      <c r="B51" s="148" t="s">
        <v>333</v>
      </c>
      <c r="C51" s="82">
        <v>0</v>
      </c>
      <c r="D51" s="82">
        <v>-92892</v>
      </c>
      <c r="E51" s="82">
        <v>0</v>
      </c>
      <c r="F51" s="82">
        <v>0</v>
      </c>
      <c r="G51" s="82">
        <v>0</v>
      </c>
      <c r="H51" s="82">
        <v>0</v>
      </c>
      <c r="I51" s="82">
        <v>0</v>
      </c>
      <c r="J51" s="82">
        <v>0</v>
      </c>
      <c r="K51" s="82"/>
      <c r="L51" s="82"/>
      <c r="N51" s="148" t="s">
        <v>121</v>
      </c>
      <c r="O51" s="82">
        <v>0</v>
      </c>
      <c r="P51" s="82">
        <v>0</v>
      </c>
      <c r="Q51" s="82">
        <v>0</v>
      </c>
      <c r="R51" s="82">
        <v>0</v>
      </c>
      <c r="S51" s="82">
        <v>0</v>
      </c>
      <c r="T51" s="82">
        <v>0</v>
      </c>
      <c r="U51" s="82">
        <v>0</v>
      </c>
      <c r="V51" s="82"/>
      <c r="W51" s="82"/>
      <c r="X51" s="82"/>
      <c r="Y51" s="82"/>
      <c r="Z51" s="82"/>
      <c r="AA51" s="82"/>
      <c r="AB51" s="82"/>
      <c r="AC51" s="82"/>
    </row>
    <row r="52" spans="1:29" x14ac:dyDescent="0.2">
      <c r="A52" s="235" t="s">
        <v>122</v>
      </c>
      <c r="B52" s="148" t="s">
        <v>427</v>
      </c>
      <c r="C52" s="82">
        <v>0</v>
      </c>
      <c r="D52" s="82">
        <v>0</v>
      </c>
      <c r="E52" s="82">
        <v>0</v>
      </c>
      <c r="F52" s="82">
        <v>0</v>
      </c>
      <c r="G52" s="82">
        <v>27905</v>
      </c>
      <c r="H52" s="82">
        <v>18575</v>
      </c>
      <c r="I52" s="82">
        <v>21181</v>
      </c>
      <c r="J52" s="82">
        <v>23878</v>
      </c>
      <c r="K52" s="82"/>
      <c r="L52" s="82"/>
      <c r="N52" s="148" t="s">
        <v>122</v>
      </c>
      <c r="O52" s="82">
        <v>0</v>
      </c>
      <c r="P52" s="82">
        <v>0</v>
      </c>
      <c r="Q52" s="82">
        <v>23878</v>
      </c>
      <c r="R52" s="82">
        <v>0</v>
      </c>
      <c r="S52" s="82">
        <v>0</v>
      </c>
      <c r="T52" s="82">
        <v>0</v>
      </c>
      <c r="U52" s="82">
        <v>0</v>
      </c>
      <c r="V52" s="82"/>
      <c r="W52" s="82">
        <v>0</v>
      </c>
      <c r="X52" s="82">
        <v>0</v>
      </c>
      <c r="Y52" s="82"/>
      <c r="Z52" s="82"/>
      <c r="AA52" s="82"/>
      <c r="AB52" s="82"/>
      <c r="AC52" s="82"/>
    </row>
    <row r="53" spans="1:29" x14ac:dyDescent="0.2">
      <c r="A53" s="235" t="s">
        <v>466</v>
      </c>
      <c r="B53" s="148" t="s">
        <v>428</v>
      </c>
      <c r="C53" s="82">
        <v>-348481</v>
      </c>
      <c r="D53" s="82">
        <v>-430347</v>
      </c>
      <c r="E53" s="82">
        <v>-279621</v>
      </c>
      <c r="F53" s="82">
        <v>-514432</v>
      </c>
      <c r="G53" s="82">
        <v>-32634</v>
      </c>
      <c r="H53" s="82">
        <v>-16473</v>
      </c>
      <c r="I53" s="82">
        <v>-3594</v>
      </c>
      <c r="J53" s="82">
        <v>-11978</v>
      </c>
      <c r="K53" s="82">
        <v>-2920.3848600000001</v>
      </c>
      <c r="L53" s="82">
        <v>-5445.4476100000002</v>
      </c>
      <c r="N53" s="148" t="s">
        <v>466</v>
      </c>
      <c r="O53" s="82">
        <v>-7249</v>
      </c>
      <c r="P53" s="82">
        <v>-2710</v>
      </c>
      <c r="Q53" s="82">
        <v>-1245.0000000000009</v>
      </c>
      <c r="R53" s="82">
        <v>-773.99999999999909</v>
      </c>
      <c r="S53" s="82">
        <v>-190</v>
      </c>
      <c r="T53" s="82">
        <v>-766</v>
      </c>
      <c r="U53" s="82">
        <v>-1004</v>
      </c>
      <c r="V53" s="82">
        <v>-960.81007000000022</v>
      </c>
      <c r="W53" s="82">
        <v>-1053.4184300000002</v>
      </c>
      <c r="X53" s="82">
        <v>-952.60305999999991</v>
      </c>
      <c r="Y53" s="82">
        <v>-2741.1510400000006</v>
      </c>
      <c r="Z53" s="82">
        <v>-698.29656999999997</v>
      </c>
      <c r="AA53" s="82">
        <v>-2599</v>
      </c>
      <c r="AB53" s="82">
        <v>-2407.2542400000002</v>
      </c>
      <c r="AC53" s="82">
        <v>-2487.1927700000001</v>
      </c>
    </row>
    <row r="54" spans="1:29" ht="15" x14ac:dyDescent="0.25">
      <c r="A54" s="235" t="s">
        <v>123</v>
      </c>
      <c r="B54" s="148" t="s">
        <v>334</v>
      </c>
      <c r="C54" s="82">
        <v>17999</v>
      </c>
      <c r="D54" s="82">
        <v>26137</v>
      </c>
      <c r="E54" s="82">
        <v>46140</v>
      </c>
      <c r="F54" s="82">
        <v>71490</v>
      </c>
      <c r="G54" s="82">
        <v>0</v>
      </c>
      <c r="H54" s="82">
        <v>0</v>
      </c>
      <c r="I54" s="82">
        <v>0</v>
      </c>
      <c r="J54" s="82">
        <v>0</v>
      </c>
      <c r="K54" s="82"/>
      <c r="L54" s="82"/>
      <c r="M54" s="21"/>
      <c r="N54" s="148" t="s">
        <v>123</v>
      </c>
      <c r="O54" s="82"/>
      <c r="P54" s="82"/>
      <c r="Q54" s="82"/>
      <c r="R54" s="82"/>
      <c r="S54" s="82"/>
      <c r="T54" s="82"/>
      <c r="U54" s="82"/>
      <c r="V54" s="82"/>
      <c r="W54" s="82"/>
      <c r="X54" s="82"/>
      <c r="Y54" s="82"/>
      <c r="Z54" s="82"/>
      <c r="AA54" s="82"/>
      <c r="AB54" s="82"/>
      <c r="AC54" s="82"/>
    </row>
    <row r="55" spans="1:29" s="21" customFormat="1" ht="15" x14ac:dyDescent="0.25">
      <c r="A55" s="235" t="s">
        <v>603</v>
      </c>
      <c r="B55" s="148" t="s">
        <v>706</v>
      </c>
      <c r="C55" s="82"/>
      <c r="D55" s="82"/>
      <c r="E55" s="82"/>
      <c r="F55" s="82"/>
      <c r="G55" s="82"/>
      <c r="H55" s="82"/>
      <c r="I55" s="82"/>
      <c r="J55" s="82">
        <v>1546</v>
      </c>
      <c r="K55" s="82"/>
      <c r="L55" s="82"/>
      <c r="N55" s="148" t="s">
        <v>603</v>
      </c>
      <c r="O55" s="82">
        <v>0</v>
      </c>
      <c r="P55" s="82">
        <v>0</v>
      </c>
      <c r="Q55" s="82">
        <v>0</v>
      </c>
      <c r="R55" s="82">
        <v>1546</v>
      </c>
      <c r="S55" s="82">
        <v>0</v>
      </c>
      <c r="T55" s="82">
        <v>0</v>
      </c>
      <c r="U55" s="82">
        <v>0</v>
      </c>
      <c r="V55" s="82"/>
      <c r="W55" s="82">
        <v>0</v>
      </c>
      <c r="X55" s="82">
        <v>0</v>
      </c>
      <c r="Y55" s="82"/>
      <c r="Z55" s="82"/>
      <c r="AA55" s="82"/>
      <c r="AB55" s="82"/>
      <c r="AC55" s="82"/>
    </row>
    <row r="56" spans="1:29" s="21" customFormat="1" ht="15" x14ac:dyDescent="0.25">
      <c r="A56" s="235" t="s">
        <v>807</v>
      </c>
      <c r="B56" s="148"/>
      <c r="C56" s="82"/>
      <c r="D56" s="82"/>
      <c r="E56" s="82"/>
      <c r="F56" s="82"/>
      <c r="G56" s="82"/>
      <c r="H56" s="82"/>
      <c r="I56" s="82"/>
      <c r="J56" s="82"/>
      <c r="K56" s="82"/>
      <c r="L56" s="82">
        <v>33684.752520000002</v>
      </c>
      <c r="N56" s="148"/>
      <c r="O56" s="82"/>
      <c r="P56" s="82"/>
      <c r="Q56" s="82"/>
      <c r="R56" s="82"/>
      <c r="S56" s="82"/>
      <c r="T56" s="82"/>
      <c r="U56" s="82"/>
      <c r="V56" s="82"/>
      <c r="W56" s="82"/>
      <c r="X56" s="82">
        <v>33767</v>
      </c>
      <c r="Y56" s="82">
        <v>-82</v>
      </c>
      <c r="Z56" s="82">
        <v>0</v>
      </c>
      <c r="AA56" s="82">
        <v>0</v>
      </c>
      <c r="AB56" s="82">
        <v>4.3189999999999884</v>
      </c>
      <c r="AC56" s="82">
        <v>411.36293999999998</v>
      </c>
    </row>
    <row r="57" spans="1:29" x14ac:dyDescent="0.2">
      <c r="A57" s="229" t="s">
        <v>127</v>
      </c>
      <c r="B57" s="147" t="s">
        <v>335</v>
      </c>
      <c r="C57" s="83">
        <v>-461816</v>
      </c>
      <c r="D57" s="83">
        <v>-359407</v>
      </c>
      <c r="E57" s="83">
        <v>-393087</v>
      </c>
      <c r="F57" s="83">
        <v>-258129</v>
      </c>
      <c r="G57" s="83">
        <v>-4729</v>
      </c>
      <c r="H57" s="83">
        <v>2102</v>
      </c>
      <c r="I57" s="83">
        <v>17587</v>
      </c>
      <c r="J57" s="83">
        <v>13446</v>
      </c>
      <c r="K57" s="83">
        <v>-2920.3848600000001</v>
      </c>
      <c r="L57" s="83">
        <v>28239.304910000003</v>
      </c>
      <c r="N57" s="147" t="s">
        <v>604</v>
      </c>
      <c r="O57" s="83">
        <v>-7249</v>
      </c>
      <c r="P57" s="83">
        <v>-2710</v>
      </c>
      <c r="Q57" s="83">
        <v>22633</v>
      </c>
      <c r="R57" s="83">
        <v>772.00000000000091</v>
      </c>
      <c r="S57" s="83">
        <v>-190</v>
      </c>
      <c r="T57" s="83">
        <v>-766</v>
      </c>
      <c r="U57" s="83">
        <v>-1004</v>
      </c>
      <c r="V57" s="83">
        <v>-960.81007000000022</v>
      </c>
      <c r="W57" s="83">
        <v>-1053.4184300000002</v>
      </c>
      <c r="X57" s="83">
        <v>32814.396939999999</v>
      </c>
      <c r="Y57" s="83">
        <v>-2823.1510400000006</v>
      </c>
      <c r="Z57" s="83">
        <v>-698.29656999999997</v>
      </c>
      <c r="AA57" s="83">
        <v>-2599</v>
      </c>
      <c r="AB57" s="83">
        <v>-2402.9352400000002</v>
      </c>
      <c r="AC57" s="83">
        <v>-2075.8298300000001</v>
      </c>
    </row>
    <row r="59" spans="1:29" ht="15" x14ac:dyDescent="0.25">
      <c r="A59" s="229" t="s">
        <v>103</v>
      </c>
      <c r="B59" s="147" t="s">
        <v>336</v>
      </c>
      <c r="C59" s="21"/>
      <c r="D59" s="21"/>
      <c r="E59" s="21"/>
      <c r="F59" s="21"/>
      <c r="G59" s="21"/>
      <c r="H59" s="21"/>
      <c r="I59" s="21"/>
      <c r="J59" s="21"/>
      <c r="K59" s="21"/>
      <c r="L59" s="21"/>
      <c r="N59" s="147" t="s">
        <v>605</v>
      </c>
      <c r="O59" s="21"/>
      <c r="P59" s="21"/>
      <c r="Q59" s="21"/>
      <c r="R59" s="21"/>
      <c r="S59" s="21"/>
      <c r="T59" s="21"/>
      <c r="U59" s="21"/>
      <c r="V59" s="21"/>
      <c r="W59" s="21"/>
      <c r="X59" s="21"/>
      <c r="Y59" s="21"/>
      <c r="Z59" s="21"/>
      <c r="AA59" s="21"/>
      <c r="AB59" s="21"/>
      <c r="AC59" s="21"/>
    </row>
    <row r="60" spans="1:29" x14ac:dyDescent="0.2">
      <c r="A60" s="235" t="s">
        <v>754</v>
      </c>
      <c r="B60" s="148"/>
      <c r="L60" s="82">
        <v>655</v>
      </c>
      <c r="N60" s="148" t="s">
        <v>754</v>
      </c>
      <c r="X60" s="82">
        <v>643</v>
      </c>
      <c r="Y60" s="82">
        <v>12</v>
      </c>
      <c r="Z60" s="82">
        <v>0</v>
      </c>
      <c r="AA60" s="82">
        <v>0</v>
      </c>
      <c r="AB60" s="82">
        <v>0</v>
      </c>
      <c r="AC60" s="82">
        <v>0</v>
      </c>
    </row>
    <row r="61" spans="1:29" ht="15" x14ac:dyDescent="0.25">
      <c r="A61" s="235" t="s">
        <v>737</v>
      </c>
      <c r="B61" s="148" t="s">
        <v>813</v>
      </c>
      <c r="C61" s="21"/>
      <c r="D61" s="21"/>
      <c r="E61" s="21"/>
      <c r="F61" s="21"/>
      <c r="G61" s="21"/>
      <c r="H61" s="21"/>
      <c r="I61" s="21"/>
      <c r="J61" s="21"/>
      <c r="K61" s="21"/>
      <c r="L61" s="82">
        <v>-17449.605542804391</v>
      </c>
      <c r="N61" s="148" t="s">
        <v>737</v>
      </c>
      <c r="O61" s="21"/>
      <c r="P61" s="21"/>
      <c r="Q61" s="21"/>
      <c r="R61" s="21"/>
      <c r="S61" s="21"/>
      <c r="T61" s="21"/>
      <c r="U61" s="21"/>
      <c r="V61" s="21"/>
      <c r="W61" s="82">
        <v>-3772.7313464000003</v>
      </c>
      <c r="X61" s="82">
        <v>-5042.980013225002</v>
      </c>
      <c r="Y61" s="82">
        <v>-2896.4855716750026</v>
      </c>
      <c r="Z61" s="82">
        <v>-5738.0601770749963</v>
      </c>
      <c r="AA61" s="82">
        <v>-5314.4713507128799</v>
      </c>
      <c r="AB61" s="82">
        <v>-4762.0420742153419</v>
      </c>
      <c r="AC61" s="82">
        <v>-4929</v>
      </c>
    </row>
    <row r="62" spans="1:29" x14ac:dyDescent="0.2">
      <c r="A62" s="235" t="s">
        <v>124</v>
      </c>
      <c r="B62" s="148" t="s">
        <v>429</v>
      </c>
      <c r="C62" s="82">
        <v>428241</v>
      </c>
      <c r="D62" s="82">
        <v>2464</v>
      </c>
      <c r="E62" s="82">
        <v>10038</v>
      </c>
      <c r="F62" s="82">
        <v>15607</v>
      </c>
      <c r="G62" s="82">
        <v>10087</v>
      </c>
      <c r="H62" s="82">
        <v>0</v>
      </c>
      <c r="I62" s="82">
        <v>125000</v>
      </c>
      <c r="J62" s="82">
        <v>0</v>
      </c>
      <c r="K62" s="82"/>
      <c r="L62" s="82"/>
      <c r="N62" s="148" t="s">
        <v>606</v>
      </c>
      <c r="O62" s="82">
        <v>0</v>
      </c>
      <c r="P62" s="82">
        <v>0</v>
      </c>
      <c r="Q62" s="82">
        <v>0</v>
      </c>
      <c r="R62" s="82">
        <v>0</v>
      </c>
      <c r="S62" s="82">
        <v>0</v>
      </c>
      <c r="T62" s="82">
        <v>0</v>
      </c>
      <c r="U62" s="82">
        <v>0</v>
      </c>
      <c r="V62" s="82"/>
      <c r="W62" s="82"/>
      <c r="X62" s="82">
        <v>0</v>
      </c>
      <c r="Y62" s="82"/>
      <c r="Z62" s="82"/>
      <c r="AA62" s="82"/>
      <c r="AB62" s="82"/>
      <c r="AC62" s="82"/>
    </row>
    <row r="63" spans="1:29" x14ac:dyDescent="0.2">
      <c r="A63" s="235" t="s">
        <v>104</v>
      </c>
      <c r="B63" s="148" t="s">
        <v>337</v>
      </c>
      <c r="C63" s="82">
        <v>0</v>
      </c>
      <c r="D63" s="82">
        <v>-535</v>
      </c>
      <c r="E63" s="82">
        <v>-23</v>
      </c>
      <c r="F63" s="82">
        <v>0</v>
      </c>
      <c r="G63" s="82">
        <v>-10985</v>
      </c>
      <c r="H63" s="82">
        <v>-8745</v>
      </c>
      <c r="I63" s="82">
        <v>0</v>
      </c>
      <c r="J63" s="82">
        <v>0</v>
      </c>
      <c r="K63" s="82"/>
      <c r="L63" s="82"/>
      <c r="N63" s="148" t="s">
        <v>104</v>
      </c>
      <c r="O63" s="82">
        <v>0</v>
      </c>
      <c r="P63" s="82">
        <v>0</v>
      </c>
      <c r="Q63" s="82">
        <v>0</v>
      </c>
      <c r="R63" s="82">
        <v>0</v>
      </c>
      <c r="S63" s="82">
        <v>0</v>
      </c>
      <c r="T63" s="82">
        <v>0</v>
      </c>
      <c r="U63" s="82">
        <v>0</v>
      </c>
      <c r="V63" s="82"/>
      <c r="W63" s="82">
        <v>0</v>
      </c>
      <c r="X63" s="82">
        <v>0</v>
      </c>
      <c r="Y63" s="82"/>
      <c r="Z63" s="82"/>
      <c r="AA63" s="82"/>
      <c r="AB63" s="82"/>
      <c r="AC63" s="82"/>
    </row>
    <row r="64" spans="1:29" x14ac:dyDescent="0.2">
      <c r="A64" s="235" t="s">
        <v>128</v>
      </c>
      <c r="B64" s="148" t="s">
        <v>430</v>
      </c>
      <c r="C64" s="82">
        <v>-15068</v>
      </c>
      <c r="D64" s="82">
        <v>0</v>
      </c>
      <c r="E64" s="82">
        <v>0</v>
      </c>
      <c r="F64" s="82">
        <v>0</v>
      </c>
      <c r="G64" s="82">
        <v>0</v>
      </c>
      <c r="H64" s="82">
        <v>0</v>
      </c>
      <c r="I64" s="82">
        <v>-3379</v>
      </c>
      <c r="J64" s="82">
        <v>0</v>
      </c>
      <c r="K64" s="82"/>
      <c r="L64" s="82"/>
      <c r="N64" s="148" t="s">
        <v>607</v>
      </c>
      <c r="O64" s="82">
        <v>0</v>
      </c>
      <c r="P64" s="82">
        <v>0</v>
      </c>
      <c r="Q64" s="82">
        <v>0</v>
      </c>
      <c r="R64" s="82">
        <v>0</v>
      </c>
      <c r="S64" s="82">
        <v>0</v>
      </c>
      <c r="T64" s="82">
        <v>0</v>
      </c>
      <c r="U64" s="82">
        <v>0</v>
      </c>
      <c r="V64" s="82"/>
      <c r="W64" s="82">
        <v>0</v>
      </c>
      <c r="X64" s="82">
        <v>0</v>
      </c>
      <c r="Y64" s="82"/>
      <c r="Z64" s="82"/>
      <c r="AA64" s="82"/>
      <c r="AB64" s="82"/>
      <c r="AC64" s="82"/>
    </row>
    <row r="65" spans="1:29" x14ac:dyDescent="0.2">
      <c r="A65" s="235" t="s">
        <v>105</v>
      </c>
      <c r="B65" s="148" t="s">
        <v>431</v>
      </c>
      <c r="C65" s="82">
        <v>-15527</v>
      </c>
      <c r="D65" s="82">
        <v>-24530</v>
      </c>
      <c r="E65" s="82">
        <v>-21892</v>
      </c>
      <c r="F65" s="82">
        <v>-41811</v>
      </c>
      <c r="G65" s="82">
        <v>-46742</v>
      </c>
      <c r="H65" s="82">
        <v>-21810</v>
      </c>
      <c r="I65" s="82">
        <v>0</v>
      </c>
      <c r="J65" s="82">
        <v>0</v>
      </c>
      <c r="K65" s="82"/>
      <c r="L65" s="82"/>
      <c r="N65" s="148" t="s">
        <v>105</v>
      </c>
      <c r="O65" s="82">
        <v>0</v>
      </c>
      <c r="P65" s="82">
        <v>0</v>
      </c>
      <c r="Q65" s="82">
        <v>0</v>
      </c>
      <c r="R65" s="82">
        <v>0</v>
      </c>
      <c r="S65" s="82">
        <v>0</v>
      </c>
      <c r="T65" s="82">
        <v>0</v>
      </c>
      <c r="U65" s="82">
        <v>0</v>
      </c>
      <c r="V65" s="82"/>
      <c r="W65" s="82">
        <v>0</v>
      </c>
      <c r="X65" s="82">
        <v>0</v>
      </c>
      <c r="Y65" s="82"/>
      <c r="Z65" s="82"/>
      <c r="AA65" s="82"/>
      <c r="AB65" s="82"/>
      <c r="AC65" s="82"/>
    </row>
    <row r="66" spans="1:29" s="21" customFormat="1" ht="15" x14ac:dyDescent="0.25">
      <c r="A66" s="235" t="s">
        <v>106</v>
      </c>
      <c r="B66" s="148" t="s">
        <v>432</v>
      </c>
      <c r="C66" s="82">
        <v>-99451</v>
      </c>
      <c r="D66" s="82">
        <v>-86266</v>
      </c>
      <c r="E66" s="82">
        <v>-95196</v>
      </c>
      <c r="F66" s="82">
        <v>-38540</v>
      </c>
      <c r="G66" s="82">
        <v>-300644</v>
      </c>
      <c r="H66" s="82">
        <v>-133541</v>
      </c>
      <c r="I66" s="82">
        <v>-173608</v>
      </c>
      <c r="J66" s="82">
        <v>-150277</v>
      </c>
      <c r="K66" s="82">
        <v>-106168.72125326676</v>
      </c>
      <c r="L66" s="82">
        <v>-118860.82956600894</v>
      </c>
      <c r="N66" s="148" t="s">
        <v>608</v>
      </c>
      <c r="O66" s="82">
        <v>-785</v>
      </c>
      <c r="P66" s="82">
        <v>-67444</v>
      </c>
      <c r="Q66" s="82">
        <v>-81259</v>
      </c>
      <c r="R66" s="82">
        <v>-788.99999999998727</v>
      </c>
      <c r="S66" s="82">
        <v>-789</v>
      </c>
      <c r="T66" s="82">
        <v>-67450</v>
      </c>
      <c r="U66" s="82">
        <v>-37140</v>
      </c>
      <c r="V66" s="82">
        <v>-790.16911449660256</v>
      </c>
      <c r="W66" s="82">
        <v>-790.56321134368613</v>
      </c>
      <c r="X66" s="82">
        <v>-69090.139686026378</v>
      </c>
      <c r="Y66" s="82">
        <v>-42393.955929953838</v>
      </c>
      <c r="Z66" s="82">
        <v>-6585.8736360550974</v>
      </c>
      <c r="AA66" s="82">
        <v>-5858</v>
      </c>
      <c r="AB66" s="82">
        <v>-701.45293516052948</v>
      </c>
      <c r="AC66" s="82">
        <v>-40150.170673665496</v>
      </c>
    </row>
    <row r="67" spans="1:29" s="21" customFormat="1" ht="15" x14ac:dyDescent="0.25">
      <c r="A67" s="235" t="s">
        <v>129</v>
      </c>
      <c r="B67" s="148" t="s">
        <v>338</v>
      </c>
      <c r="C67" s="82">
        <v>46613</v>
      </c>
      <c r="D67" s="82">
        <v>356704</v>
      </c>
      <c r="E67" s="82">
        <v>306866</v>
      </c>
      <c r="F67" s="82">
        <v>41035</v>
      </c>
      <c r="G67" s="82">
        <v>400000</v>
      </c>
      <c r="H67" s="82">
        <v>0</v>
      </c>
      <c r="I67" s="82">
        <v>0</v>
      </c>
      <c r="J67" s="82">
        <v>0</v>
      </c>
      <c r="K67" s="82"/>
      <c r="L67" s="82"/>
      <c r="N67" s="148" t="s">
        <v>129</v>
      </c>
      <c r="O67" s="82">
        <v>0</v>
      </c>
      <c r="P67" s="82">
        <v>0</v>
      </c>
      <c r="Q67" s="82">
        <v>0</v>
      </c>
      <c r="R67" s="82">
        <v>0</v>
      </c>
      <c r="S67" s="82">
        <v>0</v>
      </c>
      <c r="T67" s="82">
        <v>0</v>
      </c>
      <c r="U67" s="82">
        <v>0</v>
      </c>
      <c r="V67" s="82"/>
      <c r="W67" s="82">
        <v>0</v>
      </c>
      <c r="X67" s="82">
        <v>0</v>
      </c>
      <c r="Y67" s="82"/>
      <c r="Z67" s="82"/>
      <c r="AA67" s="82"/>
      <c r="AB67" s="82"/>
      <c r="AC67" s="82"/>
    </row>
    <row r="68" spans="1:29" s="21" customFormat="1" ht="15" x14ac:dyDescent="0.25">
      <c r="A68" s="235" t="s">
        <v>609</v>
      </c>
      <c r="B68" s="148" t="s">
        <v>707</v>
      </c>
      <c r="C68" s="82"/>
      <c r="D68" s="82"/>
      <c r="E68" s="82"/>
      <c r="F68" s="82"/>
      <c r="G68" s="82"/>
      <c r="H68" s="82"/>
      <c r="I68" s="82"/>
      <c r="J68" s="82"/>
      <c r="K68" s="82">
        <v>-101</v>
      </c>
      <c r="L68" s="82"/>
      <c r="N68" s="148" t="s">
        <v>609</v>
      </c>
      <c r="O68" s="82">
        <v>0</v>
      </c>
      <c r="P68" s="82">
        <v>0</v>
      </c>
      <c r="Q68" s="82">
        <v>0</v>
      </c>
      <c r="R68" s="82">
        <v>0</v>
      </c>
      <c r="S68" s="82">
        <v>-101</v>
      </c>
      <c r="T68" s="82">
        <v>0</v>
      </c>
      <c r="U68" s="82">
        <v>0</v>
      </c>
      <c r="V68" s="82"/>
      <c r="W68" s="82">
        <v>0</v>
      </c>
      <c r="X68" s="82"/>
      <c r="Y68" s="82"/>
      <c r="Z68" s="82"/>
      <c r="AA68" s="82"/>
      <c r="AB68" s="82"/>
      <c r="AC68" s="82"/>
    </row>
    <row r="69" spans="1:29" s="21" customFormat="1" ht="15" x14ac:dyDescent="0.25">
      <c r="A69" s="235" t="s">
        <v>610</v>
      </c>
      <c r="B69" s="148" t="s">
        <v>669</v>
      </c>
      <c r="C69" s="82"/>
      <c r="D69" s="82"/>
      <c r="E69" s="82"/>
      <c r="F69" s="82"/>
      <c r="G69" s="82"/>
      <c r="H69" s="82"/>
      <c r="I69" s="82"/>
      <c r="J69" s="82">
        <v>-150519</v>
      </c>
      <c r="K69" s="82">
        <v>61808.366769999986</v>
      </c>
      <c r="L69" s="82">
        <v>88810.840389999998</v>
      </c>
      <c r="N69" s="148" t="s">
        <v>610</v>
      </c>
      <c r="O69" s="82">
        <v>0</v>
      </c>
      <c r="P69" s="82">
        <v>-193993</v>
      </c>
      <c r="Q69" s="82">
        <v>43929</v>
      </c>
      <c r="R69" s="82">
        <v>-455.00000000001251</v>
      </c>
      <c r="S69" s="82">
        <v>1188</v>
      </c>
      <c r="T69" s="82">
        <v>32848.792840000002</v>
      </c>
      <c r="U69" s="82">
        <v>28611</v>
      </c>
      <c r="V69" s="82">
        <v>-838.61444999999367</v>
      </c>
      <c r="W69" s="82">
        <v>-2129.6081100000047</v>
      </c>
      <c r="X69" s="82">
        <v>90940.445980000004</v>
      </c>
      <c r="Y69" s="82">
        <v>-0.15961000000243075</v>
      </c>
      <c r="Z69" s="82">
        <v>0</v>
      </c>
      <c r="AA69" s="82">
        <v>0</v>
      </c>
      <c r="AB69" s="82">
        <v>0</v>
      </c>
      <c r="AC69" s="82">
        <v>0</v>
      </c>
    </row>
    <row r="70" spans="1:29" s="21" customFormat="1" ht="15" x14ac:dyDescent="0.25">
      <c r="A70" s="235" t="s">
        <v>812</v>
      </c>
      <c r="B70" s="148" t="s">
        <v>814</v>
      </c>
      <c r="C70" s="82"/>
      <c r="D70" s="82"/>
      <c r="E70" s="82"/>
      <c r="F70" s="82"/>
      <c r="G70" s="82"/>
      <c r="H70" s="82"/>
      <c r="I70" s="82"/>
      <c r="J70" s="82"/>
      <c r="K70" s="82"/>
      <c r="L70" s="82">
        <v>-3012</v>
      </c>
      <c r="N70" s="148"/>
      <c r="O70" s="82">
        <v>0</v>
      </c>
      <c r="P70" s="82">
        <v>0</v>
      </c>
      <c r="Q70" s="82">
        <v>0</v>
      </c>
      <c r="R70" s="82">
        <v>0</v>
      </c>
      <c r="S70" s="82">
        <v>0</v>
      </c>
      <c r="T70" s="82">
        <v>0</v>
      </c>
      <c r="U70" s="82">
        <v>0</v>
      </c>
      <c r="V70" s="82"/>
      <c r="W70" s="82"/>
      <c r="X70" s="82"/>
      <c r="Y70" s="82"/>
      <c r="Z70" s="82">
        <v>-3012</v>
      </c>
      <c r="AA70" s="82">
        <v>0</v>
      </c>
      <c r="AB70" s="82">
        <v>0</v>
      </c>
      <c r="AC70" s="82">
        <v>0</v>
      </c>
    </row>
    <row r="71" spans="1:29" x14ac:dyDescent="0.2">
      <c r="A71" s="229" t="s">
        <v>130</v>
      </c>
      <c r="B71" s="147" t="s">
        <v>339</v>
      </c>
      <c r="C71" s="83">
        <v>344808</v>
      </c>
      <c r="D71" s="83">
        <v>247837</v>
      </c>
      <c r="E71" s="83">
        <v>199793</v>
      </c>
      <c r="F71" s="83">
        <v>-23709</v>
      </c>
      <c r="G71" s="83">
        <v>51716</v>
      </c>
      <c r="H71" s="83">
        <v>-164096</v>
      </c>
      <c r="I71" s="83">
        <v>-51987.000000000007</v>
      </c>
      <c r="J71" s="83">
        <v>-300796</v>
      </c>
      <c r="K71" s="83">
        <v>-44461.354483266776</v>
      </c>
      <c r="L71" s="83">
        <v>-49856.594718813343</v>
      </c>
      <c r="N71" s="147" t="s">
        <v>611</v>
      </c>
      <c r="O71" s="83">
        <v>-785</v>
      </c>
      <c r="P71" s="83">
        <v>-261436.99999999994</v>
      </c>
      <c r="Q71" s="83">
        <v>-37330</v>
      </c>
      <c r="R71" s="83">
        <v>-1243.9999999999998</v>
      </c>
      <c r="S71" s="83">
        <v>297.99999999999994</v>
      </c>
      <c r="T71" s="83">
        <v>-34601.207159999998</v>
      </c>
      <c r="U71" s="83">
        <v>-8529</v>
      </c>
      <c r="V71" s="83">
        <v>-1628.7835644965962</v>
      </c>
      <c r="W71" s="83">
        <v>-6692.9026677436914</v>
      </c>
      <c r="X71" s="83">
        <v>17450.326280748632</v>
      </c>
      <c r="Y71" s="83">
        <v>-45278.601111628843</v>
      </c>
      <c r="Z71" s="83">
        <v>-15335.933813130094</v>
      </c>
      <c r="AA71" s="83">
        <v>-11172.47135071288</v>
      </c>
      <c r="AB71" s="83">
        <v>-5463.4950093758716</v>
      </c>
      <c r="AC71" s="83">
        <v>-45079.170673665496</v>
      </c>
    </row>
    <row r="72" spans="1:29" ht="15" x14ac:dyDescent="0.25">
      <c r="A72" s="229"/>
      <c r="B72" s="147"/>
      <c r="C72" s="21"/>
      <c r="D72" s="21"/>
      <c r="E72" s="21"/>
      <c r="F72" s="21"/>
      <c r="G72" s="21"/>
      <c r="H72" s="21"/>
      <c r="I72" s="21"/>
      <c r="J72" s="21"/>
      <c r="K72" s="21"/>
      <c r="L72" s="21"/>
      <c r="M72" s="83"/>
      <c r="N72" s="147"/>
      <c r="O72" s="21"/>
      <c r="P72" s="21"/>
      <c r="Q72" s="21"/>
      <c r="R72" s="21"/>
      <c r="S72" s="21"/>
      <c r="T72" s="21"/>
      <c r="U72" s="21"/>
      <c r="V72" s="21"/>
      <c r="W72" s="21"/>
      <c r="X72" s="21"/>
      <c r="Y72" s="21"/>
      <c r="Z72" s="21"/>
      <c r="AA72" s="21"/>
      <c r="AB72" s="21"/>
      <c r="AC72" s="21"/>
    </row>
    <row r="73" spans="1:29" x14ac:dyDescent="0.2">
      <c r="A73" s="229" t="s">
        <v>131</v>
      </c>
      <c r="B73" s="147" t="s">
        <v>340</v>
      </c>
      <c r="C73" s="83">
        <v>4617</v>
      </c>
      <c r="D73" s="83">
        <v>28987</v>
      </c>
      <c r="E73" s="83">
        <v>9021</v>
      </c>
      <c r="F73" s="83">
        <v>-18402</v>
      </c>
      <c r="G73" s="83">
        <v>167861</v>
      </c>
      <c r="H73" s="83">
        <v>38352</v>
      </c>
      <c r="I73" s="83">
        <v>98671.190069999982</v>
      </c>
      <c r="J73" s="83">
        <v>-262856.29457999999</v>
      </c>
      <c r="K73" s="83">
        <v>-7191.8866857781977</v>
      </c>
      <c r="L73" s="83">
        <v>64283.054272308087</v>
      </c>
      <c r="M73" s="83"/>
      <c r="N73" s="147" t="s">
        <v>131</v>
      </c>
      <c r="O73" s="83">
        <v>8245</v>
      </c>
      <c r="P73" s="83">
        <v>-269094</v>
      </c>
      <c r="Q73" s="83">
        <v>-10259</v>
      </c>
      <c r="R73" s="83">
        <v>8251.9999999999945</v>
      </c>
      <c r="S73" s="83">
        <v>16236.000000000004</v>
      </c>
      <c r="T73" s="83">
        <v>-23735.166159999997</v>
      </c>
      <c r="U73" s="83">
        <v>-10263.514360000003</v>
      </c>
      <c r="V73" s="83">
        <v>10571.568455799243</v>
      </c>
      <c r="W73" s="83">
        <v>16785.060320700111</v>
      </c>
      <c r="X73" s="83">
        <v>71952.779507767482</v>
      </c>
      <c r="Y73" s="83">
        <v>-39569.62914041552</v>
      </c>
      <c r="Z73" s="83">
        <v>15144.609669334426</v>
      </c>
      <c r="AA73" s="83">
        <v>24677.476920000943</v>
      </c>
      <c r="AB73" s="83">
        <v>41858.762820407595</v>
      </c>
      <c r="AC73" s="83">
        <v>-27436.994787041218</v>
      </c>
    </row>
    <row r="74" spans="1:29" ht="15" x14ac:dyDescent="0.25">
      <c r="A74" s="229"/>
      <c r="B74" s="147"/>
      <c r="C74" s="21"/>
      <c r="D74" s="21"/>
      <c r="E74" s="21"/>
      <c r="F74" s="21"/>
      <c r="G74" s="21"/>
      <c r="H74" s="21"/>
      <c r="I74" s="21"/>
      <c r="J74" s="21"/>
      <c r="K74" s="21"/>
      <c r="L74" s="21"/>
      <c r="M74" s="83"/>
      <c r="N74" s="147"/>
      <c r="O74" s="21"/>
      <c r="P74" s="21"/>
      <c r="Q74" s="21"/>
      <c r="R74" s="21"/>
      <c r="S74" s="21"/>
      <c r="T74" s="21"/>
      <c r="U74" s="21"/>
      <c r="V74" s="21"/>
      <c r="W74" s="21"/>
      <c r="X74" s="21"/>
      <c r="Y74" s="21"/>
      <c r="Z74" s="21"/>
      <c r="AA74" s="21"/>
      <c r="AB74" s="21"/>
      <c r="AC74" s="21"/>
    </row>
    <row r="75" spans="1:29" x14ac:dyDescent="0.2">
      <c r="A75" s="236" t="s">
        <v>107</v>
      </c>
      <c r="B75" s="59" t="s">
        <v>341</v>
      </c>
      <c r="C75" s="83">
        <v>1575</v>
      </c>
      <c r="D75" s="83">
        <v>6192</v>
      </c>
      <c r="E75" s="83">
        <v>35179</v>
      </c>
      <c r="F75" s="83">
        <v>44200</v>
      </c>
      <c r="G75" s="83">
        <v>25798</v>
      </c>
      <c r="H75" s="83">
        <v>193659</v>
      </c>
      <c r="I75" s="83">
        <v>232011</v>
      </c>
      <c r="J75" s="83">
        <v>330682</v>
      </c>
      <c r="K75" s="83">
        <v>67826</v>
      </c>
      <c r="L75" s="83">
        <v>60635.028229999996</v>
      </c>
      <c r="M75" s="83"/>
      <c r="N75" s="59" t="s">
        <v>612</v>
      </c>
      <c r="O75" s="83">
        <v>330682</v>
      </c>
      <c r="P75" s="83">
        <v>338927</v>
      </c>
      <c r="Q75" s="83">
        <v>69833</v>
      </c>
      <c r="R75" s="83">
        <v>59574</v>
      </c>
      <c r="S75" s="83">
        <v>67826</v>
      </c>
      <c r="T75" s="83">
        <v>0</v>
      </c>
      <c r="U75" s="83">
        <v>60327</v>
      </c>
      <c r="V75" s="83">
        <v>50063.485639999999</v>
      </c>
      <c r="W75" s="83">
        <v>60634.709819999996</v>
      </c>
      <c r="X75" s="83">
        <v>114087.02840000001</v>
      </c>
      <c r="Y75" s="83">
        <v>149366.50770000002</v>
      </c>
      <c r="Z75" s="83">
        <v>109796.8785595845</v>
      </c>
      <c r="AA75" s="83">
        <v>124941.48822891893</v>
      </c>
      <c r="AB75" s="83">
        <v>149618.96514891987</v>
      </c>
      <c r="AC75" s="83">
        <v>191477.72796932748</v>
      </c>
    </row>
    <row r="76" spans="1:29" x14ac:dyDescent="0.2">
      <c r="A76" s="237"/>
      <c r="B76" s="59"/>
      <c r="C76" s="83"/>
      <c r="D76" s="83"/>
      <c r="E76" s="83"/>
      <c r="F76" s="83"/>
      <c r="G76" s="83"/>
      <c r="H76" s="83"/>
      <c r="I76" s="83"/>
      <c r="J76" s="83"/>
      <c r="K76" s="83"/>
      <c r="L76" s="83"/>
      <c r="M76" s="83"/>
      <c r="N76" s="59"/>
      <c r="O76" s="83"/>
      <c r="P76" s="83"/>
      <c r="Q76" s="83"/>
      <c r="R76" s="83"/>
      <c r="S76" s="83"/>
      <c r="T76" s="83"/>
      <c r="U76" s="83"/>
      <c r="V76" s="83"/>
      <c r="W76" s="83"/>
      <c r="X76" s="83"/>
      <c r="Y76" s="83"/>
      <c r="Z76" s="83"/>
      <c r="AA76" s="83"/>
      <c r="AB76" s="83"/>
      <c r="AC76" s="83"/>
    </row>
    <row r="77" spans="1:29" x14ac:dyDescent="0.2">
      <c r="A77" s="237" t="s">
        <v>108</v>
      </c>
      <c r="B77" s="59" t="s">
        <v>342</v>
      </c>
      <c r="C77" s="83">
        <v>6192</v>
      </c>
      <c r="D77" s="83">
        <v>35179</v>
      </c>
      <c r="E77" s="83">
        <v>44200</v>
      </c>
      <c r="F77" s="83">
        <v>25798</v>
      </c>
      <c r="G77" s="83">
        <v>193659</v>
      </c>
      <c r="H77" s="83">
        <v>232011</v>
      </c>
      <c r="I77" s="83">
        <v>330682.19007000001</v>
      </c>
      <c r="J77" s="83">
        <v>67826</v>
      </c>
      <c r="K77" s="83">
        <v>60634.709819999996</v>
      </c>
      <c r="L77" s="83">
        <v>124910</v>
      </c>
      <c r="M77" s="83"/>
      <c r="N77" s="59" t="s">
        <v>108</v>
      </c>
      <c r="O77" s="83">
        <v>338927</v>
      </c>
      <c r="P77" s="83">
        <v>69833</v>
      </c>
      <c r="Q77" s="83">
        <v>59574</v>
      </c>
      <c r="R77" s="83">
        <v>67826</v>
      </c>
      <c r="S77" s="83">
        <v>84062</v>
      </c>
      <c r="T77" s="83">
        <v>-23735.166159999997</v>
      </c>
      <c r="U77" s="83">
        <v>50063.485639999999</v>
      </c>
      <c r="V77" s="83">
        <v>60634.709819999996</v>
      </c>
      <c r="W77" s="83">
        <v>77416.395189999996</v>
      </c>
      <c r="X77" s="83">
        <v>149366.50770000002</v>
      </c>
      <c r="Y77" s="83">
        <v>109796.8785595845</v>
      </c>
      <c r="Z77" s="83">
        <v>124941.48822891893</v>
      </c>
      <c r="AA77" s="83">
        <v>149618.96514891987</v>
      </c>
      <c r="AB77" s="83">
        <v>191477.72796932748</v>
      </c>
      <c r="AC77" s="83">
        <v>164040.73318228626</v>
      </c>
    </row>
    <row r="78" spans="1:29" x14ac:dyDescent="0.2">
      <c r="A78" s="238"/>
      <c r="B78" s="158"/>
      <c r="J78" s="1"/>
      <c r="K78" s="1"/>
      <c r="L78" s="1"/>
      <c r="M78" s="83"/>
      <c r="O78" s="1"/>
      <c r="P78" s="1"/>
      <c r="Q78" s="1"/>
      <c r="R78" s="1"/>
      <c r="S78" s="1"/>
      <c r="T78" s="1"/>
      <c r="U78" s="1"/>
      <c r="V78" s="1"/>
      <c r="W78" s="1"/>
      <c r="X78" s="1"/>
      <c r="Y78" s="1"/>
      <c r="Z78" s="1"/>
      <c r="AA78" s="1"/>
      <c r="AB78" s="1"/>
      <c r="AC78" s="1"/>
    </row>
    <row r="79" spans="1:29" ht="15" thickBot="1" x14ac:dyDescent="0.25">
      <c r="A79" s="239" t="s">
        <v>613</v>
      </c>
      <c r="B79" s="240"/>
      <c r="C79" s="241">
        <v>-20205</v>
      </c>
      <c r="D79" s="241">
        <v>10430</v>
      </c>
      <c r="E79" s="241">
        <v>-8370</v>
      </c>
      <c r="F79" s="241">
        <v>22845</v>
      </c>
      <c r="G79" s="241">
        <v>30538</v>
      </c>
      <c r="H79" s="241">
        <v>202601</v>
      </c>
      <c r="I79" s="241">
        <v>133071.19007000001</v>
      </c>
      <c r="J79" s="241">
        <v>24493.705420000013</v>
      </c>
      <c r="K79" s="241">
        <v>40189.852657488533</v>
      </c>
      <c r="L79" s="241">
        <v>85894.007763677815</v>
      </c>
      <c r="M79" s="83"/>
      <c r="N79" s="242" t="s">
        <v>613</v>
      </c>
      <c r="O79" s="241">
        <v>16278.754130000008</v>
      </c>
      <c r="P79" s="241">
        <v>-4946.7722700000159</v>
      </c>
      <c r="Q79" s="241">
        <v>4438.0814100000225</v>
      </c>
      <c r="R79" s="241">
        <v>8723.2358299999905</v>
      </c>
      <c r="S79" s="241">
        <v>16127.998900000013</v>
      </c>
      <c r="T79" s="241">
        <v>11632.425529999782</v>
      </c>
      <c r="U79" s="241">
        <v>-726.99999999999272</v>
      </c>
      <c r="V79" s="241">
        <v>13161.162090295842</v>
      </c>
      <c r="W79" s="241">
        <v>24531.381418443805</v>
      </c>
      <c r="X79" s="241">
        <v>21688.056287018848</v>
      </c>
      <c r="Y79" s="241">
        <v>8532.1230112133235</v>
      </c>
      <c r="Z79" s="241">
        <v>31178.840052464519</v>
      </c>
      <c r="AA79" s="241">
        <v>38448.948270713823</v>
      </c>
      <c r="AB79" s="241">
        <v>49725.193069783469</v>
      </c>
      <c r="AC79" s="241">
        <v>19718.005716624277</v>
      </c>
    </row>
    <row r="80" spans="1:29" x14ac:dyDescent="0.2">
      <c r="A80" s="243" t="s">
        <v>614</v>
      </c>
      <c r="B80" s="244"/>
      <c r="C80" s="245">
        <v>-19282</v>
      </c>
      <c r="D80" s="245">
        <v>-32170</v>
      </c>
      <c r="E80" s="245">
        <v>-47054</v>
      </c>
      <c r="F80" s="245">
        <v>-48792</v>
      </c>
      <c r="G80" s="245">
        <v>-69674</v>
      </c>
      <c r="H80" s="245">
        <v>-79433</v>
      </c>
      <c r="I80" s="245">
        <v>-68774</v>
      </c>
      <c r="J80" s="245">
        <v>-40472</v>
      </c>
      <c r="K80" s="245">
        <v>-35159.931954537271</v>
      </c>
      <c r="L80" s="245">
        <v>-30989.963652322145</v>
      </c>
      <c r="M80" s="83"/>
      <c r="N80" s="243" t="s">
        <v>614</v>
      </c>
      <c r="O80" s="245">
        <v>-6024</v>
      </c>
      <c r="P80" s="245">
        <v>-13462</v>
      </c>
      <c r="Q80" s="245">
        <v>-14007.000000000002</v>
      </c>
      <c r="R80" s="245">
        <v>-6978.9999999999991</v>
      </c>
      <c r="S80" s="245">
        <v>-152</v>
      </c>
      <c r="T80" s="245">
        <v>-5101</v>
      </c>
      <c r="U80" s="245">
        <v>-27334</v>
      </c>
      <c r="V80" s="245">
        <v>-2572.6626152124118</v>
      </c>
      <c r="W80" s="245">
        <v>-95.92235792662764</v>
      </c>
      <c r="X80" s="245">
        <v>-3020.5730047089955</v>
      </c>
      <c r="Y80" s="245">
        <v>-26714.054494786669</v>
      </c>
      <c r="Z80" s="245">
        <v>-1155.9091575354746</v>
      </c>
      <c r="AA80" s="245">
        <v>-766.31731928615102</v>
      </c>
      <c r="AB80" s="245">
        <v>-1802.0086963575825</v>
      </c>
      <c r="AC80" s="245">
        <v>-24894.069143375782</v>
      </c>
    </row>
    <row r="81" spans="1:29" x14ac:dyDescent="0.2">
      <c r="A81" s="243" t="s">
        <v>615</v>
      </c>
      <c r="B81" s="244"/>
      <c r="C81" s="245">
        <v>0</v>
      </c>
      <c r="D81" s="245">
        <v>0</v>
      </c>
      <c r="E81" s="245">
        <v>0</v>
      </c>
      <c r="F81" s="245">
        <v>0</v>
      </c>
      <c r="G81" s="245">
        <v>-182163</v>
      </c>
      <c r="H81" s="245">
        <v>-8483</v>
      </c>
      <c r="I81" s="245">
        <v>-1934</v>
      </c>
      <c r="J81" s="245">
        <v>-14515</v>
      </c>
      <c r="K81" s="245">
        <v>-581.32429000000002</v>
      </c>
      <c r="L81" s="245">
        <v>-6086.2791940000006</v>
      </c>
      <c r="M81" s="83"/>
      <c r="N81" s="243" t="s">
        <v>615</v>
      </c>
      <c r="O81" s="245">
        <v>-1783</v>
      </c>
      <c r="P81" s="245">
        <v>-7079.0000000000009</v>
      </c>
      <c r="Q81" s="245">
        <v>-4692</v>
      </c>
      <c r="R81" s="245">
        <v>-961.00000000000034</v>
      </c>
      <c r="S81" s="245">
        <v>-211</v>
      </c>
      <c r="T81" s="245">
        <v>-79</v>
      </c>
      <c r="U81" s="245">
        <v>-240</v>
      </c>
      <c r="V81" s="245">
        <v>-50.901020000000017</v>
      </c>
      <c r="W81" s="245">
        <v>0</v>
      </c>
      <c r="X81" s="245">
        <v>-230.80164399999967</v>
      </c>
      <c r="Y81" s="245">
        <v>-1672.3048039999999</v>
      </c>
      <c r="Z81" s="245">
        <v>-4182.9743900000012</v>
      </c>
      <c r="AA81" s="245">
        <v>-221</v>
      </c>
      <c r="AB81" s="245">
        <v>-89.9254299999983</v>
      </c>
      <c r="AC81" s="245">
        <v>-179</v>
      </c>
    </row>
    <row r="82" spans="1:29" x14ac:dyDescent="0.2">
      <c r="A82" s="243" t="s">
        <v>616</v>
      </c>
      <c r="B82" s="244"/>
      <c r="C82" s="245">
        <v>22020</v>
      </c>
      <c r="D82" s="245">
        <v>38938</v>
      </c>
      <c r="E82" s="245">
        <v>46890</v>
      </c>
      <c r="F82" s="245">
        <v>56392</v>
      </c>
      <c r="G82" s="245">
        <v>80614</v>
      </c>
      <c r="H82" s="245">
        <v>86135</v>
      </c>
      <c r="I82" s="245">
        <v>73059</v>
      </c>
      <c r="J82" s="245">
        <v>42811</v>
      </c>
      <c r="K82" s="245">
        <v>25442.745134615143</v>
      </c>
      <c r="L82" s="245">
        <v>19492.32836</v>
      </c>
      <c r="M82" s="83"/>
      <c r="N82" s="243" t="s">
        <v>616</v>
      </c>
      <c r="O82" s="245">
        <v>13896</v>
      </c>
      <c r="P82" s="245">
        <v>12271.999999999998</v>
      </c>
      <c r="Q82" s="245">
        <v>9152.0000000000018</v>
      </c>
      <c r="R82" s="245">
        <v>7491</v>
      </c>
      <c r="S82" s="245">
        <v>7426</v>
      </c>
      <c r="T82" s="245">
        <v>7857</v>
      </c>
      <c r="U82" s="245">
        <v>5822</v>
      </c>
      <c r="V82" s="245">
        <v>4337.6523480975884</v>
      </c>
      <c r="W82" s="245">
        <v>6016.5885210209426</v>
      </c>
      <c r="X82" s="245">
        <v>6997.0071520108686</v>
      </c>
      <c r="Y82" s="245">
        <v>3427.7743899999987</v>
      </c>
      <c r="Z82" s="245">
        <v>3050.5539700000022</v>
      </c>
      <c r="AA82" s="245">
        <v>4252</v>
      </c>
      <c r="AB82" s="245">
        <v>4658.6689099999994</v>
      </c>
      <c r="AC82" s="245">
        <v>3561.593049999999</v>
      </c>
    </row>
    <row r="83" spans="1:29" x14ac:dyDescent="0.2">
      <c r="A83" s="243" t="s">
        <v>617</v>
      </c>
      <c r="B83" s="244"/>
      <c r="C83" s="245">
        <v>-5632.9999999999991</v>
      </c>
      <c r="D83" s="245">
        <v>-31841.000000000007</v>
      </c>
      <c r="E83" s="245">
        <v>-35878</v>
      </c>
      <c r="F83" s="245">
        <v>-46815</v>
      </c>
      <c r="G83" s="245">
        <v>-67603.000000000015</v>
      </c>
      <c r="H83" s="245">
        <v>-63139.999999999985</v>
      </c>
      <c r="I83" s="245">
        <v>-26301.673790000008</v>
      </c>
      <c r="J83" s="245">
        <v>-13555.6414</v>
      </c>
      <c r="K83" s="245">
        <v>-12827</v>
      </c>
      <c r="L83" s="245">
        <v>-14048.472799999996</v>
      </c>
      <c r="M83" s="83"/>
      <c r="N83" s="243" t="s">
        <v>617</v>
      </c>
      <c r="O83" s="245">
        <v>-3306.4081900000042</v>
      </c>
      <c r="P83" s="245">
        <v>-4478.91075</v>
      </c>
      <c r="Q83" s="245">
        <v>-1950.2008600000006</v>
      </c>
      <c r="R83" s="245">
        <v>-3820.121599999994</v>
      </c>
      <c r="S83" s="245">
        <v>-3679.0406099999996</v>
      </c>
      <c r="T83" s="245">
        <v>-4116.8650099999968</v>
      </c>
      <c r="U83" s="245">
        <v>-3140.9008900000003</v>
      </c>
      <c r="V83" s="245">
        <v>-1890.751749999999</v>
      </c>
      <c r="W83" s="245">
        <v>-3485.5694699999995</v>
      </c>
      <c r="X83" s="245">
        <v>-4778.096730000002</v>
      </c>
      <c r="Y83" s="245">
        <v>-3357.4552599999997</v>
      </c>
      <c r="Z83" s="245">
        <v>-2427.3513399999993</v>
      </c>
      <c r="AA83" s="245">
        <v>-3328.4270999999999</v>
      </c>
      <c r="AB83" s="245">
        <v>-3491.0196200000019</v>
      </c>
      <c r="AC83" s="245">
        <v>-2736.3199000000004</v>
      </c>
    </row>
    <row r="84" spans="1:29" x14ac:dyDescent="0.2">
      <c r="A84" s="243" t="s">
        <v>755</v>
      </c>
      <c r="B84" s="244"/>
      <c r="C84" s="245"/>
      <c r="D84" s="245"/>
      <c r="E84" s="245"/>
      <c r="F84" s="245"/>
      <c r="G84" s="245"/>
      <c r="H84" s="245"/>
      <c r="I84" s="245"/>
      <c r="J84" s="245"/>
      <c r="K84" s="245"/>
      <c r="L84" s="245">
        <v>-17449.605542804391</v>
      </c>
      <c r="N84" s="243"/>
      <c r="O84" s="245"/>
      <c r="P84" s="245"/>
      <c r="Q84" s="245"/>
      <c r="R84" s="245"/>
      <c r="S84" s="245"/>
      <c r="T84" s="245"/>
      <c r="U84" s="245"/>
      <c r="V84" s="245"/>
      <c r="W84" s="245">
        <v>-3772.7313464000003</v>
      </c>
      <c r="X84" s="245">
        <v>-5042.980013225002</v>
      </c>
      <c r="Y84" s="245">
        <v>-2896.4855716750026</v>
      </c>
      <c r="Z84" s="245">
        <v>-5738.0601770749963</v>
      </c>
      <c r="AA84" s="245">
        <v>-5314.4713507128799</v>
      </c>
      <c r="AB84" s="245">
        <v>-4762.0420742153419</v>
      </c>
      <c r="AC84" s="245">
        <v>-4929</v>
      </c>
    </row>
    <row r="85" spans="1:29" ht="15" thickBot="1" x14ac:dyDescent="0.25">
      <c r="A85" s="242" t="s">
        <v>464</v>
      </c>
      <c r="B85" s="240"/>
      <c r="C85" s="241">
        <v>-17310</v>
      </c>
      <c r="D85" s="241">
        <v>35503.000000000007</v>
      </c>
      <c r="E85" s="241">
        <v>27672</v>
      </c>
      <c r="F85" s="241">
        <v>62060</v>
      </c>
      <c r="G85" s="241">
        <v>269364</v>
      </c>
      <c r="H85" s="241">
        <v>267522</v>
      </c>
      <c r="I85" s="241">
        <v>157021.86386000001</v>
      </c>
      <c r="J85" s="241">
        <v>50225.346820000013</v>
      </c>
      <c r="K85" s="241">
        <v>63315.363767410665</v>
      </c>
      <c r="L85" s="241">
        <v>100076.78950719557</v>
      </c>
      <c r="N85" s="242" t="s">
        <v>464</v>
      </c>
      <c r="O85" s="241">
        <v>13496.162320000012</v>
      </c>
      <c r="P85" s="241">
        <v>7801.138479999986</v>
      </c>
      <c r="Q85" s="241">
        <v>15935.282270000023</v>
      </c>
      <c r="R85" s="241">
        <v>12992.357429999985</v>
      </c>
      <c r="S85" s="241">
        <v>12744.039510000013</v>
      </c>
      <c r="T85" s="241">
        <v>13072.29053999978</v>
      </c>
      <c r="U85" s="241">
        <v>24165.900890000008</v>
      </c>
      <c r="V85" s="241">
        <v>13337.825127410664</v>
      </c>
      <c r="W85" s="241">
        <v>18323.553378949491</v>
      </c>
      <c r="X85" s="241">
        <v>17677.540500491974</v>
      </c>
      <c r="Y85" s="241">
        <v>33951.677608324993</v>
      </c>
      <c r="Z85" s="241">
        <v>30156.460792925001</v>
      </c>
      <c r="AA85" s="241">
        <v>33198.221339287091</v>
      </c>
      <c r="AB85" s="241">
        <v>45687.435831925701</v>
      </c>
      <c r="AC85" s="241">
        <v>39036.801710000065</v>
      </c>
    </row>
    <row r="86" spans="1:29" x14ac:dyDescent="0.2">
      <c r="B86" s="83"/>
      <c r="C86" s="83"/>
      <c r="D86" s="83"/>
      <c r="E86" s="83"/>
      <c r="F86" s="83"/>
      <c r="G86" s="83"/>
      <c r="H86" s="83"/>
      <c r="I86" s="83"/>
      <c r="J86" s="83"/>
      <c r="K86" s="83"/>
      <c r="L86" s="83"/>
      <c r="O86" s="83"/>
      <c r="P86" s="83"/>
      <c r="Q86" s="83"/>
      <c r="R86" s="83"/>
      <c r="S86" s="83"/>
      <c r="T86" s="83"/>
      <c r="U86" s="83"/>
      <c r="V86" s="83"/>
      <c r="W86" s="83"/>
      <c r="X86" s="83"/>
      <c r="Y86" s="83"/>
      <c r="Z86" s="83"/>
      <c r="AA86" s="83"/>
      <c r="AB86" s="83"/>
      <c r="AC86" s="83"/>
    </row>
    <row r="87" spans="1:29" customFormat="1" ht="15" x14ac:dyDescent="0.25"/>
    <row r="88" spans="1:29" customFormat="1" ht="15" x14ac:dyDescent="0.25"/>
    <row r="89" spans="1:29" s="67" customFormat="1" x14ac:dyDescent="0.2">
      <c r="A89" s="158"/>
      <c r="B89" s="83"/>
      <c r="C89" s="83"/>
      <c r="D89" s="83"/>
      <c r="E89" s="83"/>
      <c r="F89" s="83"/>
      <c r="G89" s="83"/>
      <c r="H89" s="83"/>
      <c r="I89" s="83"/>
      <c r="J89" s="83"/>
      <c r="K89" s="83"/>
      <c r="L89" s="83"/>
      <c r="N89" s="158"/>
      <c r="O89" s="83"/>
      <c r="P89" s="83"/>
      <c r="Q89" s="83"/>
      <c r="R89" s="83"/>
      <c r="S89" s="83"/>
      <c r="T89" s="83"/>
      <c r="U89" s="83"/>
      <c r="V89" s="83"/>
      <c r="W89" s="83"/>
      <c r="X89" s="83"/>
      <c r="Y89" s="83"/>
      <c r="Z89" s="83"/>
    </row>
    <row r="90" spans="1:29" x14ac:dyDescent="0.2">
      <c r="I90" s="173"/>
    </row>
    <row r="91" spans="1:29" x14ac:dyDescent="0.2">
      <c r="C91" s="179"/>
      <c r="D91" s="179"/>
      <c r="E91" s="179"/>
      <c r="F91" s="179"/>
      <c r="G91" s="179"/>
      <c r="H91" s="179"/>
      <c r="I91" s="173"/>
    </row>
    <row r="92" spans="1:29" x14ac:dyDescent="0.2">
      <c r="C92" s="173"/>
      <c r="D92" s="173"/>
      <c r="E92" s="173"/>
      <c r="F92" s="173"/>
      <c r="G92" s="173"/>
      <c r="H92" s="173"/>
      <c r="I92" s="173"/>
    </row>
    <row r="93" spans="1:29" x14ac:dyDescent="0.2">
      <c r="B93" s="54" t="s">
        <v>542</v>
      </c>
      <c r="C93" s="180"/>
      <c r="D93" s="180"/>
      <c r="E93" s="180"/>
      <c r="F93" s="180"/>
      <c r="G93" s="180"/>
      <c r="H93" s="180"/>
      <c r="I93" s="173"/>
      <c r="J93" s="280">
        <v>-39033.294580000002</v>
      </c>
      <c r="K93" s="280">
        <v>-53802.245637126558</v>
      </c>
      <c r="L93" s="280"/>
    </row>
    <row r="94" spans="1:29" x14ac:dyDescent="0.2">
      <c r="C94" s="30"/>
      <c r="D94" s="30"/>
      <c r="E94" s="30"/>
      <c r="F94" s="30"/>
      <c r="G94" s="30"/>
      <c r="H94" s="30"/>
      <c r="I94" s="173"/>
      <c r="J94" s="280">
        <v>-45340</v>
      </c>
      <c r="K94" s="280">
        <v>-32868.059024537273</v>
      </c>
      <c r="L94" s="280"/>
    </row>
    <row r="95" spans="1:29" x14ac:dyDescent="0.2">
      <c r="E95" s="173"/>
      <c r="F95" s="173"/>
      <c r="G95" s="173"/>
      <c r="H95" s="173"/>
      <c r="I95" s="173"/>
      <c r="J95" s="280">
        <v>6306.7054199999984</v>
      </c>
      <c r="K95" s="280">
        <v>-20934.186612589285</v>
      </c>
      <c r="L95" s="280"/>
    </row>
    <row r="96" spans="1:29" x14ac:dyDescent="0.2">
      <c r="I96" s="173"/>
    </row>
    <row r="97" spans="9:9" x14ac:dyDescent="0.2">
      <c r="I97" s="173"/>
    </row>
    <row r="99" spans="9:9" x14ac:dyDescent="0.2">
      <c r="I99" s="179"/>
    </row>
    <row r="100" spans="9:9" x14ac:dyDescent="0.2">
      <c r="I100" s="173"/>
    </row>
    <row r="101" spans="9:9" x14ac:dyDescent="0.2">
      <c r="I101" s="180"/>
    </row>
    <row r="102" spans="9:9" x14ac:dyDescent="0.2">
      <c r="I102" s="30"/>
    </row>
    <row r="103" spans="9:9" x14ac:dyDescent="0.2">
      <c r="I103" s="173"/>
    </row>
  </sheetData>
  <pageMargins left="0.51181102362204722" right="0.51181102362204722" top="0.78740157480314965" bottom="0.78740157480314965" header="0.31496062992125984" footer="0.31496062992125984"/>
  <pageSetup paperSize="9" scale="48" orientation="landscape" errors="blank"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2"/>
  <sheetViews>
    <sheetView showGridLines="0" zoomScale="90" zoomScaleNormal="90" workbookViewId="0">
      <pane xSplit="1" ySplit="3" topLeftCell="C4" activePane="bottomRight" state="frozen"/>
      <selection sqref="A1:XFD1048576"/>
      <selection pane="topRight" sqref="A1:XFD1048576"/>
      <selection pane="bottomLeft" sqref="A1:XFD1048576"/>
      <selection pane="bottomRight" activeCell="A3" sqref="A3"/>
    </sheetView>
  </sheetViews>
  <sheetFormatPr defaultRowHeight="14.25" x14ac:dyDescent="0.2"/>
  <cols>
    <col min="1" max="1" width="84" style="1" customWidth="1"/>
    <col min="2" max="2" width="38.5703125" style="1" customWidth="1"/>
    <col min="3" max="3" width="10.5703125" style="1" bestFit="1" customWidth="1"/>
    <col min="4" max="8" width="9.140625" style="1"/>
    <col min="9" max="10" width="9.140625" style="1" customWidth="1"/>
    <col min="11" max="16384" width="9.140625" style="9"/>
  </cols>
  <sheetData>
    <row r="1" spans="1:16384" s="7" customFormat="1" ht="12" x14ac:dyDescent="0.2">
      <c r="A1" s="5"/>
      <c r="B1" s="5"/>
      <c r="C1" s="52"/>
      <c r="D1" s="52"/>
      <c r="E1" s="52"/>
      <c r="F1" s="52"/>
      <c r="G1" s="52"/>
      <c r="H1" s="52"/>
      <c r="I1" s="52"/>
      <c r="J1" s="52"/>
      <c r="K1" s="52"/>
      <c r="L1" s="52"/>
    </row>
    <row r="2" spans="1:16384" s="7" customFormat="1" ht="12" x14ac:dyDescent="0.2">
      <c r="A2" s="51"/>
      <c r="B2" s="51"/>
      <c r="C2" s="52"/>
      <c r="D2" s="52"/>
      <c r="E2" s="52"/>
      <c r="F2" s="52"/>
      <c r="G2" s="52"/>
      <c r="H2" s="52"/>
      <c r="I2" s="52"/>
      <c r="J2" s="52"/>
      <c r="K2" s="52"/>
      <c r="L2" s="52"/>
    </row>
    <row r="3" spans="1:16384" s="8" customFormat="1" ht="12" x14ac:dyDescent="0.2">
      <c r="A3" s="88" t="s">
        <v>135</v>
      </c>
      <c r="B3" s="88" t="s">
        <v>220</v>
      </c>
      <c r="C3" s="53">
        <v>2010</v>
      </c>
      <c r="D3" s="53">
        <v>2011</v>
      </c>
      <c r="E3" s="53">
        <v>2012</v>
      </c>
      <c r="F3" s="53">
        <v>2013</v>
      </c>
      <c r="G3" s="53">
        <v>2014</v>
      </c>
      <c r="H3" s="53">
        <v>2015</v>
      </c>
      <c r="I3" s="53">
        <v>2016</v>
      </c>
      <c r="J3" s="53">
        <v>2017</v>
      </c>
      <c r="K3" s="53">
        <v>2018</v>
      </c>
      <c r="L3" s="53">
        <v>2019</v>
      </c>
    </row>
    <row r="4" spans="1:16384" s="21" customFormat="1" ht="15" x14ac:dyDescent="0.25">
      <c r="A4" s="56" t="s">
        <v>512</v>
      </c>
      <c r="B4" s="56" t="s">
        <v>512</v>
      </c>
      <c r="C4" s="83">
        <v>147.45741624277659</v>
      </c>
      <c r="D4" s="83">
        <v>161.95522720866532</v>
      </c>
      <c r="E4" s="83">
        <v>256.497800155498</v>
      </c>
      <c r="F4" s="83">
        <v>301.89765065836474</v>
      </c>
      <c r="G4" s="83">
        <v>157.93708176298946</v>
      </c>
      <c r="H4" s="83">
        <v>-65.579007251883425</v>
      </c>
      <c r="I4" s="83">
        <v>-118.12118258</v>
      </c>
      <c r="J4" s="83">
        <v>-188.96042138640257</v>
      </c>
      <c r="K4" s="83">
        <v>-126.41225348682727</v>
      </c>
      <c r="L4" s="83">
        <v>-42.988196061585768</v>
      </c>
    </row>
    <row r="5" spans="1:16384" s="21" customFormat="1" ht="15" x14ac:dyDescent="0.25">
      <c r="A5" s="54" t="s">
        <v>519</v>
      </c>
      <c r="B5" s="54" t="s">
        <v>513</v>
      </c>
      <c r="C5" s="50">
        <v>0.34</v>
      </c>
      <c r="D5" s="50">
        <v>0.34</v>
      </c>
      <c r="E5" s="50">
        <v>0.34</v>
      </c>
      <c r="F5" s="50">
        <v>0.34</v>
      </c>
      <c r="G5" s="50">
        <v>0.34</v>
      </c>
      <c r="H5" s="50">
        <v>0</v>
      </c>
      <c r="I5" s="50">
        <v>0</v>
      </c>
      <c r="J5" s="50">
        <v>0</v>
      </c>
      <c r="K5" s="50">
        <v>0</v>
      </c>
      <c r="L5" s="50">
        <v>0</v>
      </c>
    </row>
    <row r="6" spans="1:16384" x14ac:dyDescent="0.2">
      <c r="A6" s="81" t="s">
        <v>514</v>
      </c>
      <c r="B6" s="81" t="s">
        <v>514</v>
      </c>
      <c r="C6" s="83">
        <v>97.321894720232535</v>
      </c>
      <c r="D6" s="83">
        <v>106.8904499577191</v>
      </c>
      <c r="E6" s="83">
        <v>169.28854810262865</v>
      </c>
      <c r="F6" s="83">
        <v>199.25244943452071</v>
      </c>
      <c r="G6" s="83">
        <v>104.23847396357303</v>
      </c>
      <c r="H6" s="83">
        <v>-65.579007251883425</v>
      </c>
      <c r="I6" s="83">
        <v>-118.12118258</v>
      </c>
      <c r="J6" s="83">
        <v>-188.96042138640257</v>
      </c>
      <c r="K6" s="83">
        <v>-126.41225348682727</v>
      </c>
      <c r="L6" s="83">
        <v>-42.988196061585768</v>
      </c>
    </row>
    <row r="7" spans="1:16384" x14ac:dyDescent="0.2">
      <c r="A7" s="54" t="s">
        <v>520</v>
      </c>
      <c r="B7" s="54" t="s">
        <v>515</v>
      </c>
      <c r="C7" s="82">
        <v>47.059719729393855</v>
      </c>
      <c r="D7" s="82">
        <v>76.182804449236414</v>
      </c>
      <c r="E7" s="82">
        <v>108.61462372000001</v>
      </c>
      <c r="F7" s="82">
        <v>136.88788366</v>
      </c>
      <c r="G7" s="82">
        <v>168.25944027000003</v>
      </c>
      <c r="H7" s="82">
        <v>169.64052450000003</v>
      </c>
      <c r="I7" s="82">
        <v>159.02526078000002</v>
      </c>
      <c r="J7" s="82">
        <v>145.72042926999998</v>
      </c>
      <c r="K7" s="82">
        <v>126.68414780000001</v>
      </c>
      <c r="L7" s="82">
        <v>162.26749924000003</v>
      </c>
    </row>
    <row r="8" spans="1:16384" x14ac:dyDescent="0.2">
      <c r="A8" s="54" t="s">
        <v>521</v>
      </c>
      <c r="B8" s="54" t="s">
        <v>516</v>
      </c>
      <c r="C8" s="82">
        <v>6.2232408103736105</v>
      </c>
      <c r="D8" s="82">
        <v>-77.148926566955396</v>
      </c>
      <c r="E8" s="82">
        <v>57.220862317371243</v>
      </c>
      <c r="F8" s="82">
        <v>25.738670665479255</v>
      </c>
      <c r="G8" s="82">
        <v>-43.683758763573032</v>
      </c>
      <c r="H8" s="82">
        <v>68.867584291883418</v>
      </c>
      <c r="I8" s="82">
        <v>59.468654201499973</v>
      </c>
      <c r="J8" s="82">
        <v>84.434508534002575</v>
      </c>
      <c r="K8" s="82">
        <v>48.04973089229</v>
      </c>
      <c r="L8" s="82">
        <v>-18.128208505232337</v>
      </c>
    </row>
    <row r="9" spans="1:16384" s="176" customFormat="1" x14ac:dyDescent="0.2">
      <c r="A9" s="54" t="s">
        <v>517</v>
      </c>
      <c r="B9" s="54" t="s">
        <v>517</v>
      </c>
      <c r="C9" s="82">
        <v>-322.78685526000004</v>
      </c>
      <c r="D9" s="82">
        <v>-412.56581835000003</v>
      </c>
      <c r="E9" s="82">
        <v>-292.48703413999999</v>
      </c>
      <c r="F9" s="82">
        <v>-499.30300376000002</v>
      </c>
      <c r="G9" s="82">
        <v>-199.13115547000001</v>
      </c>
      <c r="H9" s="82">
        <v>-28.194101539999998</v>
      </c>
      <c r="I9" s="82">
        <v>-5.5287324015000001</v>
      </c>
      <c r="J9" s="82">
        <v>-29.471810997599995</v>
      </c>
      <c r="K9" s="82">
        <v>-4.54970915</v>
      </c>
      <c r="L9" s="82">
        <v>-10.049722834000002</v>
      </c>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c r="XFD9" s="9"/>
    </row>
    <row r="10" spans="1:16384" s="177" customFormat="1" x14ac:dyDescent="0.2">
      <c r="A10" s="54" t="s">
        <v>530</v>
      </c>
      <c r="B10" s="54" t="s">
        <v>535</v>
      </c>
      <c r="C10" s="82">
        <v>0</v>
      </c>
      <c r="D10" s="82">
        <v>0</v>
      </c>
      <c r="E10" s="82">
        <v>0</v>
      </c>
      <c r="F10" s="82">
        <v>25.207000000000001</v>
      </c>
      <c r="G10" s="82">
        <v>27.905000000000001</v>
      </c>
      <c r="H10" s="82">
        <v>18.574999999999999</v>
      </c>
      <c r="I10" s="82">
        <v>21.181000000000001</v>
      </c>
      <c r="J10" s="82">
        <v>23.878</v>
      </c>
      <c r="K10" s="82">
        <v>0</v>
      </c>
      <c r="L10" s="82">
        <v>0</v>
      </c>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c r="XFD10" s="9"/>
    </row>
    <row r="11" spans="1:16384" s="176" customFormat="1" x14ac:dyDescent="0.2">
      <c r="A11" s="54" t="s">
        <v>524</v>
      </c>
      <c r="B11" s="54" t="s">
        <v>525</v>
      </c>
      <c r="C11" s="82">
        <v>-39.412999999999997</v>
      </c>
      <c r="D11" s="82">
        <v>-56.671999999999997</v>
      </c>
      <c r="E11" s="82">
        <v>-73.638999999999996</v>
      </c>
      <c r="F11" s="82">
        <v>-49.682000000000002</v>
      </c>
      <c r="G11" s="82">
        <v>47.616999999999997</v>
      </c>
      <c r="H11" s="82">
        <v>32.436</v>
      </c>
      <c r="I11" s="82">
        <v>30.348190069999998</v>
      </c>
      <c r="J11" s="82">
        <v>53.538705419999999</v>
      </c>
      <c r="K11" s="82">
        <v>16.042499991947988</v>
      </c>
      <c r="L11" s="82">
        <v>-2.5480086476778547</v>
      </c>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c r="XFD11" s="9"/>
    </row>
    <row r="12" spans="1:16384" s="178" customFormat="1" ht="15" x14ac:dyDescent="0.25">
      <c r="A12" s="81" t="s">
        <v>529</v>
      </c>
      <c r="B12" s="81" t="s">
        <v>534</v>
      </c>
      <c r="C12" s="83">
        <v>-211.595</v>
      </c>
      <c r="D12" s="83">
        <v>-363.31349050999995</v>
      </c>
      <c r="E12" s="83">
        <v>-31.002000000000081</v>
      </c>
      <c r="F12" s="83">
        <v>-161.89900000000006</v>
      </c>
      <c r="G12" s="83">
        <v>105.20500000000001</v>
      </c>
      <c r="H12" s="83">
        <v>195.74600000000001</v>
      </c>
      <c r="I12" s="83">
        <v>146.37319007000002</v>
      </c>
      <c r="J12" s="83">
        <v>35.600705419999997</v>
      </c>
      <c r="K12" s="83">
        <v>59.814416047410717</v>
      </c>
      <c r="L12" s="83">
        <v>88.553363191504076</v>
      </c>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c r="XBX12" s="9"/>
      <c r="XBY12" s="9"/>
      <c r="XBZ12" s="9"/>
      <c r="XCA12" s="9"/>
      <c r="XCB12" s="9"/>
      <c r="XCC12" s="9"/>
      <c r="XCD12" s="9"/>
      <c r="XCE12" s="9"/>
      <c r="XCF12" s="9"/>
      <c r="XCG12" s="9"/>
      <c r="XCH12" s="9"/>
      <c r="XCI12" s="9"/>
      <c r="XCJ12" s="9"/>
      <c r="XCK12" s="9"/>
      <c r="XCL12" s="9"/>
      <c r="XCM12" s="9"/>
      <c r="XCN12" s="9"/>
      <c r="XCO12" s="9"/>
      <c r="XCP12" s="9"/>
      <c r="XCQ12" s="9"/>
      <c r="XCR12" s="9"/>
      <c r="XCS12" s="9"/>
      <c r="XCT12" s="9"/>
      <c r="XCU12" s="9"/>
      <c r="XCV12" s="9"/>
      <c r="XCW12" s="9"/>
      <c r="XCX12" s="9"/>
      <c r="XCY12" s="9"/>
      <c r="XCZ12" s="9"/>
      <c r="XDA12" s="9"/>
      <c r="XDB12" s="9"/>
      <c r="XDC12" s="9"/>
      <c r="XDD12" s="9"/>
      <c r="XDE12" s="9"/>
      <c r="XDF12" s="9"/>
      <c r="XDG12" s="9"/>
      <c r="XDH12" s="9"/>
      <c r="XDI12" s="9"/>
      <c r="XDJ12" s="9"/>
      <c r="XDK12" s="9"/>
      <c r="XDL12" s="9"/>
      <c r="XDM12" s="9"/>
      <c r="XDN12" s="9"/>
      <c r="XDO12" s="9"/>
      <c r="XDP12" s="9"/>
      <c r="XDQ12" s="9"/>
      <c r="XDR12" s="9"/>
      <c r="XDS12" s="9"/>
      <c r="XDT12" s="9"/>
      <c r="XDU12" s="9"/>
      <c r="XDV12" s="9"/>
      <c r="XDW12" s="9"/>
      <c r="XDX12" s="9"/>
      <c r="XDY12" s="9"/>
      <c r="XDZ12" s="9"/>
      <c r="XEA12" s="9"/>
      <c r="XEB12" s="9"/>
      <c r="XEC12" s="9"/>
      <c r="XED12" s="9"/>
      <c r="XEE12" s="9"/>
      <c r="XEF12" s="9"/>
      <c r="XEG12" s="9"/>
      <c r="XEH12" s="9"/>
      <c r="XEI12" s="9"/>
      <c r="XEJ12" s="9"/>
      <c r="XEK12" s="9"/>
      <c r="XEL12" s="9"/>
      <c r="XEM12" s="9"/>
      <c r="XEN12" s="9"/>
      <c r="XEO12" s="9"/>
      <c r="XEP12" s="9"/>
      <c r="XEQ12" s="9"/>
      <c r="XER12" s="9"/>
      <c r="XES12" s="9"/>
      <c r="XET12" s="9"/>
      <c r="XEU12" s="9"/>
      <c r="XEV12" s="9"/>
      <c r="XEW12" s="9"/>
      <c r="XEX12" s="9"/>
      <c r="XEY12" s="9"/>
      <c r="XEZ12" s="9"/>
      <c r="XFA12" s="9"/>
      <c r="XFB12" s="9"/>
      <c r="XFC12" s="9"/>
      <c r="XFD12" s="9"/>
    </row>
    <row r="13" spans="1:16384" s="21" customFormat="1" ht="15" x14ac:dyDescent="0.25">
      <c r="A13" s="54" t="s">
        <v>532</v>
      </c>
      <c r="B13" s="54" t="s">
        <v>538</v>
      </c>
      <c r="C13" s="82">
        <v>0</v>
      </c>
      <c r="D13" s="82">
        <v>-0.53500000000000003</v>
      </c>
      <c r="E13" s="82">
        <v>-2.3E-2</v>
      </c>
      <c r="F13" s="82">
        <v>0</v>
      </c>
      <c r="G13" s="82">
        <v>-10.984999999999999</v>
      </c>
      <c r="H13" s="82">
        <v>-8.7449999999999992</v>
      </c>
      <c r="I13" s="82">
        <v>0</v>
      </c>
      <c r="J13" s="82">
        <v>0</v>
      </c>
      <c r="K13" s="82">
        <v>0</v>
      </c>
      <c r="L13" s="82">
        <v>0</v>
      </c>
    </row>
    <row r="14" spans="1:16384" x14ac:dyDescent="0.2">
      <c r="A14" s="54" t="s">
        <v>533</v>
      </c>
      <c r="B14" s="54" t="s">
        <v>539</v>
      </c>
      <c r="C14" s="82">
        <v>-15.068</v>
      </c>
      <c r="D14" s="82">
        <v>0</v>
      </c>
      <c r="E14" s="82">
        <v>0</v>
      </c>
      <c r="F14" s="82">
        <v>0</v>
      </c>
      <c r="G14" s="82">
        <v>0</v>
      </c>
      <c r="H14" s="82">
        <v>0</v>
      </c>
      <c r="I14" s="82">
        <v>-3.379</v>
      </c>
      <c r="J14" s="82">
        <v>0</v>
      </c>
      <c r="K14" s="82">
        <v>0</v>
      </c>
      <c r="L14" s="82">
        <v>0</v>
      </c>
    </row>
    <row r="15" spans="1:16384" x14ac:dyDescent="0.2">
      <c r="A15" s="54" t="s">
        <v>527</v>
      </c>
      <c r="B15" s="54" t="s">
        <v>528</v>
      </c>
      <c r="C15" s="82">
        <v>-8.8507628525440509</v>
      </c>
      <c r="D15" s="82">
        <v>-10.346367060946214</v>
      </c>
      <c r="E15" s="82">
        <v>-28.20669367683805</v>
      </c>
      <c r="F15" s="82">
        <v>-29.929201223844011</v>
      </c>
      <c r="G15" s="82">
        <v>-16.691219694245426</v>
      </c>
      <c r="H15" s="82">
        <v>-24.215145649999997</v>
      </c>
      <c r="I15" s="82">
        <v>-40.699210660000006</v>
      </c>
      <c r="J15" s="82">
        <v>-61.796100170000017</v>
      </c>
      <c r="K15" s="82">
        <v>-53.988048079922123</v>
      </c>
      <c r="L15" s="82">
        <v>-23.561420272322252</v>
      </c>
    </row>
    <row r="16" spans="1:16384" x14ac:dyDescent="0.2">
      <c r="A16" s="54" t="s">
        <v>522</v>
      </c>
      <c r="B16" s="54" t="s">
        <v>523</v>
      </c>
      <c r="C16" s="82">
        <v>-184.172</v>
      </c>
      <c r="D16" s="82">
        <v>408.13299999999998</v>
      </c>
      <c r="E16" s="82">
        <v>52.064</v>
      </c>
      <c r="F16" s="82">
        <v>162.101</v>
      </c>
      <c r="G16" s="82">
        <v>99.355999999999995</v>
      </c>
      <c r="H16" s="82">
        <v>-133.541</v>
      </c>
      <c r="I16" s="82">
        <v>-173.608</v>
      </c>
      <c r="J16" s="82">
        <v>-150.27699999999999</v>
      </c>
      <c r="K16" s="82">
        <v>-106.16872125326677</v>
      </c>
      <c r="L16" s="82">
        <v>-118.86082956600893</v>
      </c>
    </row>
    <row r="17" spans="1:16384" x14ac:dyDescent="0.2">
      <c r="A17" s="54" t="s">
        <v>536</v>
      </c>
      <c r="B17" s="54" t="s">
        <v>526</v>
      </c>
      <c r="C17" s="82">
        <v>11.58876285254405</v>
      </c>
      <c r="D17" s="82">
        <v>17.114367060946215</v>
      </c>
      <c r="E17" s="82">
        <v>28.042693676838049</v>
      </c>
      <c r="F17" s="82">
        <v>37.529201223844012</v>
      </c>
      <c r="G17" s="82">
        <v>27.631219694245424</v>
      </c>
      <c r="H17" s="82">
        <v>30.917145649999998</v>
      </c>
      <c r="I17" s="82">
        <v>44.984210660000002</v>
      </c>
      <c r="J17" s="82">
        <v>64.135100170000015</v>
      </c>
      <c r="K17" s="82">
        <v>44.270861259999997</v>
      </c>
      <c r="L17" s="82">
        <v>12.063784980000106</v>
      </c>
    </row>
    <row r="18" spans="1:16384" x14ac:dyDescent="0.2">
      <c r="A18" s="81" t="s">
        <v>518</v>
      </c>
      <c r="B18" s="81" t="s">
        <v>518</v>
      </c>
      <c r="C18" s="83">
        <v>20.143999999999998</v>
      </c>
      <c r="D18" s="83">
        <v>53.516999999999996</v>
      </c>
      <c r="E18" s="83">
        <v>30.913</v>
      </c>
      <c r="F18" s="83">
        <v>23.408999999999999</v>
      </c>
      <c r="G18" s="83">
        <v>214.60299999999998</v>
      </c>
      <c r="H18" s="83">
        <v>60.161999999999992</v>
      </c>
      <c r="I18" s="83">
        <v>98.67119006999998</v>
      </c>
      <c r="J18" s="83">
        <v>-262.85629458</v>
      </c>
      <c r="K18" s="83">
        <v>-7.1906750357781855</v>
      </c>
      <c r="L18" s="83">
        <v>64.283054272308092</v>
      </c>
    </row>
    <row r="19" spans="1:16384" s="21" customFormat="1" ht="15" x14ac:dyDescent="0.25">
      <c r="A19" s="54" t="s">
        <v>531</v>
      </c>
      <c r="B19" s="54" t="s">
        <v>537</v>
      </c>
      <c r="C19" s="82">
        <v>428.24099999999999</v>
      </c>
      <c r="D19" s="82">
        <v>2.464</v>
      </c>
      <c r="E19" s="82">
        <v>10.038</v>
      </c>
      <c r="F19" s="82">
        <v>15.606999999999999</v>
      </c>
      <c r="G19" s="82">
        <v>10.087</v>
      </c>
      <c r="H19" s="82">
        <v>0</v>
      </c>
      <c r="I19" s="82">
        <v>125</v>
      </c>
      <c r="J19" s="82">
        <v>0</v>
      </c>
      <c r="K19" s="82">
        <v>0</v>
      </c>
      <c r="L19" s="82">
        <v>0</v>
      </c>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c r="WWE19" s="9"/>
      <c r="WWF19" s="9"/>
      <c r="WWG19" s="9"/>
      <c r="WWH19" s="9"/>
      <c r="WWI19" s="9"/>
      <c r="WWJ19" s="9"/>
      <c r="WWK19" s="9"/>
      <c r="WWL19" s="9"/>
      <c r="WWM19" s="9"/>
      <c r="WWN19" s="9"/>
      <c r="WWO19" s="9"/>
      <c r="WWP19" s="9"/>
      <c r="WWQ19" s="9"/>
      <c r="WWR19" s="9"/>
      <c r="WWS19" s="9"/>
      <c r="WWT19" s="9"/>
      <c r="WWU19" s="9"/>
      <c r="WWV19" s="9"/>
      <c r="WWW19" s="9"/>
      <c r="WWX19" s="9"/>
      <c r="WWY19" s="9"/>
      <c r="WWZ19" s="9"/>
      <c r="WXA19" s="9"/>
      <c r="WXB19" s="9"/>
      <c r="WXC19" s="9"/>
      <c r="WXD19" s="9"/>
      <c r="WXE19" s="9"/>
      <c r="WXF19" s="9"/>
      <c r="WXG19" s="9"/>
      <c r="WXH19" s="9"/>
      <c r="WXI19" s="9"/>
      <c r="WXJ19" s="9"/>
      <c r="WXK19" s="9"/>
      <c r="WXL19" s="9"/>
      <c r="WXM19" s="9"/>
      <c r="WXN19" s="9"/>
      <c r="WXO19" s="9"/>
      <c r="WXP19" s="9"/>
      <c r="WXQ19" s="9"/>
      <c r="WXR19" s="9"/>
      <c r="WXS19" s="9"/>
      <c r="WXT19" s="9"/>
      <c r="WXU19" s="9"/>
      <c r="WXV19" s="9"/>
      <c r="WXW19" s="9"/>
      <c r="WXX19" s="9"/>
      <c r="WXY19" s="9"/>
      <c r="WXZ19" s="9"/>
      <c r="WYA19" s="9"/>
      <c r="WYB19" s="9"/>
      <c r="WYC19" s="9"/>
      <c r="WYD19" s="9"/>
      <c r="WYE19" s="9"/>
      <c r="WYF19" s="9"/>
      <c r="WYG19" s="9"/>
      <c r="WYH19" s="9"/>
      <c r="WYI19" s="9"/>
      <c r="WYJ19" s="9"/>
      <c r="WYK19" s="9"/>
      <c r="WYL19" s="9"/>
      <c r="WYM19" s="9"/>
      <c r="WYN19" s="9"/>
      <c r="WYO19" s="9"/>
      <c r="WYP19" s="9"/>
      <c r="WYQ19" s="9"/>
      <c r="WYR19" s="9"/>
      <c r="WYS19" s="9"/>
      <c r="WYT19" s="9"/>
      <c r="WYU19" s="9"/>
      <c r="WYV19" s="9"/>
      <c r="WYW19" s="9"/>
      <c r="WYX19" s="9"/>
      <c r="WYY19" s="9"/>
      <c r="WYZ19" s="9"/>
      <c r="WZA19" s="9"/>
      <c r="WZB19" s="9"/>
      <c r="WZC19" s="9"/>
      <c r="WZD19" s="9"/>
      <c r="WZE19" s="9"/>
      <c r="WZF19" s="9"/>
      <c r="WZG19" s="9"/>
      <c r="WZH19" s="9"/>
      <c r="WZI19" s="9"/>
      <c r="WZJ19" s="9"/>
      <c r="WZK19" s="9"/>
      <c r="WZL19" s="9"/>
      <c r="WZM19" s="9"/>
      <c r="WZN19" s="9"/>
      <c r="WZO19" s="9"/>
      <c r="WZP19" s="9"/>
      <c r="WZQ19" s="9"/>
      <c r="WZR19" s="9"/>
      <c r="WZS19" s="9"/>
      <c r="WZT19" s="9"/>
      <c r="WZU19" s="9"/>
      <c r="WZV19" s="9"/>
      <c r="WZW19" s="9"/>
      <c r="WZX19" s="9"/>
      <c r="WZY19" s="9"/>
      <c r="WZZ19" s="9"/>
      <c r="XAA19" s="9"/>
      <c r="XAB19" s="9"/>
      <c r="XAC19" s="9"/>
      <c r="XAD19" s="9"/>
      <c r="XAE19" s="9"/>
      <c r="XAF19" s="9"/>
      <c r="XAG19" s="9"/>
      <c r="XAH19" s="9"/>
      <c r="XAI19" s="9"/>
      <c r="XAJ19" s="9"/>
      <c r="XAK19" s="9"/>
      <c r="XAL19" s="9"/>
      <c r="XAM19" s="9"/>
      <c r="XAN19" s="9"/>
      <c r="XAO19" s="9"/>
      <c r="XAP19" s="9"/>
      <c r="XAQ19" s="9"/>
      <c r="XAR19" s="9"/>
      <c r="XAS19" s="9"/>
      <c r="XAT19" s="9"/>
      <c r="XAU19" s="9"/>
      <c r="XAV19" s="9"/>
      <c r="XAW19" s="9"/>
      <c r="XAX19" s="9"/>
      <c r="XAY19" s="9"/>
      <c r="XAZ19" s="9"/>
      <c r="XBA19" s="9"/>
      <c r="XBB19" s="9"/>
      <c r="XBC19" s="9"/>
      <c r="XBD19" s="9"/>
      <c r="XBE19" s="9"/>
      <c r="XBF19" s="9"/>
      <c r="XBG19" s="9"/>
      <c r="XBH19" s="9"/>
      <c r="XBI19" s="9"/>
      <c r="XBJ19" s="9"/>
      <c r="XBK19" s="9"/>
      <c r="XBL19" s="9"/>
      <c r="XBM19" s="9"/>
      <c r="XBN19" s="9"/>
      <c r="XBO19" s="9"/>
      <c r="XBP19" s="9"/>
      <c r="XBQ19" s="9"/>
      <c r="XBR19" s="9"/>
      <c r="XBS19" s="9"/>
      <c r="XBT19" s="9"/>
      <c r="XBU19" s="9"/>
      <c r="XBV19" s="9"/>
      <c r="XBW19" s="9"/>
      <c r="XBX19" s="9"/>
      <c r="XBY19" s="9"/>
      <c r="XBZ19" s="9"/>
      <c r="XCA19" s="9"/>
      <c r="XCB19" s="9"/>
      <c r="XCC19" s="9"/>
      <c r="XCD19" s="9"/>
      <c r="XCE19" s="9"/>
      <c r="XCF19" s="9"/>
      <c r="XCG19" s="9"/>
      <c r="XCH19" s="9"/>
      <c r="XCI19" s="9"/>
      <c r="XCJ19" s="9"/>
      <c r="XCK19" s="9"/>
      <c r="XCL19" s="9"/>
      <c r="XCM19" s="9"/>
      <c r="XCN19" s="9"/>
      <c r="XCO19" s="9"/>
      <c r="XCP19" s="9"/>
      <c r="XCQ19" s="9"/>
      <c r="XCR19" s="9"/>
      <c r="XCS19" s="9"/>
      <c r="XCT19" s="9"/>
      <c r="XCU19" s="9"/>
      <c r="XCV19" s="9"/>
      <c r="XCW19" s="9"/>
      <c r="XCX19" s="9"/>
      <c r="XCY19" s="9"/>
      <c r="XCZ19" s="9"/>
      <c r="XDA19" s="9"/>
      <c r="XDB19" s="9"/>
      <c r="XDC19" s="9"/>
      <c r="XDD19" s="9"/>
      <c r="XDE19" s="9"/>
      <c r="XDF19" s="9"/>
      <c r="XDG19" s="9"/>
      <c r="XDH19" s="9"/>
      <c r="XDI19" s="9"/>
      <c r="XDJ19" s="9"/>
      <c r="XDK19" s="9"/>
      <c r="XDL19" s="9"/>
      <c r="XDM19" s="9"/>
      <c r="XDN19" s="9"/>
      <c r="XDO19" s="9"/>
      <c r="XDP19" s="9"/>
      <c r="XDQ19" s="9"/>
      <c r="XDR19" s="9"/>
      <c r="XDS19" s="9"/>
      <c r="XDT19" s="9"/>
      <c r="XDU19" s="9"/>
      <c r="XDV19" s="9"/>
      <c r="XDW19" s="9"/>
      <c r="XDX19" s="9"/>
      <c r="XDY19" s="9"/>
      <c r="XDZ19" s="9"/>
      <c r="XEA19" s="9"/>
      <c r="XEB19" s="9"/>
      <c r="XEC19" s="9"/>
      <c r="XED19" s="9"/>
      <c r="XEE19" s="9"/>
      <c r="XEF19" s="9"/>
      <c r="XEG19" s="9"/>
      <c r="XEH19" s="9"/>
      <c r="XEI19" s="9"/>
      <c r="XEJ19" s="9"/>
      <c r="XEK19" s="9"/>
      <c r="XEL19" s="9"/>
      <c r="XEM19" s="9"/>
      <c r="XEN19" s="9"/>
      <c r="XEO19" s="9"/>
      <c r="XEP19" s="9"/>
      <c r="XEQ19" s="9"/>
      <c r="XER19" s="9"/>
      <c r="XES19" s="9"/>
      <c r="XET19" s="9"/>
      <c r="XEU19" s="9"/>
      <c r="XEV19" s="9"/>
      <c r="XEW19" s="9"/>
      <c r="XEX19" s="9"/>
      <c r="XEY19" s="9"/>
      <c r="XEZ19" s="9"/>
      <c r="XFA19" s="9"/>
      <c r="XFB19" s="9"/>
      <c r="XFC19" s="9"/>
      <c r="XFD19" s="9"/>
    </row>
    <row r="20" spans="1:16384" s="21" customFormat="1" ht="15" x14ac:dyDescent="0.25">
      <c r="A20" s="182" t="s">
        <v>105</v>
      </c>
      <c r="B20" s="182" t="s">
        <v>547</v>
      </c>
      <c r="C20" s="183">
        <v>-15.526999999999999</v>
      </c>
      <c r="D20" s="183">
        <v>-24.53</v>
      </c>
      <c r="E20" s="183">
        <v>-21.891999999999999</v>
      </c>
      <c r="F20" s="183">
        <v>-41.811</v>
      </c>
      <c r="G20" s="183">
        <v>-46.741999999999997</v>
      </c>
      <c r="H20" s="183">
        <v>-21.81</v>
      </c>
      <c r="I20" s="183">
        <v>0</v>
      </c>
      <c r="J20" s="183">
        <v>0</v>
      </c>
      <c r="K20" s="183">
        <v>0</v>
      </c>
      <c r="L20" s="183">
        <v>0</v>
      </c>
    </row>
    <row r="21" spans="1:16384" s="21" customFormat="1" ht="15" x14ac:dyDescent="0.25">
      <c r="A21" s="81"/>
      <c r="B21" s="81"/>
      <c r="C21" s="83"/>
      <c r="D21" s="83"/>
      <c r="E21" s="83"/>
      <c r="F21" s="83"/>
      <c r="G21" s="83"/>
      <c r="H21" s="83"/>
      <c r="I21" s="83"/>
      <c r="J21" s="83"/>
      <c r="K21" s="83"/>
      <c r="L21" s="83"/>
    </row>
    <row r="22" spans="1:16384" x14ac:dyDescent="0.2">
      <c r="A22" s="54" t="s">
        <v>542</v>
      </c>
      <c r="B22" s="149"/>
      <c r="C22" s="35"/>
      <c r="D22" s="35"/>
      <c r="E22" s="35"/>
      <c r="F22" s="35"/>
      <c r="G22" s="35"/>
      <c r="H22" s="35"/>
      <c r="I22" s="35"/>
      <c r="J22" s="35"/>
    </row>
    <row r="23" spans="1:16384" x14ac:dyDescent="0.2">
      <c r="A23" s="54" t="s">
        <v>541</v>
      </c>
      <c r="B23" s="147"/>
    </row>
    <row r="24" spans="1:16384" x14ac:dyDescent="0.2">
      <c r="A24" s="56"/>
      <c r="B24" s="56"/>
      <c r="F24" s="109"/>
    </row>
    <row r="25" spans="1:16384" x14ac:dyDescent="0.2">
      <c r="A25" s="55"/>
      <c r="B25" s="55"/>
      <c r="C25" s="82"/>
      <c r="D25" s="82"/>
      <c r="E25" s="82"/>
      <c r="F25" s="82"/>
      <c r="G25" s="82"/>
      <c r="H25" s="82"/>
      <c r="I25" s="82"/>
      <c r="J25" s="82"/>
    </row>
    <row r="26" spans="1:16384" x14ac:dyDescent="0.2">
      <c r="A26" s="55"/>
      <c r="B26" s="55"/>
      <c r="C26" s="82"/>
      <c r="D26" s="82"/>
      <c r="E26" s="82"/>
      <c r="F26" s="82"/>
      <c r="G26" s="82"/>
      <c r="H26" s="82"/>
      <c r="I26" s="82"/>
      <c r="J26" s="82"/>
    </row>
    <row r="27" spans="1:16384" x14ac:dyDescent="0.2">
      <c r="A27" s="55"/>
      <c r="B27" s="55"/>
      <c r="C27" s="82"/>
      <c r="D27" s="82"/>
      <c r="E27" s="82"/>
      <c r="F27" s="82"/>
      <c r="G27" s="82"/>
      <c r="H27" s="82"/>
      <c r="I27" s="82"/>
      <c r="J27" s="82"/>
    </row>
    <row r="28" spans="1:16384" x14ac:dyDescent="0.2">
      <c r="A28" s="55"/>
      <c r="B28" s="55"/>
      <c r="C28" s="82"/>
      <c r="D28" s="82"/>
      <c r="E28" s="82"/>
      <c r="F28" s="82"/>
      <c r="G28" s="82"/>
      <c r="H28" s="82"/>
      <c r="I28" s="82"/>
      <c r="J28" s="82"/>
    </row>
    <row r="29" spans="1:16384" x14ac:dyDescent="0.2">
      <c r="A29" s="55"/>
      <c r="B29" s="55"/>
      <c r="C29" s="82"/>
      <c r="D29" s="82"/>
      <c r="E29" s="82"/>
      <c r="F29" s="82"/>
      <c r="G29" s="82"/>
      <c r="H29" s="82"/>
      <c r="I29" s="82"/>
      <c r="J29" s="82"/>
    </row>
    <row r="30" spans="1:16384" x14ac:dyDescent="0.2">
      <c r="A30" s="55"/>
      <c r="B30" s="55"/>
      <c r="C30" s="82"/>
      <c r="D30" s="82"/>
      <c r="E30" s="82"/>
      <c r="F30" s="82"/>
      <c r="G30" s="82"/>
      <c r="H30" s="82"/>
      <c r="I30" s="82"/>
      <c r="J30" s="82"/>
    </row>
    <row r="31" spans="1:16384" x14ac:dyDescent="0.2">
      <c r="A31" s="55"/>
      <c r="B31" s="55"/>
      <c r="C31" s="82"/>
      <c r="D31" s="82"/>
      <c r="E31" s="82"/>
      <c r="F31" s="82"/>
      <c r="G31" s="82"/>
      <c r="H31" s="82"/>
      <c r="I31" s="82"/>
      <c r="J31" s="82"/>
    </row>
    <row r="32" spans="1:16384" x14ac:dyDescent="0.2">
      <c r="A32" s="55"/>
      <c r="B32" s="148"/>
      <c r="C32" s="82"/>
      <c r="D32" s="82"/>
      <c r="E32" s="82"/>
      <c r="F32" s="82"/>
      <c r="G32" s="82"/>
      <c r="H32" s="82"/>
      <c r="I32" s="82"/>
      <c r="J32" s="82"/>
    </row>
    <row r="33" spans="1:10" x14ac:dyDescent="0.2">
      <c r="A33" s="55"/>
      <c r="B33" s="148"/>
      <c r="C33" s="82"/>
      <c r="D33" s="82"/>
      <c r="E33" s="82"/>
      <c r="F33" s="82"/>
      <c r="G33" s="82"/>
      <c r="H33" s="82"/>
      <c r="I33" s="82"/>
      <c r="J33" s="82"/>
    </row>
    <row r="34" spans="1:10" x14ac:dyDescent="0.2">
      <c r="A34" s="55"/>
      <c r="B34" s="148"/>
      <c r="C34" s="82"/>
      <c r="D34" s="82"/>
      <c r="E34" s="82"/>
      <c r="F34" s="82"/>
      <c r="G34" s="82"/>
      <c r="H34" s="82"/>
      <c r="I34" s="82"/>
      <c r="J34" s="82"/>
    </row>
    <row r="35" spans="1:10" x14ac:dyDescent="0.2">
      <c r="A35" s="55"/>
      <c r="B35" s="148"/>
      <c r="C35" s="82"/>
      <c r="D35" s="82"/>
      <c r="E35" s="82"/>
      <c r="F35" s="82"/>
      <c r="G35" s="82"/>
      <c r="H35" s="82"/>
      <c r="I35" s="82"/>
      <c r="J35" s="82"/>
    </row>
    <row r="36" spans="1:10" s="34" customFormat="1" x14ac:dyDescent="0.2">
      <c r="A36" s="57"/>
      <c r="B36" s="148"/>
      <c r="C36" s="82"/>
      <c r="D36" s="82"/>
      <c r="E36" s="82"/>
      <c r="F36" s="82"/>
      <c r="G36" s="82"/>
      <c r="H36" s="82"/>
      <c r="I36" s="82"/>
      <c r="J36" s="82"/>
    </row>
    <row r="37" spans="1:10" x14ac:dyDescent="0.2">
      <c r="A37" s="57"/>
      <c r="B37" s="150"/>
      <c r="C37" s="82"/>
      <c r="D37" s="82"/>
      <c r="E37" s="82"/>
      <c r="F37" s="82"/>
      <c r="G37" s="82"/>
      <c r="H37" s="82"/>
      <c r="I37" s="82"/>
      <c r="J37" s="82"/>
    </row>
    <row r="38" spans="1:10" x14ac:dyDescent="0.2">
      <c r="A38" s="57"/>
      <c r="B38" s="150"/>
      <c r="C38" s="82"/>
      <c r="D38" s="82"/>
      <c r="E38" s="82"/>
      <c r="F38" s="82"/>
      <c r="G38" s="82"/>
      <c r="H38" s="82"/>
      <c r="I38" s="82"/>
      <c r="J38" s="82"/>
    </row>
    <row r="39" spans="1:10" x14ac:dyDescent="0.2">
      <c r="A39" s="57"/>
      <c r="B39" s="57"/>
      <c r="C39" s="82"/>
      <c r="D39" s="82"/>
      <c r="E39" s="82"/>
      <c r="F39" s="82"/>
      <c r="G39" s="82"/>
      <c r="H39" s="82"/>
      <c r="I39" s="82"/>
      <c r="J39" s="82"/>
    </row>
    <row r="40" spans="1:10" s="21" customFormat="1" ht="15" x14ac:dyDescent="0.25">
      <c r="A40" s="56"/>
      <c r="B40" s="56"/>
      <c r="C40" s="181"/>
      <c r="D40" s="83"/>
      <c r="E40" s="83"/>
      <c r="F40" s="181"/>
      <c r="G40" s="83"/>
      <c r="H40" s="83"/>
      <c r="I40" s="83"/>
      <c r="J40" s="83"/>
    </row>
    <row r="41" spans="1:10" s="21" customFormat="1" ht="15" x14ac:dyDescent="0.25">
      <c r="A41" s="56"/>
      <c r="B41" s="147"/>
      <c r="C41" s="181"/>
      <c r="E41" s="83"/>
    </row>
    <row r="42" spans="1:10" s="21" customFormat="1" ht="15" x14ac:dyDescent="0.25">
      <c r="A42" s="56"/>
      <c r="B42" s="56"/>
    </row>
    <row r="43" spans="1:10" x14ac:dyDescent="0.2">
      <c r="A43" s="55"/>
      <c r="B43" s="55"/>
      <c r="C43" s="82"/>
      <c r="D43" s="82"/>
      <c r="E43" s="82"/>
      <c r="F43" s="82"/>
      <c r="G43" s="83"/>
      <c r="H43" s="83"/>
      <c r="I43" s="83"/>
      <c r="J43" s="83"/>
    </row>
    <row r="44" spans="1:10" x14ac:dyDescent="0.2">
      <c r="A44" s="55"/>
      <c r="B44" s="55"/>
      <c r="C44" s="82"/>
      <c r="D44" s="82"/>
      <c r="E44" s="82"/>
      <c r="F44" s="82"/>
      <c r="G44" s="83"/>
      <c r="H44" s="83"/>
      <c r="I44" s="83"/>
      <c r="J44" s="83"/>
    </row>
    <row r="45" spans="1:10" x14ac:dyDescent="0.2">
      <c r="A45" s="55"/>
      <c r="B45" s="55"/>
      <c r="C45" s="82"/>
      <c r="D45" s="82"/>
      <c r="E45" s="82"/>
      <c r="F45" s="82"/>
      <c r="G45" s="82"/>
      <c r="H45" s="82"/>
      <c r="I45" s="82"/>
      <c r="J45" s="82"/>
    </row>
    <row r="46" spans="1:10" x14ac:dyDescent="0.2">
      <c r="A46" s="55"/>
      <c r="B46" s="55"/>
      <c r="C46" s="82"/>
      <c r="D46" s="82"/>
      <c r="E46" s="82"/>
      <c r="F46" s="82"/>
      <c r="G46" s="82"/>
      <c r="H46" s="82"/>
      <c r="I46" s="82"/>
      <c r="J46" s="82"/>
    </row>
    <row r="47" spans="1:10" x14ac:dyDescent="0.2">
      <c r="A47" s="55"/>
      <c r="B47" s="55"/>
      <c r="C47" s="82"/>
      <c r="D47" s="82"/>
      <c r="E47" s="82"/>
      <c r="F47" s="82"/>
      <c r="G47" s="82"/>
      <c r="H47" s="82"/>
      <c r="I47" s="82"/>
      <c r="J47" s="82"/>
    </row>
    <row r="48" spans="1:10" x14ac:dyDescent="0.2">
      <c r="A48" s="55"/>
      <c r="B48" s="55"/>
      <c r="C48" s="82"/>
      <c r="D48" s="82"/>
      <c r="E48" s="82"/>
      <c r="F48" s="82"/>
      <c r="G48" s="82"/>
      <c r="H48" s="82"/>
      <c r="I48" s="82"/>
      <c r="J48" s="82"/>
    </row>
    <row r="49" spans="1:10" s="21" customFormat="1" ht="15" x14ac:dyDescent="0.25">
      <c r="A49" s="56"/>
      <c r="B49" s="56"/>
      <c r="C49" s="83"/>
      <c r="D49" s="83"/>
      <c r="E49" s="83"/>
      <c r="F49" s="83"/>
      <c r="G49" s="83"/>
      <c r="H49" s="83"/>
      <c r="I49" s="83"/>
      <c r="J49" s="83"/>
    </row>
    <row r="50" spans="1:10" s="21" customFormat="1" ht="15" x14ac:dyDescent="0.25">
      <c r="A50" s="56"/>
      <c r="B50" s="56"/>
    </row>
    <row r="51" spans="1:10" x14ac:dyDescent="0.2">
      <c r="A51" s="55"/>
      <c r="B51" s="55"/>
      <c r="C51" s="82"/>
      <c r="D51" s="82"/>
      <c r="E51" s="82"/>
      <c r="F51" s="82"/>
      <c r="G51" s="82"/>
      <c r="H51" s="82"/>
      <c r="I51" s="82"/>
      <c r="J51" s="82"/>
    </row>
    <row r="52" spans="1:10" x14ac:dyDescent="0.2">
      <c r="A52" s="55"/>
      <c r="B52" s="55"/>
      <c r="C52" s="82"/>
      <c r="D52" s="82"/>
      <c r="E52" s="82"/>
      <c r="F52" s="82"/>
      <c r="G52" s="82"/>
      <c r="H52" s="82"/>
      <c r="I52" s="82"/>
      <c r="J52" s="82"/>
    </row>
    <row r="53" spans="1:10" x14ac:dyDescent="0.2">
      <c r="A53" s="55"/>
      <c r="B53" s="55"/>
      <c r="C53" s="82"/>
      <c r="D53" s="82"/>
      <c r="E53" s="82"/>
      <c r="F53" s="82"/>
      <c r="G53" s="82"/>
      <c r="H53" s="82"/>
      <c r="I53" s="82"/>
      <c r="J53" s="82"/>
    </row>
    <row r="54" spans="1:10" x14ac:dyDescent="0.2">
      <c r="A54" s="55"/>
      <c r="B54" s="55"/>
      <c r="C54" s="82"/>
      <c r="D54" s="82"/>
      <c r="E54" s="82"/>
      <c r="F54" s="82"/>
      <c r="G54" s="82"/>
      <c r="H54" s="82"/>
      <c r="I54" s="82"/>
      <c r="J54" s="82"/>
    </row>
    <row r="55" spans="1:10" x14ac:dyDescent="0.2">
      <c r="A55" s="55"/>
      <c r="B55" s="55"/>
      <c r="C55" s="82"/>
      <c r="D55" s="82"/>
      <c r="E55" s="82"/>
      <c r="F55" s="82"/>
      <c r="G55" s="82"/>
      <c r="H55" s="82"/>
      <c r="I55" s="82"/>
      <c r="J55" s="82"/>
    </row>
    <row r="56" spans="1:10" x14ac:dyDescent="0.2">
      <c r="A56" s="55"/>
      <c r="B56" s="55"/>
      <c r="C56" s="82"/>
      <c r="D56" s="82"/>
      <c r="E56" s="82"/>
      <c r="F56" s="82"/>
      <c r="G56" s="82"/>
      <c r="H56" s="82"/>
      <c r="I56" s="82"/>
      <c r="J56" s="82"/>
    </row>
    <row r="57" spans="1:10" s="21" customFormat="1" ht="15" x14ac:dyDescent="0.25">
      <c r="A57" s="56"/>
      <c r="B57" s="147"/>
      <c r="C57" s="83"/>
      <c r="D57" s="83"/>
      <c r="E57" s="83"/>
      <c r="F57" s="83"/>
      <c r="G57" s="83"/>
      <c r="H57" s="83"/>
      <c r="I57" s="83"/>
      <c r="J57" s="83"/>
    </row>
    <row r="58" spans="1:10" s="21" customFormat="1" ht="15" x14ac:dyDescent="0.25">
      <c r="A58" s="56"/>
      <c r="B58" s="147"/>
    </row>
    <row r="59" spans="1:10" s="21" customFormat="1" ht="15" x14ac:dyDescent="0.25">
      <c r="A59" s="56"/>
      <c r="B59" s="56"/>
      <c r="C59" s="83"/>
      <c r="D59" s="83"/>
      <c r="E59" s="83"/>
      <c r="F59" s="83"/>
      <c r="G59" s="83"/>
      <c r="H59" s="83"/>
      <c r="I59" s="83"/>
      <c r="J59" s="83"/>
    </row>
    <row r="60" spans="1:10" s="21" customFormat="1" ht="15" x14ac:dyDescent="0.25">
      <c r="A60" s="56"/>
      <c r="B60" s="147"/>
    </row>
    <row r="61" spans="1:10" s="21" customFormat="1" ht="15" x14ac:dyDescent="0.25">
      <c r="A61" s="58"/>
      <c r="B61" s="58"/>
      <c r="C61" s="83"/>
      <c r="D61" s="83"/>
      <c r="E61" s="83"/>
      <c r="F61" s="83"/>
      <c r="G61" s="83"/>
      <c r="H61" s="83"/>
      <c r="I61" s="83"/>
      <c r="J61" s="83"/>
    </row>
    <row r="62" spans="1:10" s="21" customFormat="1" ht="15" x14ac:dyDescent="0.25">
      <c r="A62" s="59"/>
      <c r="B62" s="59"/>
      <c r="C62" s="83"/>
      <c r="D62" s="83"/>
      <c r="E62" s="83"/>
      <c r="F62" s="83"/>
      <c r="G62" s="83"/>
      <c r="H62" s="83"/>
      <c r="I62" s="83"/>
      <c r="J62" s="83"/>
    </row>
    <row r="63" spans="1:10" s="21" customFormat="1" ht="15" x14ac:dyDescent="0.25">
      <c r="A63" s="59"/>
      <c r="B63" s="59"/>
      <c r="C63" s="83"/>
      <c r="D63" s="83"/>
      <c r="E63" s="83"/>
      <c r="F63" s="83"/>
      <c r="G63" s="83"/>
      <c r="H63" s="83"/>
      <c r="I63" s="83"/>
      <c r="J63" s="83"/>
    </row>
    <row r="65" spans="1:10" x14ac:dyDescent="0.2">
      <c r="A65" s="163"/>
      <c r="B65" s="164"/>
      <c r="C65" s="165"/>
      <c r="D65" s="165"/>
      <c r="E65" s="165"/>
      <c r="F65" s="165"/>
      <c r="G65" s="165"/>
      <c r="H65" s="165"/>
      <c r="I65" s="165"/>
      <c r="J65" s="165"/>
    </row>
    <row r="66" spans="1:10" x14ac:dyDescent="0.2">
      <c r="A66" s="163"/>
      <c r="B66" s="164"/>
      <c r="C66" s="165"/>
      <c r="D66" s="165"/>
      <c r="E66" s="165"/>
      <c r="F66" s="165"/>
      <c r="G66" s="165"/>
      <c r="H66" s="165"/>
      <c r="I66" s="165"/>
      <c r="J66" s="165"/>
    </row>
    <row r="68" spans="1:10" hidden="1" x14ac:dyDescent="0.2">
      <c r="A68" s="60"/>
      <c r="B68" s="146"/>
      <c r="C68" s="166"/>
      <c r="D68" s="166"/>
      <c r="E68" s="166"/>
      <c r="F68" s="166"/>
      <c r="G68" s="166"/>
      <c r="H68" s="166"/>
      <c r="I68" s="166"/>
      <c r="J68" s="166"/>
    </row>
    <row r="69" spans="1:10" x14ac:dyDescent="0.2">
      <c r="A69" s="60"/>
      <c r="B69" s="146"/>
    </row>
    <row r="71" spans="1:10" x14ac:dyDescent="0.2">
      <c r="A71" s="60"/>
    </row>
    <row r="72" spans="1:10" x14ac:dyDescent="0.2">
      <c r="A72" s="60" t="s">
        <v>467</v>
      </c>
    </row>
  </sheetData>
  <pageMargins left="0.51181102362204722" right="0.51181102362204722" top="0.78740157480314965" bottom="0.78740157480314965" header="0.31496062992125984" footer="0.31496062992125984"/>
  <pageSetup paperSize="9" scale="48" orientation="landscape" errors="blank"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4"/>
  <sheetViews>
    <sheetView showGridLines="0" zoomScale="90" zoomScaleNormal="90" workbookViewId="0">
      <pane xSplit="1" ySplit="2" topLeftCell="K3" activePane="bottomRight" state="frozen"/>
      <selection sqref="A1:XFD1048576"/>
      <selection pane="topRight" sqref="A1:XFD1048576"/>
      <selection pane="bottomLeft" sqref="A1:XFD1048576"/>
      <selection pane="bottomRight"/>
    </sheetView>
  </sheetViews>
  <sheetFormatPr defaultRowHeight="12" x14ac:dyDescent="0.2"/>
  <cols>
    <col min="1" max="1" width="42.28515625" style="109" customWidth="1"/>
    <col min="2" max="2" width="43.85546875" style="109" customWidth="1"/>
    <col min="3" max="3" width="11" style="109" customWidth="1"/>
    <col min="4" max="11" width="12.42578125" style="109" customWidth="1"/>
    <col min="12" max="12" width="12.42578125" style="109" bestFit="1" customWidth="1"/>
    <col min="13" max="13" width="12.42578125" style="161" bestFit="1" customWidth="1"/>
    <col min="14" max="24" width="12.42578125" style="109" bestFit="1" customWidth="1"/>
    <col min="25" max="27" width="11" style="109" bestFit="1" customWidth="1"/>
    <col min="28" max="31" width="9.85546875" style="109" bestFit="1" customWidth="1"/>
    <col min="32" max="16384" width="9.140625" style="109"/>
  </cols>
  <sheetData>
    <row r="1" spans="1:31" x14ac:dyDescent="0.2">
      <c r="A1" s="5" t="s">
        <v>164</v>
      </c>
      <c r="B1" s="5" t="s">
        <v>343</v>
      </c>
      <c r="C1" s="108"/>
      <c r="D1" s="108"/>
      <c r="E1" s="108"/>
      <c r="F1" s="108"/>
      <c r="G1" s="108"/>
      <c r="H1" s="108"/>
      <c r="I1" s="108"/>
      <c r="J1" s="108"/>
      <c r="K1" s="108"/>
      <c r="L1" s="108"/>
      <c r="M1" s="271"/>
      <c r="N1" s="108"/>
      <c r="O1" s="108"/>
      <c r="P1" s="108"/>
      <c r="Q1" s="108"/>
      <c r="R1" s="108"/>
      <c r="S1" s="108"/>
      <c r="T1" s="108"/>
      <c r="U1" s="108"/>
      <c r="V1" s="108"/>
      <c r="W1" s="108"/>
      <c r="X1" s="108"/>
      <c r="Y1" s="108"/>
      <c r="Z1" s="108"/>
      <c r="AA1" s="108"/>
      <c r="AB1" s="108"/>
      <c r="AC1" s="108"/>
      <c r="AD1" s="108"/>
      <c r="AE1" s="108"/>
    </row>
    <row r="2" spans="1:31" x14ac:dyDescent="0.2">
      <c r="A2" s="110"/>
      <c r="B2" s="110"/>
      <c r="C2" s="108"/>
      <c r="D2" s="108"/>
      <c r="E2" s="108"/>
      <c r="F2" s="108"/>
      <c r="G2" s="108"/>
      <c r="H2" s="108"/>
      <c r="I2" s="108"/>
      <c r="J2" s="108"/>
      <c r="K2" s="108"/>
      <c r="L2" s="108"/>
      <c r="M2" s="271"/>
      <c r="N2" s="108"/>
      <c r="O2" s="108"/>
      <c r="P2" s="108"/>
      <c r="Q2" s="108"/>
      <c r="R2" s="108"/>
      <c r="S2" s="108"/>
      <c r="T2" s="108"/>
      <c r="U2" s="108"/>
      <c r="V2" s="108"/>
      <c r="W2" s="108"/>
      <c r="X2" s="108"/>
      <c r="Y2" s="108"/>
      <c r="Z2" s="108"/>
      <c r="AA2" s="108"/>
      <c r="AB2" s="108"/>
      <c r="AC2" s="108"/>
      <c r="AD2" s="108"/>
      <c r="AE2" s="108"/>
    </row>
    <row r="3" spans="1:31" x14ac:dyDescent="0.2">
      <c r="A3" s="88" t="s">
        <v>135</v>
      </c>
      <c r="B3" s="88" t="s">
        <v>220</v>
      </c>
      <c r="C3" s="108" t="s">
        <v>650</v>
      </c>
      <c r="D3" s="108" t="s">
        <v>278</v>
      </c>
      <c r="E3" s="108" t="s">
        <v>282</v>
      </c>
      <c r="F3" s="108" t="s">
        <v>286</v>
      </c>
      <c r="G3" s="108" t="s">
        <v>290</v>
      </c>
      <c r="H3" s="108" t="s">
        <v>294</v>
      </c>
      <c r="I3" s="108" t="s">
        <v>298</v>
      </c>
      <c r="J3" s="108" t="s">
        <v>302</v>
      </c>
      <c r="K3" s="108" t="s">
        <v>553</v>
      </c>
      <c r="L3" s="108" t="s">
        <v>708</v>
      </c>
      <c r="M3" s="6" t="s">
        <v>712</v>
      </c>
      <c r="N3" s="6" t="s">
        <v>745</v>
      </c>
      <c r="O3" s="6" t="s">
        <v>800</v>
      </c>
      <c r="P3" s="108" t="s">
        <v>650</v>
      </c>
      <c r="Q3" s="108" t="s">
        <v>817</v>
      </c>
      <c r="R3" s="108" t="s">
        <v>821</v>
      </c>
      <c r="S3" s="108" t="s">
        <v>826</v>
      </c>
      <c r="T3" s="108"/>
      <c r="U3" s="108"/>
      <c r="V3" s="108"/>
      <c r="W3" s="108"/>
      <c r="X3" s="108"/>
      <c r="Y3" s="108"/>
      <c r="Z3" s="108"/>
      <c r="AA3" s="108"/>
      <c r="AB3" s="108"/>
      <c r="AC3" s="108"/>
      <c r="AD3" s="108"/>
      <c r="AE3" s="108"/>
    </row>
    <row r="4" spans="1:31" x14ac:dyDescent="0.2">
      <c r="A4" s="111" t="s">
        <v>165</v>
      </c>
      <c r="B4" s="111" t="s">
        <v>344</v>
      </c>
      <c r="C4" s="108" t="s">
        <v>620</v>
      </c>
      <c r="D4" s="108" t="s">
        <v>9</v>
      </c>
      <c r="E4" s="108" t="s">
        <v>13</v>
      </c>
      <c r="F4" s="108" t="s">
        <v>17</v>
      </c>
      <c r="G4" s="108" t="s">
        <v>21</v>
      </c>
      <c r="H4" s="108" t="s">
        <v>25</v>
      </c>
      <c r="I4" s="108" t="s">
        <v>28</v>
      </c>
      <c r="J4" s="108" t="s">
        <v>153</v>
      </c>
      <c r="K4" s="108" t="s">
        <v>554</v>
      </c>
      <c r="L4" s="108" t="s">
        <v>709</v>
      </c>
      <c r="M4" s="6" t="s">
        <v>713</v>
      </c>
      <c r="N4" s="6" t="s">
        <v>746</v>
      </c>
      <c r="O4" s="6" t="s">
        <v>799</v>
      </c>
      <c r="P4" s="108" t="s">
        <v>810</v>
      </c>
      <c r="Q4" s="108" t="s">
        <v>816</v>
      </c>
      <c r="R4" s="108" t="s">
        <v>820</v>
      </c>
      <c r="S4" s="108" t="s">
        <v>827</v>
      </c>
      <c r="T4" s="108"/>
      <c r="U4" s="108"/>
      <c r="V4" s="108"/>
      <c r="W4" s="108"/>
      <c r="X4" s="108"/>
      <c r="Y4" s="108"/>
      <c r="Z4" s="108"/>
      <c r="AA4" s="108"/>
      <c r="AB4" s="108"/>
      <c r="AC4" s="108"/>
      <c r="AD4" s="108"/>
      <c r="AE4" s="108"/>
    </row>
    <row r="5" spans="1:31" ht="20.25" customHeight="1" x14ac:dyDescent="0.2">
      <c r="A5" s="274" t="s">
        <v>166</v>
      </c>
      <c r="B5" s="274" t="s">
        <v>345</v>
      </c>
      <c r="C5" s="118"/>
      <c r="D5" s="118"/>
      <c r="E5" s="118"/>
      <c r="F5" s="118"/>
      <c r="G5" s="118"/>
      <c r="H5" s="118"/>
      <c r="I5" s="118"/>
      <c r="J5" s="118"/>
      <c r="K5" s="118"/>
      <c r="L5" s="118"/>
      <c r="M5" s="272"/>
      <c r="N5" s="118"/>
      <c r="O5" s="118"/>
      <c r="P5" s="118"/>
      <c r="Q5" s="118"/>
      <c r="R5" s="118"/>
      <c r="S5" s="118"/>
      <c r="T5" s="118"/>
      <c r="U5" s="118"/>
      <c r="V5" s="118"/>
      <c r="W5" s="118"/>
      <c r="X5" s="118"/>
      <c r="Y5" s="118"/>
      <c r="Z5" s="118"/>
      <c r="AA5" s="118"/>
      <c r="AB5" s="118"/>
      <c r="AC5" s="118"/>
      <c r="AD5" s="118"/>
      <c r="AE5" s="118"/>
    </row>
    <row r="6" spans="1:31" ht="12" customHeight="1" x14ac:dyDescent="0.2">
      <c r="A6" s="115"/>
      <c r="B6" s="115"/>
      <c r="C6" s="118"/>
      <c r="D6" s="118"/>
      <c r="E6" s="118"/>
      <c r="F6" s="118"/>
      <c r="G6" s="118"/>
      <c r="H6" s="118"/>
      <c r="I6" s="118"/>
      <c r="J6" s="118"/>
      <c r="K6" s="118"/>
      <c r="L6" s="118"/>
      <c r="M6" s="272"/>
      <c r="N6" s="118"/>
      <c r="O6" s="118"/>
      <c r="P6" s="118"/>
      <c r="Q6" s="118"/>
      <c r="R6" s="118"/>
      <c r="S6" s="118"/>
      <c r="T6" s="118"/>
      <c r="U6" s="118"/>
      <c r="V6" s="118"/>
      <c r="W6" s="118"/>
      <c r="X6" s="118"/>
      <c r="Y6" s="118"/>
      <c r="Z6" s="118"/>
      <c r="AA6" s="118"/>
      <c r="AB6" s="118"/>
      <c r="AC6" s="118"/>
      <c r="AD6" s="118"/>
      <c r="AE6" s="118"/>
    </row>
    <row r="7" spans="1:31" s="14" customFormat="1" x14ac:dyDescent="0.2">
      <c r="A7" s="248" t="s">
        <v>621</v>
      </c>
      <c r="B7" s="248" t="s">
        <v>667</v>
      </c>
      <c r="C7" s="249"/>
      <c r="D7" s="249"/>
      <c r="E7" s="13"/>
      <c r="F7" s="262"/>
      <c r="G7" s="118"/>
      <c r="H7" s="118"/>
      <c r="I7" s="118"/>
      <c r="J7" s="118"/>
      <c r="K7" s="118"/>
      <c r="L7" s="118"/>
      <c r="M7" s="273"/>
      <c r="N7" s="118"/>
      <c r="O7" s="118"/>
      <c r="P7" s="118"/>
      <c r="Q7" s="118"/>
      <c r="R7" s="118"/>
      <c r="S7" s="118"/>
      <c r="T7" s="118"/>
      <c r="U7" s="118"/>
      <c r="V7" s="118"/>
      <c r="W7" s="118"/>
      <c r="X7" s="118"/>
      <c r="Y7" s="118"/>
      <c r="Z7" s="118"/>
      <c r="AA7" s="118"/>
      <c r="AB7" s="118"/>
      <c r="AC7" s="118"/>
      <c r="AD7" s="118"/>
      <c r="AE7" s="118"/>
    </row>
    <row r="8" spans="1:31" s="14" customFormat="1" ht="12" customHeight="1" x14ac:dyDescent="0.2">
      <c r="A8" s="261" t="s">
        <v>622</v>
      </c>
      <c r="B8" s="248" t="s">
        <v>668</v>
      </c>
      <c r="C8" s="249">
        <v>1.575</v>
      </c>
      <c r="D8" s="249">
        <v>6.1920000000000002</v>
      </c>
      <c r="E8" s="249">
        <v>35.178980880000005</v>
      </c>
      <c r="F8" s="263">
        <v>44.2</v>
      </c>
      <c r="G8" s="263">
        <v>25.797999999999998</v>
      </c>
      <c r="H8" s="263">
        <v>193.65899999999999</v>
      </c>
      <c r="I8" s="263">
        <v>232.011</v>
      </c>
      <c r="J8" s="262">
        <v>330.68200000000002</v>
      </c>
      <c r="K8" s="262">
        <v>67.825999999999993</v>
      </c>
      <c r="L8" s="262">
        <v>60.634999999999998</v>
      </c>
      <c r="M8" s="273">
        <v>77.416395189999832</v>
      </c>
      <c r="N8" s="273">
        <v>149.36650812000002</v>
      </c>
      <c r="O8" s="273">
        <v>109.8</v>
      </c>
      <c r="P8" s="262">
        <v>124.91043033999999</v>
      </c>
      <c r="Q8" s="262">
        <v>247.96237836</v>
      </c>
      <c r="R8" s="262">
        <v>289.94395478000001</v>
      </c>
      <c r="S8" s="262">
        <v>262.21785915999999</v>
      </c>
      <c r="T8" s="118"/>
      <c r="U8" s="118"/>
      <c r="V8" s="118"/>
      <c r="W8" s="118"/>
      <c r="X8" s="118"/>
      <c r="Y8" s="118"/>
      <c r="Z8" s="118"/>
      <c r="AA8" s="118"/>
      <c r="AB8" s="118"/>
      <c r="AC8" s="118"/>
      <c r="AD8" s="118"/>
      <c r="AE8" s="118"/>
    </row>
    <row r="9" spans="1:31" s="14" customFormat="1" ht="12" customHeight="1" x14ac:dyDescent="0.2">
      <c r="A9" s="260" t="s">
        <v>550</v>
      </c>
      <c r="B9" s="248" t="s">
        <v>669</v>
      </c>
      <c r="C9" s="249"/>
      <c r="D9" s="249"/>
      <c r="E9" s="249"/>
      <c r="F9" s="263"/>
      <c r="G9" s="263"/>
      <c r="H9" s="263"/>
      <c r="I9" s="263"/>
      <c r="J9" s="262"/>
      <c r="K9" s="262">
        <v>63.290999999999997</v>
      </c>
      <c r="L9" s="262">
        <v>62</v>
      </c>
      <c r="M9" s="273">
        <v>63.861813749999996</v>
      </c>
      <c r="N9" s="273">
        <v>0</v>
      </c>
      <c r="O9" s="273"/>
      <c r="P9" s="118"/>
      <c r="Q9" s="118"/>
      <c r="R9" s="118"/>
      <c r="S9" s="118"/>
      <c r="T9" s="118"/>
      <c r="U9" s="118"/>
      <c r="V9" s="118"/>
      <c r="W9" s="118"/>
      <c r="X9" s="118"/>
      <c r="Y9" s="118"/>
      <c r="Z9" s="118"/>
      <c r="AA9" s="118"/>
      <c r="AB9" s="118"/>
      <c r="AC9" s="118"/>
      <c r="AD9" s="118"/>
      <c r="AE9" s="118"/>
    </row>
    <row r="10" spans="1:31" s="14" customFormat="1" ht="12" customHeight="1" x14ac:dyDescent="0.2">
      <c r="A10" s="248" t="s">
        <v>623</v>
      </c>
      <c r="B10" s="248" t="s">
        <v>701</v>
      </c>
      <c r="C10" s="249">
        <v>0</v>
      </c>
      <c r="D10" s="249">
        <v>136.14599999999999</v>
      </c>
      <c r="E10" s="249">
        <v>0</v>
      </c>
      <c r="F10" s="263">
        <v>159.60599999999999</v>
      </c>
      <c r="G10" s="263">
        <v>0</v>
      </c>
      <c r="H10" s="263">
        <v>0</v>
      </c>
      <c r="I10" s="263"/>
      <c r="J10" s="118"/>
      <c r="K10" s="118"/>
      <c r="L10" s="262"/>
      <c r="M10" s="273"/>
      <c r="N10" s="273"/>
      <c r="O10" s="273"/>
      <c r="P10" s="118"/>
      <c r="Q10" s="118"/>
      <c r="R10" s="118"/>
      <c r="S10" s="118"/>
      <c r="T10" s="118"/>
      <c r="U10" s="118"/>
      <c r="V10" s="118"/>
      <c r="W10" s="118"/>
      <c r="X10" s="118"/>
      <c r="Y10" s="118"/>
      <c r="Z10" s="118"/>
      <c r="AA10" s="118"/>
      <c r="AB10" s="118"/>
      <c r="AC10" s="118"/>
      <c r="AD10" s="118"/>
      <c r="AE10" s="118"/>
    </row>
    <row r="11" spans="1:31" s="14" customFormat="1" ht="12" customHeight="1" x14ac:dyDescent="0.2">
      <c r="A11" s="248" t="s">
        <v>631</v>
      </c>
      <c r="B11" s="248" t="s">
        <v>417</v>
      </c>
      <c r="C11" s="249">
        <v>71.504000000000005</v>
      </c>
      <c r="D11" s="249">
        <v>122.136</v>
      </c>
      <c r="E11" s="249">
        <v>139.14166703000001</v>
      </c>
      <c r="F11" s="263">
        <v>194.77799999999999</v>
      </c>
      <c r="G11" s="263">
        <v>177.35900000000001</v>
      </c>
      <c r="H11" s="263">
        <v>156.79300000000001</v>
      </c>
      <c r="I11" s="263">
        <v>99.718826219999983</v>
      </c>
      <c r="J11" s="262">
        <v>65.834000000000003</v>
      </c>
      <c r="K11" s="262">
        <v>56.756999999999998</v>
      </c>
      <c r="L11" s="262">
        <v>56.491</v>
      </c>
      <c r="M11" s="273">
        <v>60.307652330003023</v>
      </c>
      <c r="N11" s="273">
        <v>88.705313099999969</v>
      </c>
      <c r="O11" s="273">
        <v>97.962999999999994</v>
      </c>
      <c r="P11" s="262">
        <v>116.81590325000001</v>
      </c>
      <c r="Q11" s="262">
        <v>117.54383779999999</v>
      </c>
      <c r="R11" s="262">
        <v>93.536776499999988</v>
      </c>
      <c r="S11" s="262">
        <v>88.697163270000004</v>
      </c>
      <c r="T11" s="118"/>
      <c r="U11" s="118"/>
      <c r="V11" s="118"/>
      <c r="W11" s="118"/>
      <c r="X11" s="118"/>
      <c r="Y11" s="118"/>
      <c r="Z11" s="118"/>
      <c r="AA11" s="118"/>
      <c r="AB11" s="118"/>
      <c r="AC11" s="118"/>
      <c r="AD11" s="118"/>
      <c r="AE11" s="118"/>
    </row>
    <row r="12" spans="1:31" s="14" customFormat="1" ht="12" customHeight="1" x14ac:dyDescent="0.2">
      <c r="A12" s="248" t="s">
        <v>624</v>
      </c>
      <c r="B12" s="248" t="s">
        <v>419</v>
      </c>
      <c r="C12" s="249">
        <v>1.3819999999999999</v>
      </c>
      <c r="D12" s="249">
        <v>5.63</v>
      </c>
      <c r="E12" s="249">
        <v>11.19071677</v>
      </c>
      <c r="F12" s="263">
        <v>26.937999999999999</v>
      </c>
      <c r="G12" s="263">
        <v>36.287999999999997</v>
      </c>
      <c r="H12" s="263">
        <v>21.792999999999999</v>
      </c>
      <c r="I12" s="263">
        <v>18.398</v>
      </c>
      <c r="J12" s="262">
        <v>13.904999999999999</v>
      </c>
      <c r="K12" s="262">
        <v>16.088999999999999</v>
      </c>
      <c r="L12" s="262">
        <v>15.297000000000001</v>
      </c>
      <c r="M12" s="273">
        <v>17.236070600000073</v>
      </c>
      <c r="N12" s="273">
        <v>31.012617070000001</v>
      </c>
      <c r="O12" s="273">
        <v>32.994</v>
      </c>
      <c r="P12" s="262">
        <v>36.336836869999999</v>
      </c>
      <c r="Q12" s="262">
        <v>38.884718119999995</v>
      </c>
      <c r="R12" s="262">
        <v>45.751679609999997</v>
      </c>
      <c r="S12" s="262">
        <v>43.659580750000011</v>
      </c>
      <c r="T12" s="118"/>
      <c r="U12" s="118"/>
      <c r="V12" s="118"/>
      <c r="W12" s="118"/>
      <c r="X12" s="118"/>
      <c r="Y12" s="118"/>
      <c r="Z12" s="118"/>
      <c r="AA12" s="118"/>
      <c r="AB12" s="118"/>
      <c r="AC12" s="118"/>
      <c r="AD12" s="118"/>
      <c r="AE12" s="118"/>
    </row>
    <row r="13" spans="1:31" s="14" customFormat="1" ht="12" customHeight="1" x14ac:dyDescent="0.2">
      <c r="A13" s="260" t="s">
        <v>168</v>
      </c>
      <c r="B13" s="248" t="s">
        <v>670</v>
      </c>
      <c r="C13" s="249"/>
      <c r="D13" s="249"/>
      <c r="E13" s="249"/>
      <c r="F13" s="263"/>
      <c r="G13" s="263"/>
      <c r="H13" s="263"/>
      <c r="I13" s="263"/>
      <c r="J13" s="262"/>
      <c r="K13" s="262">
        <v>4.2460000000000004</v>
      </c>
      <c r="L13" s="262">
        <v>5.8000000000000003E-2</v>
      </c>
      <c r="M13" s="273">
        <v>5.8342699999998089E-2</v>
      </c>
      <c r="N13" s="273">
        <v>0</v>
      </c>
      <c r="O13" s="273">
        <v>0</v>
      </c>
      <c r="P13" s="262">
        <v>0</v>
      </c>
      <c r="Q13" s="262">
        <v>0</v>
      </c>
      <c r="R13" s="262">
        <v>0</v>
      </c>
      <c r="S13" s="262">
        <v>0</v>
      </c>
      <c r="T13" s="118"/>
      <c r="U13" s="118"/>
      <c r="V13" s="118"/>
      <c r="W13" s="118"/>
      <c r="X13" s="118"/>
      <c r="Y13" s="118"/>
      <c r="Z13" s="118"/>
      <c r="AA13" s="118"/>
      <c r="AB13" s="118"/>
      <c r="AC13" s="118"/>
      <c r="AD13" s="118"/>
      <c r="AE13" s="118"/>
    </row>
    <row r="14" spans="1:31" s="14" customFormat="1" ht="12" customHeight="1" x14ac:dyDescent="0.2">
      <c r="A14" s="267" t="s">
        <v>660</v>
      </c>
      <c r="B14" s="248" t="s">
        <v>671</v>
      </c>
      <c r="C14" s="249"/>
      <c r="D14" s="249"/>
      <c r="E14" s="249"/>
      <c r="F14" s="263"/>
      <c r="G14" s="263"/>
      <c r="H14" s="263"/>
      <c r="I14" s="263"/>
      <c r="J14" s="262">
        <v>12.375999999999999</v>
      </c>
      <c r="K14" s="262">
        <v>6.5309999999999997</v>
      </c>
      <c r="L14" s="262">
        <v>0.40044996999999388</v>
      </c>
      <c r="M14" s="273">
        <v>0.41277715999999842</v>
      </c>
      <c r="N14" s="273">
        <v>6.6859999999999999</v>
      </c>
      <c r="O14" s="273">
        <v>7.4749999999999996</v>
      </c>
      <c r="P14" s="262">
        <v>7.3671171400000004</v>
      </c>
      <c r="Q14" s="262">
        <v>7.4492429400000004</v>
      </c>
      <c r="R14" s="262">
        <v>8.8880830999999993</v>
      </c>
      <c r="S14" s="262">
        <v>6.2009999999999996</v>
      </c>
      <c r="T14" s="118"/>
      <c r="U14" s="118"/>
      <c r="V14" s="118"/>
      <c r="W14" s="118"/>
      <c r="X14" s="118"/>
      <c r="Y14" s="118"/>
      <c r="Z14" s="118"/>
      <c r="AA14" s="118"/>
      <c r="AB14" s="118"/>
      <c r="AC14" s="118"/>
      <c r="AD14" s="118"/>
      <c r="AE14" s="118"/>
    </row>
    <row r="15" spans="1:31" s="14" customFormat="1" ht="12" customHeight="1" x14ac:dyDescent="0.2">
      <c r="A15" s="248" t="s">
        <v>625</v>
      </c>
      <c r="B15" s="248" t="s">
        <v>420</v>
      </c>
      <c r="C15" s="249">
        <v>25.727</v>
      </c>
      <c r="D15" s="249">
        <v>26.157</v>
      </c>
      <c r="E15" s="249">
        <v>22.050999999999998</v>
      </c>
      <c r="F15" s="263">
        <v>35.021000000000001</v>
      </c>
      <c r="G15" s="263">
        <v>38.673000000000002</v>
      </c>
      <c r="H15" s="263">
        <v>28.677</v>
      </c>
      <c r="I15" s="263">
        <v>39.435000000000002</v>
      </c>
      <c r="J15" s="262">
        <v>16.63</v>
      </c>
      <c r="K15" s="262">
        <v>6.9829999999999997</v>
      </c>
      <c r="L15" s="262">
        <v>4.1091060199999028</v>
      </c>
      <c r="M15" s="273">
        <v>3.8315607700000651</v>
      </c>
      <c r="N15" s="273">
        <v>6.8319999999999999</v>
      </c>
      <c r="O15" s="273">
        <v>6.8929999999999998</v>
      </c>
      <c r="P15" s="262">
        <v>6.6429157900000009</v>
      </c>
      <c r="Q15" s="262">
        <v>6.3961879499999998</v>
      </c>
      <c r="R15" s="262">
        <v>6.6199667199999999</v>
      </c>
      <c r="S15" s="262">
        <v>5.1891713800000003</v>
      </c>
      <c r="T15" s="118"/>
      <c r="U15" s="118"/>
      <c r="V15" s="118"/>
      <c r="W15" s="118"/>
      <c r="X15" s="118"/>
      <c r="Y15" s="118"/>
      <c r="Z15" s="118"/>
      <c r="AA15" s="118"/>
      <c r="AB15" s="118"/>
      <c r="AC15" s="118"/>
      <c r="AD15" s="118"/>
      <c r="AE15" s="118"/>
    </row>
    <row r="16" spans="1:31" s="14" customFormat="1" ht="12" customHeight="1" x14ac:dyDescent="0.2">
      <c r="A16" s="248" t="s">
        <v>626</v>
      </c>
      <c r="B16" s="248" t="s">
        <v>557</v>
      </c>
      <c r="C16" s="249">
        <v>0.218</v>
      </c>
      <c r="D16" s="249">
        <v>0.312</v>
      </c>
      <c r="E16" s="249">
        <v>0</v>
      </c>
      <c r="F16" s="263">
        <v>0</v>
      </c>
      <c r="G16" s="263">
        <v>0</v>
      </c>
      <c r="H16" s="263">
        <v>0</v>
      </c>
      <c r="I16" s="263"/>
      <c r="J16" s="118"/>
      <c r="K16" s="118"/>
      <c r="L16" s="262"/>
      <c r="M16" s="273"/>
      <c r="N16" s="273"/>
      <c r="O16" s="273"/>
      <c r="P16" s="118"/>
      <c r="Q16" s="118"/>
      <c r="R16" s="118"/>
      <c r="S16" s="118"/>
      <c r="T16" s="118"/>
      <c r="U16" s="118"/>
      <c r="V16" s="118"/>
      <c r="W16" s="118"/>
      <c r="X16" s="118"/>
      <c r="Y16" s="118"/>
      <c r="Z16" s="118"/>
      <c r="AA16" s="118"/>
      <c r="AB16" s="118"/>
      <c r="AC16" s="118"/>
      <c r="AD16" s="118"/>
      <c r="AE16" s="118"/>
    </row>
    <row r="17" spans="1:31" s="14" customFormat="1" ht="12" customHeight="1" x14ac:dyDescent="0.2">
      <c r="A17" s="248" t="s">
        <v>627</v>
      </c>
      <c r="B17" s="248" t="s">
        <v>672</v>
      </c>
      <c r="C17" s="249">
        <v>0</v>
      </c>
      <c r="D17" s="249">
        <v>0</v>
      </c>
      <c r="E17" s="249">
        <v>11.48548006</v>
      </c>
      <c r="F17" s="263">
        <v>6.6820000000000004</v>
      </c>
      <c r="G17" s="263">
        <v>0.52900000000000003</v>
      </c>
      <c r="H17" s="263">
        <v>0.17199999999999999</v>
      </c>
      <c r="I17" s="263">
        <v>0.19700000000000001</v>
      </c>
      <c r="J17" s="262">
        <v>2.1920000000000002</v>
      </c>
      <c r="K17" s="262">
        <v>0.17599999999999999</v>
      </c>
      <c r="L17" s="262">
        <v>0.1691455800000001</v>
      </c>
      <c r="M17" s="273">
        <v>0.19900686000000001</v>
      </c>
      <c r="N17" s="273">
        <v>2.9689999999999999</v>
      </c>
      <c r="O17" s="273">
        <v>2.7309999999999999</v>
      </c>
      <c r="P17" s="262">
        <v>3.66974132</v>
      </c>
      <c r="Q17" s="262">
        <v>4.2966234100000005</v>
      </c>
      <c r="R17" s="262">
        <v>3.9176741899999996</v>
      </c>
      <c r="S17" s="262">
        <v>3.8506015100000006</v>
      </c>
      <c r="T17" s="118"/>
      <c r="U17" s="118"/>
      <c r="V17" s="118"/>
      <c r="W17" s="118"/>
      <c r="X17" s="118"/>
      <c r="Y17" s="118"/>
      <c r="Z17" s="118"/>
      <c r="AA17" s="118"/>
      <c r="AB17" s="118"/>
      <c r="AC17" s="118"/>
      <c r="AD17" s="118"/>
      <c r="AE17" s="118"/>
    </row>
    <row r="18" spans="1:31" s="14" customFormat="1" x14ac:dyDescent="0.2">
      <c r="A18" s="260" t="s">
        <v>651</v>
      </c>
      <c r="B18" s="248" t="s">
        <v>673</v>
      </c>
      <c r="C18" s="249"/>
      <c r="D18" s="249"/>
      <c r="E18" s="249">
        <v>2.8409669200000001</v>
      </c>
      <c r="F18" s="263">
        <v>0</v>
      </c>
      <c r="G18" s="263">
        <v>7.516</v>
      </c>
      <c r="H18" s="263">
        <v>1.1919999999999999</v>
      </c>
      <c r="I18" s="263"/>
      <c r="J18" s="118"/>
      <c r="K18" s="118"/>
      <c r="L18" s="262"/>
      <c r="M18" s="273"/>
      <c r="N18" s="273"/>
      <c r="O18" s="273"/>
      <c r="P18" s="118"/>
      <c r="Q18" s="118"/>
      <c r="R18" s="118"/>
      <c r="S18" s="118"/>
      <c r="T18" s="118"/>
      <c r="U18" s="118"/>
      <c r="V18" s="118"/>
      <c r="W18" s="118"/>
      <c r="X18" s="118"/>
      <c r="Y18" s="118"/>
      <c r="Z18" s="118"/>
      <c r="AA18" s="118"/>
      <c r="AB18" s="118"/>
      <c r="AC18" s="118"/>
      <c r="AD18" s="118"/>
      <c r="AE18" s="118"/>
    </row>
    <row r="19" spans="1:31" s="14" customFormat="1" x14ac:dyDescent="0.2">
      <c r="A19" s="260" t="s">
        <v>659</v>
      </c>
      <c r="B19" s="248" t="s">
        <v>674</v>
      </c>
      <c r="C19" s="249"/>
      <c r="D19" s="249"/>
      <c r="E19" s="249"/>
      <c r="F19" s="263"/>
      <c r="G19" s="263">
        <v>26.785</v>
      </c>
      <c r="H19" s="263">
        <v>17.466999999999999</v>
      </c>
      <c r="I19" s="263">
        <v>19.777999999999999</v>
      </c>
      <c r="J19" s="262">
        <v>22.558</v>
      </c>
      <c r="K19" s="118"/>
      <c r="L19" s="262"/>
      <c r="M19" s="273">
        <v>0</v>
      </c>
      <c r="N19" s="273"/>
      <c r="O19" s="273"/>
      <c r="P19" s="118"/>
      <c r="Q19" s="118"/>
      <c r="R19" s="118"/>
      <c r="S19" s="118"/>
      <c r="T19" s="118"/>
      <c r="U19" s="118"/>
      <c r="V19" s="118"/>
      <c r="W19" s="118"/>
      <c r="X19" s="118"/>
      <c r="Y19" s="118"/>
      <c r="Z19" s="118"/>
      <c r="AA19" s="118"/>
      <c r="AB19" s="118"/>
      <c r="AC19" s="118"/>
      <c r="AD19" s="118"/>
      <c r="AE19" s="118"/>
    </row>
    <row r="20" spans="1:31" s="14" customFormat="1" x14ac:dyDescent="0.2">
      <c r="A20" s="248" t="s">
        <v>628</v>
      </c>
      <c r="B20" s="248" t="s">
        <v>675</v>
      </c>
      <c r="C20" s="249">
        <v>4.0510000000000002</v>
      </c>
      <c r="D20" s="249">
        <v>11.342000000000001</v>
      </c>
      <c r="E20" s="249">
        <v>2.9798093200000002</v>
      </c>
      <c r="F20" s="263">
        <v>6.452</v>
      </c>
      <c r="G20" s="263">
        <v>6.516</v>
      </c>
      <c r="H20" s="263">
        <v>5.58</v>
      </c>
      <c r="I20" s="263">
        <v>5.3151737800000003</v>
      </c>
      <c r="J20" s="262">
        <v>8.0809999999999995</v>
      </c>
      <c r="K20" s="262">
        <v>3.3759999999999999</v>
      </c>
      <c r="L20" s="262">
        <v>10.217490390002213</v>
      </c>
      <c r="M20" s="273">
        <v>10.061999610000578</v>
      </c>
      <c r="N20" s="273">
        <v>10.731</v>
      </c>
      <c r="O20" s="273">
        <v>6.5259999999999998</v>
      </c>
      <c r="P20" s="262">
        <v>0</v>
      </c>
      <c r="Q20" s="262">
        <v>0</v>
      </c>
      <c r="R20" s="262">
        <v>0</v>
      </c>
      <c r="S20" s="262">
        <v>0</v>
      </c>
      <c r="T20" s="118"/>
      <c r="U20" s="118"/>
      <c r="V20" s="118"/>
      <c r="W20" s="118"/>
      <c r="X20" s="118"/>
      <c r="Y20" s="118"/>
      <c r="Z20" s="118"/>
      <c r="AA20" s="118"/>
      <c r="AB20" s="118"/>
      <c r="AC20" s="118"/>
      <c r="AD20" s="118"/>
      <c r="AE20" s="118"/>
    </row>
    <row r="21" spans="1:31" s="14" customFormat="1" x14ac:dyDescent="0.2">
      <c r="A21" s="265" t="s">
        <v>661</v>
      </c>
      <c r="B21" s="248" t="s">
        <v>346</v>
      </c>
      <c r="C21" s="249"/>
      <c r="D21" s="249"/>
      <c r="E21" s="249"/>
      <c r="F21" s="263"/>
      <c r="G21" s="263"/>
      <c r="H21" s="263"/>
      <c r="I21" s="263">
        <v>20.687000000000001</v>
      </c>
      <c r="J21" s="118"/>
      <c r="K21" s="262">
        <v>7.1509999999999998</v>
      </c>
      <c r="L21" s="262"/>
      <c r="M21" s="273"/>
      <c r="N21" s="273"/>
      <c r="O21" s="273">
        <v>4.9889999999999999</v>
      </c>
      <c r="P21" s="262">
        <v>10.27419562</v>
      </c>
      <c r="Q21" s="262">
        <v>8.8415759000000005</v>
      </c>
      <c r="R21" s="262">
        <v>9.0620994600000007</v>
      </c>
      <c r="S21" s="262">
        <v>14.198621380000001</v>
      </c>
      <c r="T21" s="118"/>
      <c r="U21" s="118"/>
      <c r="V21" s="118"/>
      <c r="W21" s="118"/>
      <c r="X21" s="118"/>
      <c r="Y21" s="118"/>
      <c r="Z21" s="118"/>
      <c r="AA21" s="118"/>
      <c r="AB21" s="118"/>
      <c r="AC21" s="118"/>
      <c r="AD21" s="118"/>
      <c r="AE21" s="118"/>
    </row>
    <row r="22" spans="1:31" s="14" customFormat="1" x14ac:dyDescent="0.2">
      <c r="A22" s="246" t="s">
        <v>629</v>
      </c>
      <c r="B22" s="246" t="s">
        <v>676</v>
      </c>
      <c r="C22" s="247">
        <v>104.45700000000002</v>
      </c>
      <c r="D22" s="247">
        <v>307.91499999999996</v>
      </c>
      <c r="E22" s="247">
        <v>224.86862098</v>
      </c>
      <c r="F22" s="247">
        <v>473.67699999999996</v>
      </c>
      <c r="G22" s="247">
        <v>319.46400000000006</v>
      </c>
      <c r="H22" s="247">
        <v>425.33300000000003</v>
      </c>
      <c r="I22" s="247">
        <v>435.54</v>
      </c>
      <c r="J22" s="247">
        <v>472.25799999999998</v>
      </c>
      <c r="K22" s="247">
        <v>232.42600000000002</v>
      </c>
      <c r="L22" s="247">
        <v>209.37719196000205</v>
      </c>
      <c r="M22" s="247">
        <v>233.38561897000355</v>
      </c>
      <c r="N22" s="247">
        <v>296.30243828999994</v>
      </c>
      <c r="O22" s="247">
        <v>269.37099999999998</v>
      </c>
      <c r="P22" s="247">
        <v>306.01714033000002</v>
      </c>
      <c r="Q22" s="247">
        <v>431.37456448</v>
      </c>
      <c r="R22" s="247">
        <v>457.72023436000001</v>
      </c>
      <c r="S22" s="247">
        <v>424.01399745000009</v>
      </c>
      <c r="T22" s="118"/>
      <c r="U22" s="118"/>
      <c r="V22" s="118"/>
      <c r="W22" s="118"/>
      <c r="X22" s="118"/>
      <c r="Y22" s="118"/>
      <c r="Z22" s="118"/>
      <c r="AA22" s="118"/>
      <c r="AB22" s="118"/>
      <c r="AC22" s="118"/>
      <c r="AD22" s="118"/>
      <c r="AE22" s="118"/>
    </row>
    <row r="23" spans="1:31" s="14" customFormat="1" ht="12" customHeight="1" x14ac:dyDescent="0.2">
      <c r="A23" s="248"/>
      <c r="B23" s="248"/>
      <c r="C23" s="249"/>
      <c r="D23" s="249"/>
      <c r="E23" s="249"/>
      <c r="F23" s="118"/>
      <c r="G23" s="263"/>
      <c r="H23" s="263"/>
      <c r="I23" s="118"/>
      <c r="J23" s="118"/>
      <c r="K23" s="262"/>
      <c r="L23" s="262"/>
      <c r="M23" s="273"/>
      <c r="N23" s="273"/>
      <c r="O23" s="273"/>
      <c r="P23" s="118"/>
      <c r="Q23" s="118"/>
      <c r="R23" s="118"/>
      <c r="S23" s="118"/>
      <c r="T23" s="118"/>
      <c r="U23" s="118"/>
      <c r="V23" s="118"/>
      <c r="W23" s="118"/>
      <c r="X23" s="118"/>
      <c r="Y23" s="118"/>
      <c r="Z23" s="118"/>
      <c r="AA23" s="118"/>
      <c r="AB23" s="118"/>
      <c r="AC23" s="118"/>
      <c r="AD23" s="118"/>
      <c r="AE23" s="118"/>
    </row>
    <row r="24" spans="1:31" s="14" customFormat="1" ht="12" customHeight="1" x14ac:dyDescent="0.2">
      <c r="A24" s="248" t="s">
        <v>630</v>
      </c>
      <c r="B24" s="248" t="s">
        <v>677</v>
      </c>
      <c r="C24" s="249"/>
      <c r="D24" s="249"/>
      <c r="E24" s="249"/>
      <c r="F24" s="118"/>
      <c r="G24" s="263"/>
      <c r="H24" s="263"/>
      <c r="I24" s="118"/>
      <c r="J24" s="118"/>
      <c r="K24" s="118"/>
      <c r="L24" s="262"/>
      <c r="M24" s="273"/>
      <c r="N24" s="273"/>
      <c r="O24" s="273"/>
      <c r="P24" s="118"/>
      <c r="Q24" s="118"/>
      <c r="R24" s="118"/>
      <c r="S24" s="118"/>
      <c r="T24" s="118"/>
      <c r="U24" s="118"/>
      <c r="V24" s="118"/>
      <c r="W24" s="118"/>
      <c r="X24" s="118"/>
      <c r="Y24" s="118"/>
      <c r="Z24" s="118"/>
      <c r="AA24" s="118"/>
      <c r="AB24" s="118"/>
      <c r="AC24" s="118"/>
      <c r="AD24" s="118"/>
      <c r="AE24" s="118"/>
    </row>
    <row r="25" spans="1:31" s="14" customFormat="1" ht="12" customHeight="1" x14ac:dyDescent="0.2">
      <c r="A25" s="269" t="s">
        <v>550</v>
      </c>
      <c r="B25" s="248" t="s">
        <v>669</v>
      </c>
      <c r="C25" s="249"/>
      <c r="D25" s="249"/>
      <c r="E25" s="249"/>
      <c r="F25" s="118"/>
      <c r="G25" s="263"/>
      <c r="H25" s="263"/>
      <c r="I25" s="118"/>
      <c r="J25" s="118"/>
      <c r="K25" s="262">
        <v>87.227999999999994</v>
      </c>
      <c r="L25" s="262">
        <v>26.810492580000002</v>
      </c>
      <c r="M25" s="273">
        <v>27.078634750000003</v>
      </c>
      <c r="N25" s="273">
        <v>0</v>
      </c>
      <c r="O25" s="273"/>
      <c r="P25" s="118"/>
      <c r="Q25" s="118"/>
      <c r="R25" s="118"/>
      <c r="S25" s="118"/>
      <c r="T25" s="118"/>
      <c r="U25" s="118"/>
      <c r="V25" s="118"/>
      <c r="W25" s="118"/>
      <c r="X25" s="118"/>
      <c r="Y25" s="118"/>
      <c r="Z25" s="118"/>
      <c r="AA25" s="118"/>
      <c r="AB25" s="118"/>
      <c r="AC25" s="118"/>
      <c r="AD25" s="118"/>
      <c r="AE25" s="118"/>
    </row>
    <row r="26" spans="1:31" s="14" customFormat="1" ht="12" customHeight="1" x14ac:dyDescent="0.2">
      <c r="A26" s="248" t="s">
        <v>631</v>
      </c>
      <c r="B26" s="248" t="s">
        <v>417</v>
      </c>
      <c r="C26" s="249">
        <v>4.4130000000000003</v>
      </c>
      <c r="D26" s="249">
        <v>3.7810000000000001</v>
      </c>
      <c r="E26" s="249">
        <v>2.6082489899999999</v>
      </c>
      <c r="F26" s="263">
        <v>2.5489999999999999</v>
      </c>
      <c r="G26" s="263">
        <v>1.4139999999999999</v>
      </c>
      <c r="H26" s="263">
        <v>1.3979999999999999</v>
      </c>
      <c r="I26" s="263">
        <v>0</v>
      </c>
      <c r="J26" s="118"/>
      <c r="K26" s="118"/>
      <c r="L26" s="262"/>
      <c r="M26" s="273"/>
      <c r="N26" s="273"/>
      <c r="O26" s="273"/>
      <c r="P26" s="118"/>
      <c r="Q26" s="118"/>
      <c r="R26" s="118"/>
      <c r="S26" s="118"/>
      <c r="T26" s="118"/>
      <c r="U26" s="118"/>
      <c r="V26" s="118"/>
      <c r="W26" s="118"/>
      <c r="X26" s="118"/>
      <c r="Y26" s="118"/>
      <c r="Z26" s="118"/>
      <c r="AA26" s="118"/>
      <c r="AB26" s="118"/>
      <c r="AC26" s="118"/>
      <c r="AD26" s="118"/>
      <c r="AE26" s="118"/>
    </row>
    <row r="27" spans="1:31" s="14" customFormat="1" ht="12" customHeight="1" x14ac:dyDescent="0.2">
      <c r="A27" s="248" t="s">
        <v>632</v>
      </c>
      <c r="B27" s="248" t="s">
        <v>420</v>
      </c>
      <c r="C27" s="249">
        <v>0.17299999999999999</v>
      </c>
      <c r="D27" s="249">
        <v>3.9430000000000001</v>
      </c>
      <c r="E27" s="249">
        <v>31.576611669999995</v>
      </c>
      <c r="F27" s="263">
        <v>30.716999999999999</v>
      </c>
      <c r="G27" s="263">
        <v>42.764000000000003</v>
      </c>
      <c r="H27" s="263">
        <v>32.012999999999998</v>
      </c>
      <c r="I27" s="262">
        <v>12.347</v>
      </c>
      <c r="J27" s="118"/>
      <c r="K27" s="118"/>
      <c r="L27" s="262"/>
      <c r="M27" s="273"/>
      <c r="N27" s="273"/>
      <c r="O27" s="273"/>
      <c r="P27" s="262">
        <v>8.9627999999999995E-4</v>
      </c>
      <c r="Q27" s="262">
        <v>8.9627999999999995E-4</v>
      </c>
      <c r="R27" s="262">
        <v>0.10687936000000001</v>
      </c>
      <c r="S27" s="262">
        <v>0.29195714</v>
      </c>
      <c r="T27" s="118"/>
      <c r="U27" s="118"/>
      <c r="V27" s="118"/>
      <c r="W27" s="118"/>
      <c r="X27" s="118"/>
      <c r="Y27" s="118"/>
      <c r="Z27" s="118"/>
      <c r="AA27" s="118"/>
      <c r="AB27" s="118"/>
      <c r="AC27" s="118"/>
      <c r="AD27" s="118"/>
      <c r="AE27" s="118"/>
    </row>
    <row r="28" spans="1:31" s="14" customFormat="1" ht="12" customHeight="1" x14ac:dyDescent="0.2">
      <c r="A28" s="248" t="s">
        <v>633</v>
      </c>
      <c r="B28" s="248" t="s">
        <v>702</v>
      </c>
      <c r="C28" s="249">
        <v>10.038</v>
      </c>
      <c r="D28" s="249">
        <v>8.0570000000000004</v>
      </c>
      <c r="E28" s="249">
        <v>16.116796399999998</v>
      </c>
      <c r="F28" s="263">
        <v>0</v>
      </c>
      <c r="G28" s="263">
        <v>0</v>
      </c>
      <c r="H28" s="263">
        <v>24.945</v>
      </c>
      <c r="I28" s="262">
        <v>47.23</v>
      </c>
      <c r="J28" s="118"/>
      <c r="K28" s="118"/>
      <c r="L28" s="262"/>
      <c r="M28" s="273"/>
      <c r="N28" s="273"/>
      <c r="O28" s="273"/>
      <c r="P28" s="118"/>
      <c r="Q28" s="118"/>
      <c r="R28" s="118"/>
      <c r="S28" s="118"/>
      <c r="T28" s="118"/>
      <c r="U28" s="118"/>
      <c r="V28" s="118"/>
      <c r="W28" s="118"/>
      <c r="X28" s="118"/>
      <c r="Y28" s="118"/>
      <c r="Z28" s="118"/>
      <c r="AA28" s="118"/>
      <c r="AB28" s="118"/>
      <c r="AC28" s="118"/>
      <c r="AD28" s="118"/>
      <c r="AE28" s="118"/>
    </row>
    <row r="29" spans="1:31" s="14" customFormat="1" ht="12" customHeight="1" x14ac:dyDescent="0.2">
      <c r="A29" s="260" t="s">
        <v>662</v>
      </c>
      <c r="B29" s="248" t="s">
        <v>678</v>
      </c>
      <c r="C29" s="249"/>
      <c r="D29" s="249"/>
      <c r="E29" s="249"/>
      <c r="F29" s="263"/>
      <c r="G29" s="263"/>
      <c r="H29" s="263"/>
      <c r="I29" s="262"/>
      <c r="J29" s="262">
        <v>87.983999999999995</v>
      </c>
      <c r="K29" s="262">
        <v>159.97300000000001</v>
      </c>
      <c r="L29" s="262">
        <v>205.30043855</v>
      </c>
      <c r="M29" s="273">
        <v>209.94994368000002</v>
      </c>
      <c r="N29" s="273">
        <v>301.07014439</v>
      </c>
      <c r="O29" s="273">
        <v>307.63299999999998</v>
      </c>
      <c r="P29" s="262">
        <v>309.42928923999995</v>
      </c>
      <c r="Q29" s="262">
        <v>311.92526873000003</v>
      </c>
      <c r="R29" s="262">
        <v>317.89813868999994</v>
      </c>
      <c r="S29" s="262">
        <v>317.92021163999999</v>
      </c>
      <c r="T29" s="118"/>
      <c r="U29" s="118"/>
      <c r="V29" s="118"/>
      <c r="W29" s="118"/>
      <c r="X29" s="118"/>
      <c r="Y29" s="118"/>
      <c r="Z29" s="118"/>
      <c r="AA29" s="118"/>
      <c r="AB29" s="118"/>
      <c r="AC29" s="118"/>
      <c r="AD29" s="118"/>
      <c r="AE29" s="118"/>
    </row>
    <row r="30" spans="1:31" s="14" customFormat="1" ht="12" customHeight="1" x14ac:dyDescent="0.2">
      <c r="A30" s="248" t="s">
        <v>634</v>
      </c>
      <c r="B30" s="248" t="s">
        <v>325</v>
      </c>
      <c r="C30" s="249">
        <v>5.96</v>
      </c>
      <c r="D30" s="249">
        <v>7.3280000000000003</v>
      </c>
      <c r="E30" s="249">
        <v>7.6663930600000025</v>
      </c>
      <c r="F30" s="263">
        <v>11.853</v>
      </c>
      <c r="G30" s="263">
        <v>10.053000000000001</v>
      </c>
      <c r="H30" s="263">
        <v>10.422000000000001</v>
      </c>
      <c r="I30" s="262">
        <v>11.023</v>
      </c>
      <c r="J30" s="262">
        <v>10.82</v>
      </c>
      <c r="K30" s="262">
        <v>10.968</v>
      </c>
      <c r="L30" s="262">
        <v>17.193507440000012</v>
      </c>
      <c r="M30" s="273">
        <v>11.652415560000019</v>
      </c>
      <c r="N30" s="273">
        <v>12.21277978</v>
      </c>
      <c r="O30" s="273">
        <v>12.269</v>
      </c>
      <c r="P30" s="262">
        <v>12.46339131</v>
      </c>
      <c r="Q30" s="262">
        <v>12.407590670000001</v>
      </c>
      <c r="R30" s="262">
        <v>12.431782750000002</v>
      </c>
      <c r="S30" s="262">
        <v>12.172269950000002</v>
      </c>
      <c r="T30" s="118"/>
      <c r="U30" s="118"/>
      <c r="V30" s="118"/>
      <c r="W30" s="118"/>
      <c r="X30" s="118"/>
      <c r="Y30" s="118"/>
      <c r="Z30" s="118"/>
      <c r="AA30" s="118"/>
      <c r="AB30" s="118"/>
      <c r="AC30" s="118"/>
      <c r="AD30" s="118"/>
      <c r="AE30" s="118"/>
    </row>
    <row r="31" spans="1:31" s="14" customFormat="1" ht="12" customHeight="1" x14ac:dyDescent="0.2">
      <c r="A31" s="248" t="s">
        <v>656</v>
      </c>
      <c r="B31" s="248" t="s">
        <v>703</v>
      </c>
      <c r="C31" s="249"/>
      <c r="D31" s="249"/>
      <c r="E31" s="249"/>
      <c r="F31" s="263"/>
      <c r="G31" s="263">
        <v>47.29</v>
      </c>
      <c r="H31" s="263">
        <v>34.933999999999997</v>
      </c>
      <c r="I31" s="262">
        <v>19.777999999999999</v>
      </c>
      <c r="J31" s="118"/>
      <c r="K31" s="118"/>
      <c r="L31" s="262"/>
      <c r="M31" s="273"/>
      <c r="N31" s="273"/>
      <c r="O31" s="273"/>
      <c r="P31" s="118"/>
      <c r="Q31" s="118"/>
      <c r="R31" s="118"/>
      <c r="S31" s="118"/>
      <c r="T31" s="118"/>
      <c r="U31" s="118"/>
      <c r="V31" s="118"/>
      <c r="W31" s="118"/>
      <c r="X31" s="118"/>
      <c r="Y31" s="118"/>
      <c r="Z31" s="118"/>
      <c r="AA31" s="118"/>
      <c r="AB31" s="118"/>
      <c r="AC31" s="118"/>
      <c r="AD31" s="118"/>
      <c r="AE31" s="118"/>
    </row>
    <row r="32" spans="1:31" s="14" customFormat="1" ht="12" customHeight="1" x14ac:dyDescent="0.2">
      <c r="A32" s="353" t="s">
        <v>805</v>
      </c>
      <c r="B32" s="248"/>
      <c r="C32" s="249"/>
      <c r="D32" s="249"/>
      <c r="E32" s="249"/>
      <c r="F32" s="263"/>
      <c r="G32" s="263"/>
      <c r="H32" s="263"/>
      <c r="I32" s="262"/>
      <c r="J32" s="118"/>
      <c r="K32" s="118"/>
      <c r="L32" s="262"/>
      <c r="M32" s="273"/>
      <c r="N32" s="273"/>
      <c r="O32" s="273">
        <v>4.2999999999999997E-2</v>
      </c>
      <c r="P32" s="262">
        <v>4.3145059999999999E-2</v>
      </c>
      <c r="Q32" s="262">
        <v>0</v>
      </c>
      <c r="R32" s="262">
        <v>0</v>
      </c>
      <c r="S32" s="262">
        <v>0</v>
      </c>
      <c r="T32" s="118"/>
      <c r="U32" s="118"/>
      <c r="V32" s="118"/>
      <c r="W32" s="118"/>
      <c r="X32" s="118"/>
      <c r="Y32" s="118"/>
      <c r="Z32" s="118"/>
      <c r="AA32" s="118"/>
      <c r="AB32" s="118"/>
      <c r="AC32" s="118"/>
      <c r="AD32" s="118"/>
      <c r="AE32" s="118"/>
    </row>
    <row r="33" spans="1:31" s="14" customFormat="1" ht="12" customHeight="1" x14ac:dyDescent="0.2">
      <c r="A33" s="248" t="s">
        <v>628</v>
      </c>
      <c r="B33" s="248" t="s">
        <v>326</v>
      </c>
      <c r="C33" s="249"/>
      <c r="D33" s="249"/>
      <c r="E33" s="249"/>
      <c r="F33" s="263"/>
      <c r="G33" s="263"/>
      <c r="H33" s="263"/>
      <c r="I33" s="262"/>
      <c r="J33" s="118"/>
      <c r="K33" s="262">
        <v>8.2000000000000003E-2</v>
      </c>
      <c r="L33" s="262">
        <v>7.8856449999999967E-2</v>
      </c>
      <c r="M33" s="262">
        <v>7.1707410000000013E-2</v>
      </c>
      <c r="N33" s="262">
        <v>6.0852789999999997E-2</v>
      </c>
      <c r="O33" s="273">
        <v>4.9000000000000002E-2</v>
      </c>
      <c r="P33" s="262">
        <v>3.7240269999999992E-2</v>
      </c>
      <c r="Q33" s="262">
        <v>1.2910448300000001</v>
      </c>
      <c r="R33" s="262">
        <v>1.5256591000000002</v>
      </c>
      <c r="S33" s="262">
        <v>1.14617919</v>
      </c>
      <c r="T33" s="118"/>
      <c r="U33" s="118"/>
      <c r="V33" s="118"/>
      <c r="W33" s="118"/>
      <c r="X33" s="118"/>
      <c r="Y33" s="118"/>
      <c r="Z33" s="118"/>
      <c r="AA33" s="118"/>
      <c r="AB33" s="118"/>
      <c r="AC33" s="118"/>
      <c r="AD33" s="118"/>
      <c r="AE33" s="118"/>
    </row>
    <row r="34" spans="1:31" s="13" customFormat="1" ht="12" customHeight="1" x14ac:dyDescent="0.2">
      <c r="A34" s="248"/>
      <c r="B34" s="248"/>
      <c r="C34" s="250">
        <v>20.584</v>
      </c>
      <c r="D34" s="250">
        <v>23.109000000000002</v>
      </c>
      <c r="E34" s="250">
        <v>57.968050120000001</v>
      </c>
      <c r="F34" s="250">
        <v>45.119</v>
      </c>
      <c r="G34" s="250">
        <v>101.52100000000002</v>
      </c>
      <c r="H34" s="250">
        <v>103.712</v>
      </c>
      <c r="I34" s="250">
        <v>90.377999999999986</v>
      </c>
      <c r="J34" s="250">
        <v>98.804000000000002</v>
      </c>
      <c r="K34" s="250">
        <v>258.25100000000003</v>
      </c>
      <c r="L34" s="250">
        <v>249.38329501999999</v>
      </c>
      <c r="M34" s="250">
        <v>248.75270140000001</v>
      </c>
      <c r="N34" s="250">
        <v>313.34377696000001</v>
      </c>
      <c r="O34" s="250">
        <v>319.99399999999997</v>
      </c>
      <c r="P34" s="250">
        <v>321.97396215999993</v>
      </c>
      <c r="Q34" s="250">
        <v>325.62480051</v>
      </c>
      <c r="R34" s="250">
        <v>331.96245989999994</v>
      </c>
      <c r="S34" s="250">
        <v>331.53061792</v>
      </c>
      <c r="T34" s="118"/>
      <c r="U34" s="118"/>
      <c r="V34" s="118"/>
      <c r="W34" s="118"/>
      <c r="X34" s="118"/>
      <c r="Y34" s="118"/>
      <c r="Z34" s="118"/>
      <c r="AA34" s="118"/>
      <c r="AB34" s="118"/>
      <c r="AC34" s="118"/>
      <c r="AD34" s="118"/>
      <c r="AE34" s="118"/>
    </row>
    <row r="35" spans="1:31" s="14" customFormat="1" x14ac:dyDescent="0.2">
      <c r="A35" s="248"/>
      <c r="B35" s="248"/>
      <c r="C35" s="249"/>
      <c r="D35" s="249"/>
      <c r="E35" s="249"/>
      <c r="F35" s="118"/>
      <c r="G35" s="263"/>
      <c r="H35" s="263"/>
      <c r="I35" s="118"/>
      <c r="J35" s="118"/>
      <c r="K35" s="118"/>
      <c r="L35" s="262"/>
      <c r="M35" s="273"/>
      <c r="N35" s="273"/>
      <c r="O35" s="273"/>
      <c r="P35" s="118"/>
      <c r="Q35" s="118"/>
      <c r="R35" s="118"/>
      <c r="S35" s="118"/>
      <c r="T35" s="118"/>
      <c r="U35" s="118"/>
      <c r="V35" s="118"/>
      <c r="W35" s="118"/>
      <c r="X35" s="118"/>
      <c r="Y35" s="118"/>
      <c r="Z35" s="118"/>
      <c r="AA35" s="118"/>
      <c r="AB35" s="118"/>
      <c r="AC35" s="118"/>
      <c r="AD35" s="118"/>
      <c r="AE35" s="118"/>
    </row>
    <row r="36" spans="1:31" s="14" customFormat="1" x14ac:dyDescent="0.2">
      <c r="A36" s="248" t="s">
        <v>652</v>
      </c>
      <c r="B36" s="248" t="s">
        <v>347</v>
      </c>
      <c r="C36" s="249"/>
      <c r="D36" s="249"/>
      <c r="E36" s="249">
        <v>87.391900149999998</v>
      </c>
      <c r="F36" s="263">
        <v>87.391999999999996</v>
      </c>
      <c r="G36" s="263">
        <v>87.391999999999996</v>
      </c>
      <c r="H36" s="263">
        <v>87.391999999999996</v>
      </c>
      <c r="I36" s="262">
        <v>61.198999999999998</v>
      </c>
      <c r="J36" s="118"/>
      <c r="K36" s="118"/>
      <c r="L36" s="262"/>
      <c r="M36" s="273"/>
      <c r="N36" s="273"/>
      <c r="O36" s="273"/>
      <c r="P36" s="118"/>
      <c r="Q36" s="118"/>
      <c r="R36" s="118"/>
      <c r="S36" s="118"/>
      <c r="T36" s="118"/>
      <c r="U36" s="118"/>
      <c r="V36" s="118"/>
      <c r="W36" s="118"/>
      <c r="X36" s="118"/>
      <c r="Y36" s="118"/>
      <c r="Z36" s="118"/>
      <c r="AA36" s="118"/>
      <c r="AB36" s="118"/>
      <c r="AC36" s="118"/>
      <c r="AD36" s="118"/>
      <c r="AE36" s="118"/>
    </row>
    <row r="37" spans="1:31" s="14" customFormat="1" x14ac:dyDescent="0.2">
      <c r="A37" s="267" t="s">
        <v>806</v>
      </c>
      <c r="B37" s="248" t="s">
        <v>679</v>
      </c>
      <c r="C37" s="249"/>
      <c r="D37" s="249"/>
      <c r="E37" s="249"/>
      <c r="F37" s="263"/>
      <c r="G37" s="263"/>
      <c r="H37" s="263"/>
      <c r="I37" s="262"/>
      <c r="J37" s="118">
        <v>75.052000000000007</v>
      </c>
      <c r="K37" s="262">
        <v>55.234000000000002</v>
      </c>
      <c r="L37" s="262">
        <v>54.451000000000001</v>
      </c>
      <c r="M37" s="262">
        <v>54.450818750000018</v>
      </c>
      <c r="N37" s="262">
        <v>54.450819000000003</v>
      </c>
      <c r="O37" s="262">
        <v>54.450819000000003</v>
      </c>
      <c r="P37" s="262">
        <v>50.578607300000002</v>
      </c>
      <c r="Q37" s="262">
        <v>50.578607300000002</v>
      </c>
      <c r="R37" s="262">
        <v>50.578607300000002</v>
      </c>
      <c r="S37" s="262">
        <v>50.578607300000002</v>
      </c>
      <c r="T37" s="118"/>
      <c r="U37" s="118"/>
      <c r="V37" s="118"/>
      <c r="W37" s="118"/>
      <c r="X37" s="118"/>
      <c r="Y37" s="118"/>
      <c r="Z37" s="118"/>
      <c r="AA37" s="118"/>
      <c r="AB37" s="118"/>
      <c r="AC37" s="118"/>
      <c r="AD37" s="118"/>
      <c r="AE37" s="118"/>
    </row>
    <row r="38" spans="1:31" s="14" customFormat="1" x14ac:dyDescent="0.2">
      <c r="A38" s="248" t="s">
        <v>635</v>
      </c>
      <c r="B38" s="248" t="s">
        <v>680</v>
      </c>
      <c r="C38" s="249">
        <v>275.988</v>
      </c>
      <c r="D38" s="249">
        <v>551.17399999999998</v>
      </c>
      <c r="E38" s="249">
        <v>872.88606850999975</v>
      </c>
      <c r="F38" s="263">
        <v>1003.347</v>
      </c>
      <c r="G38" s="263">
        <v>1224.4760000000001</v>
      </c>
      <c r="H38" s="263">
        <v>1200.1479999999999</v>
      </c>
      <c r="I38" s="262">
        <v>1004.067</v>
      </c>
      <c r="J38" s="118">
        <v>821.19200000000001</v>
      </c>
      <c r="K38" s="262">
        <v>639.68899999999996</v>
      </c>
      <c r="L38" s="262">
        <v>467.44400000000002</v>
      </c>
      <c r="M38" s="262">
        <v>437.98565059999981</v>
      </c>
      <c r="N38" s="262">
        <v>610.33951245000014</v>
      </c>
      <c r="O38" s="262">
        <v>561.65181021000069</v>
      </c>
      <c r="P38" s="262">
        <v>526.44719392000047</v>
      </c>
      <c r="Q38" s="262">
        <v>482.53850042000016</v>
      </c>
      <c r="R38" s="262">
        <v>449.47923615000059</v>
      </c>
      <c r="S38" s="262">
        <v>414.45330705000043</v>
      </c>
      <c r="T38" s="118"/>
      <c r="U38" s="118"/>
      <c r="V38" s="118"/>
      <c r="W38" s="118"/>
      <c r="X38" s="118"/>
      <c r="Y38" s="118"/>
      <c r="Z38" s="118"/>
      <c r="AA38" s="118"/>
      <c r="AB38" s="118"/>
      <c r="AC38" s="118"/>
      <c r="AD38" s="118"/>
      <c r="AE38" s="118"/>
    </row>
    <row r="39" spans="1:31" s="14" customFormat="1" x14ac:dyDescent="0.2">
      <c r="A39" s="248" t="s">
        <v>724</v>
      </c>
      <c r="B39" s="248"/>
      <c r="C39" s="249"/>
      <c r="D39" s="249"/>
      <c r="E39" s="249"/>
      <c r="F39" s="263"/>
      <c r="G39" s="263"/>
      <c r="H39" s="263"/>
      <c r="I39" s="262"/>
      <c r="J39" s="118"/>
      <c r="K39" s="262"/>
      <c r="L39" s="262"/>
      <c r="M39" s="262">
        <v>54.844345350000026</v>
      </c>
      <c r="N39" s="262">
        <v>58.430590510000016</v>
      </c>
      <c r="O39" s="262">
        <v>54.500116370000015</v>
      </c>
      <c r="P39" s="262">
        <v>50.127596829999995</v>
      </c>
      <c r="Q39" s="262">
        <v>55.379536939999994</v>
      </c>
      <c r="R39" s="262">
        <v>50.796961319999987</v>
      </c>
      <c r="S39" s="262">
        <v>55.365296129999997</v>
      </c>
      <c r="T39" s="118"/>
      <c r="U39" s="118"/>
      <c r="V39" s="118"/>
      <c r="W39" s="118"/>
      <c r="X39" s="118"/>
      <c r="Y39" s="118"/>
      <c r="Z39" s="118"/>
      <c r="AA39" s="118"/>
      <c r="AB39" s="118"/>
      <c r="AC39" s="118"/>
      <c r="AD39" s="118"/>
      <c r="AE39" s="118"/>
    </row>
    <row r="40" spans="1:31" s="14" customFormat="1" x14ac:dyDescent="0.2">
      <c r="A40" s="248" t="s">
        <v>636</v>
      </c>
      <c r="B40" s="248" t="s">
        <v>681</v>
      </c>
      <c r="C40" s="249">
        <v>39.265000000000001</v>
      </c>
      <c r="D40" s="249">
        <v>41.895000000000003</v>
      </c>
      <c r="E40" s="249">
        <v>45.487935659999998</v>
      </c>
      <c r="F40" s="263">
        <v>54.526000000000003</v>
      </c>
      <c r="G40" s="263">
        <v>68.391999999999996</v>
      </c>
      <c r="H40" s="263">
        <v>76.138000000000005</v>
      </c>
      <c r="I40" s="262">
        <v>46.773000000000003</v>
      </c>
      <c r="J40" s="118">
        <v>43.441000000000003</v>
      </c>
      <c r="K40" s="262">
        <v>37.975999999999999</v>
      </c>
      <c r="L40" s="262">
        <v>33.993000000000002</v>
      </c>
      <c r="M40" s="262">
        <v>33.652908110000048</v>
      </c>
      <c r="N40" s="262">
        <v>120.73274791</v>
      </c>
      <c r="O40" s="262">
        <v>120.86</v>
      </c>
      <c r="P40" s="262">
        <v>120.76343772000001</v>
      </c>
      <c r="Q40" s="262">
        <v>120.79203388000001</v>
      </c>
      <c r="R40" s="262">
        <v>120.76945831000002</v>
      </c>
      <c r="S40" s="262">
        <v>120.71130525000002</v>
      </c>
      <c r="T40" s="118"/>
      <c r="U40" s="118"/>
      <c r="V40" s="118"/>
      <c r="W40" s="118"/>
      <c r="X40" s="118"/>
      <c r="Y40" s="118"/>
      <c r="Z40" s="118"/>
      <c r="AA40" s="118"/>
      <c r="AB40" s="118"/>
      <c r="AC40" s="118"/>
      <c r="AD40" s="118"/>
      <c r="AE40" s="118"/>
    </row>
    <row r="41" spans="1:31" s="13" customFormat="1" ht="12" customHeight="1" x14ac:dyDescent="0.2">
      <c r="A41" s="248"/>
      <c r="B41" s="248"/>
      <c r="C41" s="250">
        <v>315.25299999999999</v>
      </c>
      <c r="D41" s="250">
        <v>593.06899999999996</v>
      </c>
      <c r="E41" s="250">
        <v>1005.7659043199997</v>
      </c>
      <c r="F41" s="250">
        <v>1145.2650000000001</v>
      </c>
      <c r="G41" s="250">
        <v>1380.2600000000002</v>
      </c>
      <c r="H41" s="250">
        <v>1363.6779999999999</v>
      </c>
      <c r="I41" s="250">
        <v>1112.039</v>
      </c>
      <c r="J41" s="250">
        <v>939.68500000000006</v>
      </c>
      <c r="K41" s="250">
        <v>732.899</v>
      </c>
      <c r="L41" s="250">
        <v>555.88800000000003</v>
      </c>
      <c r="M41" s="250">
        <v>580.93372280999984</v>
      </c>
      <c r="N41" s="250">
        <v>843.95366987000011</v>
      </c>
      <c r="O41" s="250">
        <v>791.46274558000073</v>
      </c>
      <c r="P41" s="250">
        <v>747.91683577000049</v>
      </c>
      <c r="Q41" s="250">
        <v>709.28867854000009</v>
      </c>
      <c r="R41" s="250">
        <v>671.62426308000056</v>
      </c>
      <c r="S41" s="250">
        <v>641.10851573000048</v>
      </c>
      <c r="T41" s="118"/>
      <c r="U41" s="118"/>
      <c r="V41" s="118"/>
      <c r="W41" s="118"/>
      <c r="X41" s="118"/>
      <c r="Y41" s="118"/>
      <c r="Z41" s="118"/>
      <c r="AA41" s="118"/>
      <c r="AB41" s="118"/>
      <c r="AC41" s="118"/>
      <c r="AD41" s="118"/>
      <c r="AE41" s="118"/>
    </row>
    <row r="42" spans="1:31" s="14" customFormat="1" ht="12" customHeight="1" x14ac:dyDescent="0.2">
      <c r="A42" s="248"/>
      <c r="B42" s="248"/>
      <c r="C42" s="249"/>
      <c r="D42" s="249"/>
      <c r="E42" s="249"/>
      <c r="F42" s="118"/>
      <c r="G42" s="263"/>
      <c r="H42" s="263"/>
      <c r="I42" s="118"/>
      <c r="J42" s="118"/>
      <c r="K42" s="118"/>
      <c r="L42" s="262"/>
      <c r="M42" s="272"/>
      <c r="N42" s="272"/>
      <c r="O42" s="272"/>
      <c r="P42" s="118"/>
      <c r="Q42" s="118"/>
      <c r="R42" s="118"/>
      <c r="S42" s="118"/>
      <c r="T42" s="118"/>
      <c r="U42" s="118"/>
      <c r="V42" s="118"/>
      <c r="W42" s="118"/>
      <c r="X42" s="118"/>
      <c r="Y42" s="118"/>
      <c r="Z42" s="118"/>
      <c r="AA42" s="118"/>
      <c r="AB42" s="118"/>
      <c r="AC42" s="118"/>
      <c r="AD42" s="118"/>
      <c r="AE42" s="118"/>
    </row>
    <row r="43" spans="1:31" s="14" customFormat="1" x14ac:dyDescent="0.2">
      <c r="A43" s="246" t="s">
        <v>637</v>
      </c>
      <c r="B43" s="246" t="s">
        <v>682</v>
      </c>
      <c r="C43" s="247">
        <v>335.83699999999999</v>
      </c>
      <c r="D43" s="247">
        <v>616.178</v>
      </c>
      <c r="E43" s="247">
        <v>1063.7339544399997</v>
      </c>
      <c r="F43" s="247">
        <v>1190.384</v>
      </c>
      <c r="G43" s="247">
        <v>1481.7810000000002</v>
      </c>
      <c r="H43" s="247">
        <v>1467.3899999999999</v>
      </c>
      <c r="I43" s="247">
        <v>1202.4169999999999</v>
      </c>
      <c r="J43" s="247">
        <v>1038.489</v>
      </c>
      <c r="K43" s="247">
        <v>991.15000000000009</v>
      </c>
      <c r="L43" s="247">
        <v>805.27129502000003</v>
      </c>
      <c r="M43" s="247">
        <v>829.68642420999981</v>
      </c>
      <c r="N43" s="247">
        <v>1157.2974468300001</v>
      </c>
      <c r="O43" s="247">
        <v>1111.4567455800006</v>
      </c>
      <c r="P43" s="247">
        <v>1069.8907979300004</v>
      </c>
      <c r="Q43" s="247">
        <v>1034.9134790500002</v>
      </c>
      <c r="R43" s="247">
        <v>1003.5867229800006</v>
      </c>
      <c r="S43" s="247">
        <v>972.63913365000053</v>
      </c>
      <c r="T43" s="118"/>
      <c r="U43" s="118"/>
      <c r="V43" s="118"/>
      <c r="W43" s="118"/>
      <c r="X43" s="118"/>
      <c r="Y43" s="118"/>
      <c r="Z43" s="118"/>
      <c r="AA43" s="118"/>
      <c r="AB43" s="118"/>
      <c r="AC43" s="118"/>
      <c r="AD43" s="118"/>
      <c r="AE43" s="118"/>
    </row>
    <row r="44" spans="1:31" s="14" customFormat="1" ht="12" customHeight="1" x14ac:dyDescent="0.2">
      <c r="A44" s="248"/>
      <c r="B44" s="248"/>
      <c r="C44" s="249"/>
      <c r="D44" s="249"/>
      <c r="E44" s="249"/>
      <c r="F44" s="118"/>
      <c r="G44" s="263"/>
      <c r="H44" s="263"/>
      <c r="I44" s="118"/>
      <c r="J44" s="118"/>
      <c r="K44" s="118"/>
      <c r="L44" s="262"/>
      <c r="M44" s="273"/>
      <c r="N44" s="273"/>
      <c r="O44" s="273"/>
      <c r="P44" s="118"/>
      <c r="Q44" s="118"/>
      <c r="R44" s="118"/>
      <c r="S44" s="118"/>
      <c r="T44" s="118"/>
      <c r="U44" s="118"/>
      <c r="V44" s="118"/>
      <c r="W44" s="118"/>
      <c r="X44" s="118"/>
      <c r="Y44" s="118"/>
      <c r="Z44" s="118"/>
      <c r="AA44" s="118"/>
      <c r="AB44" s="118"/>
      <c r="AC44" s="118"/>
      <c r="AD44" s="118"/>
      <c r="AE44" s="118"/>
    </row>
    <row r="45" spans="1:31" s="14" customFormat="1" ht="12" customHeight="1" thickBot="1" x14ac:dyDescent="0.25">
      <c r="A45" s="274" t="s">
        <v>166</v>
      </c>
      <c r="B45" s="274" t="s">
        <v>345</v>
      </c>
      <c r="C45" s="252">
        <v>440.29399999999998</v>
      </c>
      <c r="D45" s="252">
        <v>924.09299999999985</v>
      </c>
      <c r="E45" s="252">
        <v>1288.6025754199995</v>
      </c>
      <c r="F45" s="252">
        <v>1664.0609999999999</v>
      </c>
      <c r="G45" s="252">
        <v>1801.2450000000003</v>
      </c>
      <c r="H45" s="252">
        <v>1892.723</v>
      </c>
      <c r="I45" s="252">
        <v>1637.9569999999999</v>
      </c>
      <c r="J45" s="252">
        <v>1510.7470000000001</v>
      </c>
      <c r="K45" s="252">
        <v>1223.576</v>
      </c>
      <c r="L45" s="252">
        <v>1014.6484869800021</v>
      </c>
      <c r="M45" s="252">
        <v>1063.0720431800034</v>
      </c>
      <c r="N45" s="252">
        <v>1453.5998851200002</v>
      </c>
      <c r="O45" s="252">
        <v>1380.8277455800007</v>
      </c>
      <c r="P45" s="252">
        <v>1375.9079382600005</v>
      </c>
      <c r="Q45" s="252">
        <v>1466.2880435300003</v>
      </c>
      <c r="R45" s="252">
        <v>1461.3069573400005</v>
      </c>
      <c r="S45" s="252">
        <v>1396.6531311000006</v>
      </c>
      <c r="T45" s="118"/>
      <c r="U45" s="118"/>
      <c r="V45" s="118"/>
      <c r="W45" s="118"/>
      <c r="X45" s="118"/>
      <c r="Y45" s="118"/>
      <c r="Z45" s="118"/>
      <c r="AA45" s="118"/>
      <c r="AB45" s="118"/>
      <c r="AC45" s="118"/>
      <c r="AD45" s="118"/>
      <c r="AE45" s="118"/>
    </row>
    <row r="46" spans="1:31" s="14" customFormat="1" ht="12" customHeight="1" thickTop="1" x14ac:dyDescent="0.2">
      <c r="A46" s="251"/>
      <c r="B46" s="251"/>
      <c r="C46" s="253"/>
      <c r="D46" s="253"/>
      <c r="E46" s="253"/>
      <c r="F46" s="118"/>
      <c r="G46" s="263"/>
      <c r="H46" s="263"/>
      <c r="I46" s="118"/>
      <c r="J46" s="118"/>
      <c r="K46" s="118"/>
      <c r="L46" s="262"/>
      <c r="M46" s="273"/>
      <c r="N46" s="273"/>
      <c r="O46" s="273"/>
      <c r="P46" s="118"/>
      <c r="Q46" s="118"/>
      <c r="R46" s="118"/>
      <c r="S46" s="118"/>
      <c r="T46" s="118"/>
      <c r="U46" s="118"/>
      <c r="V46" s="118"/>
      <c r="W46" s="118"/>
      <c r="X46" s="118"/>
      <c r="Y46" s="118"/>
      <c r="Z46" s="118"/>
      <c r="AA46" s="118"/>
      <c r="AB46" s="118"/>
      <c r="AC46" s="118"/>
      <c r="AD46" s="118"/>
      <c r="AE46" s="118"/>
    </row>
    <row r="47" spans="1:31" s="14" customFormat="1" ht="12" customHeight="1" x14ac:dyDescent="0.2">
      <c r="A47" s="274" t="s">
        <v>171</v>
      </c>
      <c r="B47" s="274" t="s">
        <v>540</v>
      </c>
      <c r="C47" s="253"/>
      <c r="D47" s="253"/>
      <c r="E47" s="253"/>
      <c r="F47" s="118"/>
      <c r="G47" s="263"/>
      <c r="H47" s="263"/>
      <c r="I47" s="118"/>
      <c r="J47" s="118"/>
      <c r="K47" s="118"/>
      <c r="L47" s="262"/>
      <c r="M47" s="273"/>
      <c r="N47" s="273"/>
      <c r="O47" s="273"/>
      <c r="P47" s="118"/>
      <c r="Q47" s="118"/>
      <c r="R47" s="118"/>
      <c r="S47" s="118"/>
      <c r="T47" s="118"/>
      <c r="U47" s="118"/>
      <c r="V47" s="118"/>
      <c r="W47" s="118"/>
      <c r="X47" s="118"/>
      <c r="Y47" s="118"/>
      <c r="Z47" s="118"/>
      <c r="AA47" s="118"/>
      <c r="AB47" s="118"/>
      <c r="AC47" s="118"/>
      <c r="AD47" s="118"/>
      <c r="AE47" s="118"/>
    </row>
    <row r="48" spans="1:31" s="14" customFormat="1" ht="12" customHeight="1" x14ac:dyDescent="0.2">
      <c r="A48" s="248"/>
      <c r="B48" s="248"/>
      <c r="C48" s="249"/>
      <c r="D48" s="249"/>
      <c r="E48" s="249"/>
      <c r="F48" s="118"/>
      <c r="G48" s="263"/>
      <c r="H48" s="263"/>
      <c r="I48" s="118"/>
      <c r="J48" s="118"/>
      <c r="K48" s="118"/>
      <c r="L48" s="262"/>
      <c r="M48" s="273"/>
      <c r="N48" s="273"/>
      <c r="O48" s="273"/>
      <c r="P48" s="118"/>
      <c r="Q48" s="118"/>
      <c r="R48" s="118"/>
      <c r="S48" s="118"/>
      <c r="T48" s="118"/>
      <c r="U48" s="118"/>
      <c r="V48" s="118"/>
      <c r="W48" s="118"/>
      <c r="X48" s="118"/>
      <c r="Y48" s="118"/>
      <c r="Z48" s="118"/>
      <c r="AA48" s="118"/>
      <c r="AB48" s="118"/>
      <c r="AC48" s="118"/>
      <c r="AD48" s="118"/>
      <c r="AE48" s="118"/>
    </row>
    <row r="49" spans="1:31" s="14" customFormat="1" ht="12" customHeight="1" x14ac:dyDescent="0.2">
      <c r="A49" s="248" t="s">
        <v>621</v>
      </c>
      <c r="B49" s="248" t="s">
        <v>683</v>
      </c>
      <c r="C49" s="249"/>
      <c r="D49" s="249"/>
      <c r="E49" s="249"/>
      <c r="F49" s="118"/>
      <c r="G49" s="263"/>
      <c r="H49" s="263"/>
      <c r="I49" s="118"/>
      <c r="J49" s="118"/>
      <c r="K49" s="118"/>
      <c r="L49" s="262"/>
      <c r="M49" s="273"/>
      <c r="N49" s="273"/>
      <c r="O49" s="273"/>
      <c r="P49" s="118"/>
      <c r="Q49" s="118"/>
      <c r="R49" s="118"/>
      <c r="S49" s="118"/>
      <c r="T49" s="118"/>
      <c r="U49" s="118"/>
      <c r="V49" s="118"/>
      <c r="W49" s="118"/>
      <c r="X49" s="118"/>
      <c r="Y49" s="118"/>
      <c r="Z49" s="118"/>
      <c r="AA49" s="118"/>
      <c r="AB49" s="118"/>
      <c r="AC49" s="118"/>
      <c r="AD49" s="118"/>
      <c r="AE49" s="118"/>
    </row>
    <row r="50" spans="1:31" s="14" customFormat="1" ht="12" customHeight="1" x14ac:dyDescent="0.2">
      <c r="A50" s="248" t="s">
        <v>638</v>
      </c>
      <c r="B50" s="248" t="s">
        <v>684</v>
      </c>
      <c r="C50" s="249">
        <v>11.712999999999999</v>
      </c>
      <c r="D50" s="249">
        <v>32.743000000000002</v>
      </c>
      <c r="E50" s="249">
        <v>35.898000000000003</v>
      </c>
      <c r="F50" s="263">
        <v>47.783999999999999</v>
      </c>
      <c r="G50" s="263">
        <v>37.904000000000003</v>
      </c>
      <c r="H50" s="263">
        <v>16.510000000000002</v>
      </c>
      <c r="I50" s="263">
        <v>6.8440000000000003</v>
      </c>
      <c r="J50" s="262">
        <v>13.058</v>
      </c>
      <c r="K50" s="262">
        <v>16.898</v>
      </c>
      <c r="L50" s="262">
        <v>15.702999999999999</v>
      </c>
      <c r="M50" s="273">
        <v>18.270563149999958</v>
      </c>
      <c r="N50" s="273">
        <v>24.079402149999996</v>
      </c>
      <c r="O50" s="273">
        <v>26.481999999999999</v>
      </c>
      <c r="P50" s="262">
        <v>26.683179539999998</v>
      </c>
      <c r="Q50" s="262">
        <v>26.510708590000011</v>
      </c>
      <c r="R50" s="262">
        <v>29.85694766000001</v>
      </c>
      <c r="S50" s="262">
        <v>28.1</v>
      </c>
      <c r="T50" s="118"/>
      <c r="U50" s="118"/>
      <c r="V50" s="118"/>
      <c r="W50" s="118"/>
      <c r="X50" s="118"/>
      <c r="Y50" s="118"/>
      <c r="Z50" s="118"/>
      <c r="AA50" s="118"/>
      <c r="AB50" s="118"/>
      <c r="AC50" s="118"/>
      <c r="AD50" s="118"/>
      <c r="AE50" s="118"/>
    </row>
    <row r="51" spans="1:31" s="14" customFormat="1" ht="12" customHeight="1" x14ac:dyDescent="0.2">
      <c r="A51" s="248" t="s">
        <v>640</v>
      </c>
      <c r="B51" s="248" t="s">
        <v>423</v>
      </c>
      <c r="C51" s="249">
        <v>14.715999999999999</v>
      </c>
      <c r="D51" s="249">
        <v>21.263999999999999</v>
      </c>
      <c r="E51" s="249">
        <v>24.967292410000002</v>
      </c>
      <c r="F51" s="263">
        <v>27.585000000000001</v>
      </c>
      <c r="G51" s="263">
        <v>19.186</v>
      </c>
      <c r="H51" s="263">
        <v>19.425000000000001</v>
      </c>
      <c r="I51" s="263">
        <v>18.196000000000002</v>
      </c>
      <c r="J51" s="262">
        <v>17.670000000000002</v>
      </c>
      <c r="K51" s="262">
        <v>14.185</v>
      </c>
      <c r="L51" s="262">
        <v>12.73</v>
      </c>
      <c r="M51" s="273">
        <v>11.764862430001719</v>
      </c>
      <c r="N51" s="273">
        <v>22.326000000000001</v>
      </c>
      <c r="O51" s="273">
        <v>30.306000000000001</v>
      </c>
      <c r="P51" s="262">
        <v>28.067725040000003</v>
      </c>
      <c r="Q51" s="262">
        <v>18.92758298</v>
      </c>
      <c r="R51" s="262">
        <v>25.406898380000001</v>
      </c>
      <c r="S51" s="262">
        <v>27.15343167</v>
      </c>
      <c r="T51" s="118"/>
      <c r="U51" s="118"/>
      <c r="V51" s="118"/>
      <c r="W51" s="118"/>
      <c r="X51" s="118"/>
      <c r="Y51" s="118"/>
      <c r="Z51" s="118"/>
      <c r="AA51" s="118"/>
      <c r="AB51" s="118"/>
      <c r="AC51" s="118"/>
      <c r="AD51" s="118"/>
      <c r="AE51" s="118"/>
    </row>
    <row r="52" spans="1:31" s="14" customFormat="1" ht="12" customHeight="1" x14ac:dyDescent="0.2">
      <c r="A52" s="248" t="s">
        <v>639</v>
      </c>
      <c r="B52" s="248" t="s">
        <v>685</v>
      </c>
      <c r="C52" s="249">
        <v>56.811</v>
      </c>
      <c r="D52" s="249">
        <v>46.698</v>
      </c>
      <c r="E52" s="249">
        <v>65.281754180000007</v>
      </c>
      <c r="F52" s="263">
        <v>41.795999999999999</v>
      </c>
      <c r="G52" s="263">
        <v>12.763999999999999</v>
      </c>
      <c r="H52" s="263">
        <v>49.637</v>
      </c>
      <c r="I52" s="263">
        <v>3.1850000000000001</v>
      </c>
      <c r="J52" s="262">
        <v>3.173</v>
      </c>
      <c r="K52" s="262">
        <v>3.1819999999999999</v>
      </c>
      <c r="L52" s="262">
        <v>3.177</v>
      </c>
      <c r="M52" s="273">
        <v>3.0718759399999618</v>
      </c>
      <c r="N52" s="273">
        <v>8.1862863800000003</v>
      </c>
      <c r="O52" s="273">
        <v>9.8520000000000003</v>
      </c>
      <c r="P52" s="262">
        <v>6.5434893300000008</v>
      </c>
      <c r="Q52" s="262">
        <v>6.9405377100000001</v>
      </c>
      <c r="R52" s="262">
        <v>7.0288486200000007</v>
      </c>
      <c r="S52" s="262">
        <v>5.7080677500000006</v>
      </c>
      <c r="T52" s="118"/>
      <c r="U52" s="118"/>
      <c r="V52" s="118"/>
      <c r="W52" s="118"/>
      <c r="X52" s="118"/>
      <c r="Y52" s="118"/>
      <c r="Z52" s="118"/>
      <c r="AA52" s="118"/>
      <c r="AB52" s="118"/>
      <c r="AC52" s="118"/>
      <c r="AD52" s="118"/>
      <c r="AE52" s="118"/>
    </row>
    <row r="53" spans="1:31" s="14" customFormat="1" ht="12" customHeight="1" x14ac:dyDescent="0.2">
      <c r="A53" s="261" t="s">
        <v>655</v>
      </c>
      <c r="B53" s="248" t="s">
        <v>686</v>
      </c>
      <c r="C53" s="249"/>
      <c r="D53" s="249"/>
      <c r="E53" s="249">
        <v>6.1262373700000001</v>
      </c>
      <c r="F53" s="263">
        <v>12.994</v>
      </c>
      <c r="G53" s="263">
        <v>112.532</v>
      </c>
      <c r="H53" s="263">
        <v>105.315</v>
      </c>
      <c r="I53" s="263">
        <v>186.63399999999999</v>
      </c>
      <c r="J53" s="262">
        <v>156.56200000000001</v>
      </c>
      <c r="K53" s="262">
        <v>122.09399999999999</v>
      </c>
      <c r="L53" s="262">
        <v>122.55200000000001</v>
      </c>
      <c r="M53" s="273">
        <v>126.24556054000008</v>
      </c>
      <c r="N53" s="273">
        <v>74.230684960000005</v>
      </c>
      <c r="O53" s="273">
        <v>71.975999999999999</v>
      </c>
      <c r="P53" s="262">
        <v>77.416963640000006</v>
      </c>
      <c r="Q53" s="262">
        <v>85.505386059999992</v>
      </c>
      <c r="R53" s="262">
        <v>76.23043887</v>
      </c>
      <c r="S53" s="262">
        <v>29.349782359999999</v>
      </c>
      <c r="T53" s="118"/>
      <c r="U53" s="118"/>
      <c r="V53" s="118"/>
      <c r="W53" s="118"/>
      <c r="X53" s="118"/>
      <c r="Y53" s="118"/>
      <c r="Z53" s="118"/>
      <c r="AA53" s="118"/>
      <c r="AB53" s="118"/>
      <c r="AC53" s="118"/>
      <c r="AD53" s="118"/>
      <c r="AE53" s="118"/>
    </row>
    <row r="54" spans="1:31" s="14" customFormat="1" ht="12" customHeight="1" x14ac:dyDescent="0.2">
      <c r="A54" s="261" t="s">
        <v>725</v>
      </c>
      <c r="B54" s="248"/>
      <c r="C54" s="249"/>
      <c r="D54" s="249"/>
      <c r="E54" s="249"/>
      <c r="F54" s="263"/>
      <c r="G54" s="263"/>
      <c r="H54" s="263"/>
      <c r="I54" s="263"/>
      <c r="J54" s="262"/>
      <c r="K54" s="262"/>
      <c r="L54" s="262"/>
      <c r="M54" s="273">
        <v>11.80677691</v>
      </c>
      <c r="N54" s="273">
        <v>18.153146529999997</v>
      </c>
      <c r="O54" s="273">
        <v>15.590999999999999</v>
      </c>
      <c r="P54" s="262">
        <v>15.170541859999991</v>
      </c>
      <c r="Q54" s="262">
        <v>13.600216970000002</v>
      </c>
      <c r="R54" s="262">
        <v>13.261180339999999</v>
      </c>
      <c r="S54" s="262">
        <v>14.099101000000001</v>
      </c>
      <c r="T54" s="118"/>
      <c r="U54" s="118"/>
      <c r="V54" s="118"/>
      <c r="W54" s="118"/>
      <c r="X54" s="118"/>
      <c r="Y54" s="118"/>
      <c r="Z54" s="118"/>
      <c r="AA54" s="118"/>
      <c r="AB54" s="118"/>
      <c r="AC54" s="118"/>
      <c r="AD54" s="118"/>
      <c r="AE54" s="118"/>
    </row>
    <row r="55" spans="1:31" s="14" customFormat="1" ht="12" customHeight="1" x14ac:dyDescent="0.2">
      <c r="A55" s="248" t="s">
        <v>641</v>
      </c>
      <c r="B55" s="248" t="s">
        <v>424</v>
      </c>
      <c r="C55" s="249">
        <v>7.3999999999999996E-2</v>
      </c>
      <c r="D55" s="249">
        <v>0</v>
      </c>
      <c r="E55" s="249">
        <v>2.74245523</v>
      </c>
      <c r="F55" s="263">
        <v>0</v>
      </c>
      <c r="G55" s="263">
        <v>0</v>
      </c>
      <c r="H55" s="263">
        <v>2.5430000000000001</v>
      </c>
      <c r="I55" s="263">
        <v>0</v>
      </c>
      <c r="J55" s="118"/>
      <c r="K55" s="262"/>
      <c r="L55" s="262"/>
      <c r="M55" s="273">
        <v>-2.0116885934839955E-15</v>
      </c>
      <c r="N55" s="273"/>
      <c r="O55" s="273"/>
      <c r="P55" s="262">
        <v>6.8226079999999995E-2</v>
      </c>
      <c r="Q55" s="262">
        <v>2.7491154699999996</v>
      </c>
      <c r="R55" s="262">
        <v>2.5245464699999998</v>
      </c>
      <c r="S55" s="262">
        <v>0.66300000000000003</v>
      </c>
      <c r="T55" s="118"/>
      <c r="U55" s="118"/>
      <c r="V55" s="118"/>
      <c r="W55" s="118"/>
      <c r="X55" s="118"/>
      <c r="Y55" s="118"/>
      <c r="Z55" s="118"/>
      <c r="AA55" s="118"/>
      <c r="AB55" s="118"/>
      <c r="AC55" s="118"/>
      <c r="AD55" s="118"/>
      <c r="AE55" s="118"/>
    </row>
    <row r="56" spans="1:31" s="14" customFormat="1" ht="12" customHeight="1" x14ac:dyDescent="0.2">
      <c r="A56" s="248" t="s">
        <v>642</v>
      </c>
      <c r="B56" s="248" t="s">
        <v>687</v>
      </c>
      <c r="C56" s="249">
        <v>0.78600000000000003</v>
      </c>
      <c r="D56" s="249">
        <v>0.71699999999999997</v>
      </c>
      <c r="E56" s="249">
        <v>0.35289456000000002</v>
      </c>
      <c r="F56" s="263">
        <v>0.90700000000000003</v>
      </c>
      <c r="G56" s="263">
        <v>0.96</v>
      </c>
      <c r="H56" s="263">
        <v>1.03</v>
      </c>
      <c r="I56" s="263">
        <v>1.1739999999999999</v>
      </c>
      <c r="J56" s="262">
        <v>1.2709999999999999</v>
      </c>
      <c r="K56" s="262">
        <v>1.345</v>
      </c>
      <c r="L56" s="262">
        <v>1.391</v>
      </c>
      <c r="M56" s="273">
        <v>1.4021578800000012</v>
      </c>
      <c r="N56" s="273">
        <v>1.413</v>
      </c>
      <c r="O56" s="273">
        <v>1.425</v>
      </c>
      <c r="P56" s="262">
        <v>1.4343567600000002</v>
      </c>
      <c r="Q56" s="262">
        <v>1.4419847999999997</v>
      </c>
      <c r="R56" s="262">
        <v>1.4498328300000001</v>
      </c>
      <c r="S56" s="262">
        <v>1.6944666100000001</v>
      </c>
      <c r="T56" s="118"/>
      <c r="U56" s="118"/>
      <c r="V56" s="118"/>
      <c r="W56" s="118"/>
      <c r="X56" s="118"/>
      <c r="Y56" s="118"/>
      <c r="Z56" s="118"/>
      <c r="AA56" s="118"/>
      <c r="AB56" s="118"/>
      <c r="AC56" s="118"/>
      <c r="AD56" s="118"/>
      <c r="AE56" s="118"/>
    </row>
    <row r="57" spans="1:31" s="14" customFormat="1" ht="12" customHeight="1" x14ac:dyDescent="0.2">
      <c r="A57" s="248" t="s">
        <v>643</v>
      </c>
      <c r="B57" s="248" t="s">
        <v>424</v>
      </c>
      <c r="C57" s="249">
        <v>4.0229999999999997</v>
      </c>
      <c r="D57" s="249">
        <v>4.3570000000000002</v>
      </c>
      <c r="E57" s="249">
        <v>8.1189999999999998</v>
      </c>
      <c r="F57" s="263">
        <v>18.597000000000001</v>
      </c>
      <c r="G57" s="263">
        <v>7.0839999999999996</v>
      </c>
      <c r="H57" s="263">
        <v>3.9729999999999999</v>
      </c>
      <c r="I57" s="263">
        <v>2.6869999999999998</v>
      </c>
      <c r="J57" s="262">
        <v>1.748</v>
      </c>
      <c r="K57" s="262">
        <v>5.4509999999999996</v>
      </c>
      <c r="L57" s="262">
        <v>2.4929999999999999</v>
      </c>
      <c r="M57" s="273">
        <v>2.3131482999998316</v>
      </c>
      <c r="N57" s="273">
        <v>3.5130975200000005</v>
      </c>
      <c r="O57" s="273">
        <v>8.8629999999999995</v>
      </c>
      <c r="P57" s="262">
        <v>9.3293877700000003</v>
      </c>
      <c r="Q57" s="262">
        <v>4.1818049200000003</v>
      </c>
      <c r="R57" s="262">
        <v>9.5542984500000028</v>
      </c>
      <c r="S57" s="262">
        <v>7.5948673999999992</v>
      </c>
      <c r="T57" s="118"/>
      <c r="U57" s="118"/>
      <c r="V57" s="118"/>
      <c r="W57" s="118"/>
      <c r="X57" s="118"/>
      <c r="Y57" s="118"/>
      <c r="Z57" s="118"/>
      <c r="AA57" s="118"/>
      <c r="AB57" s="118"/>
      <c r="AC57" s="118"/>
      <c r="AD57" s="118"/>
      <c r="AE57" s="118"/>
    </row>
    <row r="58" spans="1:31" s="14" customFormat="1" ht="12" customHeight="1" x14ac:dyDescent="0.2">
      <c r="A58" s="248" t="s">
        <v>653</v>
      </c>
      <c r="B58" s="248" t="s">
        <v>688</v>
      </c>
      <c r="C58" s="249">
        <v>13.824</v>
      </c>
      <c r="D58" s="249">
        <v>17.504000000000001</v>
      </c>
      <c r="E58" s="249">
        <v>7.9169999999999998</v>
      </c>
      <c r="F58" s="263">
        <v>20.141999999999999</v>
      </c>
      <c r="G58" s="263">
        <v>18.696999999999999</v>
      </c>
      <c r="H58" s="263">
        <v>0</v>
      </c>
      <c r="I58" s="263"/>
      <c r="J58" s="118"/>
      <c r="K58" s="262"/>
      <c r="L58" s="262">
        <v>7.9999999999999876</v>
      </c>
      <c r="M58" s="273">
        <v>9.4353312499999813</v>
      </c>
      <c r="N58" s="273">
        <v>4.8760000000000003</v>
      </c>
      <c r="O58" s="273">
        <v>6.7380000000000004</v>
      </c>
      <c r="P58" s="262">
        <v>8.8403896299999989</v>
      </c>
      <c r="Q58" s="262">
        <v>11.131078099999998</v>
      </c>
      <c r="R58" s="262">
        <v>3.4336947599999998</v>
      </c>
      <c r="S58" s="262">
        <v>4.9683243199999998</v>
      </c>
      <c r="T58" s="118"/>
      <c r="U58" s="118"/>
      <c r="V58" s="118"/>
      <c r="W58" s="118"/>
      <c r="X58" s="118"/>
      <c r="Y58" s="118"/>
      <c r="Z58" s="118"/>
      <c r="AA58" s="118"/>
      <c r="AB58" s="118"/>
      <c r="AC58" s="118"/>
      <c r="AD58" s="118"/>
      <c r="AE58" s="118"/>
    </row>
    <row r="59" spans="1:31" s="14" customFormat="1" ht="12" customHeight="1" x14ac:dyDescent="0.2">
      <c r="A59" s="248" t="s">
        <v>657</v>
      </c>
      <c r="B59" s="248" t="s">
        <v>689</v>
      </c>
      <c r="C59" s="249">
        <v>16.242000000000001</v>
      </c>
      <c r="D59" s="249">
        <v>28.111999999999998</v>
      </c>
      <c r="E59" s="249">
        <v>21.891999999999999</v>
      </c>
      <c r="F59" s="263">
        <v>36.17</v>
      </c>
      <c r="G59" s="263">
        <v>40.99</v>
      </c>
      <c r="H59" s="263">
        <v>21.81</v>
      </c>
      <c r="I59" s="263">
        <v>3.0000000000000001E-3</v>
      </c>
      <c r="J59" s="262">
        <v>3.0000000000000001E-3</v>
      </c>
      <c r="K59" s="262">
        <v>3.0000000000000001E-3</v>
      </c>
      <c r="L59" s="262">
        <v>3.0932100000012086E-3</v>
      </c>
      <c r="M59" s="273">
        <v>3.0932099999934435E-3</v>
      </c>
      <c r="N59" s="273">
        <v>3.0000000000000001E-3</v>
      </c>
      <c r="O59" s="273"/>
      <c r="P59" s="262">
        <v>3.0932099999999999E-3</v>
      </c>
      <c r="Q59" s="262">
        <v>3.0932099999999999E-3</v>
      </c>
      <c r="R59" s="262">
        <v>0</v>
      </c>
      <c r="S59" s="262">
        <v>0</v>
      </c>
      <c r="T59" s="118"/>
      <c r="U59" s="118"/>
      <c r="V59" s="118"/>
      <c r="W59" s="118"/>
      <c r="X59" s="118"/>
      <c r="Y59" s="118"/>
      <c r="Z59" s="118"/>
      <c r="AA59" s="118"/>
      <c r="AB59" s="118"/>
      <c r="AC59" s="118"/>
      <c r="AD59" s="118"/>
      <c r="AE59" s="118"/>
    </row>
    <row r="60" spans="1:31" s="14" customFormat="1" ht="12" customHeight="1" x14ac:dyDescent="0.2">
      <c r="A60" s="248" t="s">
        <v>733</v>
      </c>
      <c r="B60" s="261" t="s">
        <v>673</v>
      </c>
      <c r="C60" s="249"/>
      <c r="D60" s="249"/>
      <c r="E60" s="249"/>
      <c r="F60" s="263">
        <v>0.8</v>
      </c>
      <c r="G60" s="263"/>
      <c r="H60" s="263">
        <v>0</v>
      </c>
      <c r="I60" s="263"/>
      <c r="J60" s="118"/>
      <c r="K60" s="262">
        <v>1.7999999999999999E-2</v>
      </c>
      <c r="L60" s="262"/>
      <c r="M60" s="273">
        <v>0</v>
      </c>
      <c r="N60" s="273">
        <v>0.28978500000000001</v>
      </c>
      <c r="O60" s="273"/>
      <c r="P60" s="262">
        <v>0</v>
      </c>
      <c r="Q60" s="262">
        <v>0</v>
      </c>
      <c r="R60" s="262">
        <v>0</v>
      </c>
      <c r="S60" s="262">
        <v>0</v>
      </c>
      <c r="T60" s="118"/>
      <c r="U60" s="118"/>
      <c r="V60" s="118"/>
      <c r="W60" s="118"/>
      <c r="X60" s="118"/>
      <c r="Y60" s="118"/>
      <c r="Z60" s="118"/>
      <c r="AA60" s="118"/>
      <c r="AB60" s="118"/>
      <c r="AC60" s="118"/>
      <c r="AD60" s="118"/>
      <c r="AE60" s="118"/>
    </row>
    <row r="61" spans="1:31" s="14" customFormat="1" ht="12" customHeight="1" x14ac:dyDescent="0.2">
      <c r="A61" s="248" t="s">
        <v>734</v>
      </c>
      <c r="B61" s="261" t="s">
        <v>690</v>
      </c>
      <c r="C61" s="249"/>
      <c r="D61" s="249"/>
      <c r="E61" s="249"/>
      <c r="F61" s="263"/>
      <c r="G61" s="263"/>
      <c r="H61" s="263"/>
      <c r="I61" s="263"/>
      <c r="J61" s="118"/>
      <c r="K61" s="262">
        <v>0.96299999999999997</v>
      </c>
      <c r="L61" s="262"/>
      <c r="M61" s="273"/>
      <c r="N61" s="273">
        <v>0</v>
      </c>
      <c r="O61" s="273"/>
      <c r="P61" s="262"/>
      <c r="Q61" s="262"/>
      <c r="R61" s="262"/>
      <c r="S61" s="262"/>
      <c r="T61" s="118"/>
      <c r="U61" s="118"/>
      <c r="V61" s="118"/>
      <c r="W61" s="118"/>
      <c r="X61" s="118"/>
      <c r="Y61" s="118"/>
      <c r="Z61" s="118"/>
      <c r="AA61" s="118"/>
      <c r="AB61" s="118"/>
      <c r="AC61" s="118"/>
      <c r="AD61" s="118"/>
      <c r="AE61" s="118"/>
    </row>
    <row r="62" spans="1:31" s="14" customFormat="1" ht="12" customHeight="1" x14ac:dyDescent="0.2">
      <c r="A62" s="261" t="s">
        <v>654</v>
      </c>
      <c r="B62" s="261" t="s">
        <v>425</v>
      </c>
      <c r="C62" s="249">
        <v>1.252</v>
      </c>
      <c r="D62" s="249">
        <v>9.3949999999999996</v>
      </c>
      <c r="E62" s="249">
        <v>4.4408104499999999</v>
      </c>
      <c r="F62" s="263">
        <v>7.7519999999999998</v>
      </c>
      <c r="G62" s="263">
        <v>4.8659999999999997</v>
      </c>
      <c r="H62" s="263">
        <v>0.97099999999999997</v>
      </c>
      <c r="I62" s="263">
        <v>0.17899999999999999</v>
      </c>
      <c r="J62" s="262">
        <v>0.27</v>
      </c>
      <c r="K62" s="262">
        <v>1.3</v>
      </c>
      <c r="L62" s="262">
        <v>0.311</v>
      </c>
      <c r="M62" s="273">
        <v>0.81545964000397619</v>
      </c>
      <c r="N62" s="273">
        <v>0.89800000000000002</v>
      </c>
      <c r="O62" s="273">
        <v>1.1519999999999999</v>
      </c>
      <c r="P62" s="262">
        <v>0.68858229000000004</v>
      </c>
      <c r="Q62" s="262">
        <v>0.58239700000000005</v>
      </c>
      <c r="R62" s="262">
        <v>0.7332804100000001</v>
      </c>
      <c r="S62" s="262">
        <v>0.73156859000000007</v>
      </c>
      <c r="T62" s="118"/>
      <c r="U62" s="118"/>
      <c r="V62" s="118"/>
      <c r="W62" s="118"/>
      <c r="X62" s="118"/>
      <c r="Y62" s="118"/>
      <c r="Z62" s="118"/>
      <c r="AA62" s="118"/>
      <c r="AB62" s="118"/>
      <c r="AC62" s="118"/>
      <c r="AD62" s="118"/>
      <c r="AE62" s="118"/>
    </row>
    <row r="63" spans="1:31" s="14" customFormat="1" x14ac:dyDescent="0.2">
      <c r="A63" s="246" t="s">
        <v>644</v>
      </c>
      <c r="B63" s="246" t="s">
        <v>691</v>
      </c>
      <c r="C63" s="247">
        <v>119.44099999999999</v>
      </c>
      <c r="D63" s="247">
        <v>160.79000000000002</v>
      </c>
      <c r="E63" s="247">
        <v>177.7374442</v>
      </c>
      <c r="F63" s="247">
        <v>214.52700000000004</v>
      </c>
      <c r="G63" s="247">
        <v>254.983</v>
      </c>
      <c r="H63" s="247">
        <v>221.21400000000003</v>
      </c>
      <c r="I63" s="247">
        <v>218.90199999999999</v>
      </c>
      <c r="J63" s="247">
        <v>193.755</v>
      </c>
      <c r="K63" s="247">
        <v>165.43899999999996</v>
      </c>
      <c r="L63" s="247">
        <v>166.36009321</v>
      </c>
      <c r="M63" s="247">
        <v>185.12882925000551</v>
      </c>
      <c r="N63" s="247">
        <v>157.96840254</v>
      </c>
      <c r="O63" s="247">
        <v>172.38499999999999</v>
      </c>
      <c r="P63" s="247">
        <v>174.24593515000001</v>
      </c>
      <c r="Q63" s="247">
        <v>171.57390580999996</v>
      </c>
      <c r="R63" s="247">
        <v>169.47996678999999</v>
      </c>
      <c r="S63" s="247">
        <v>120.0626097</v>
      </c>
      <c r="T63" s="118"/>
      <c r="U63" s="118"/>
      <c r="V63" s="118"/>
      <c r="W63" s="118"/>
      <c r="X63" s="118"/>
      <c r="Y63" s="118"/>
      <c r="Z63" s="118"/>
      <c r="AA63" s="118"/>
      <c r="AB63" s="118"/>
      <c r="AC63" s="118"/>
      <c r="AD63" s="118"/>
      <c r="AE63" s="118"/>
    </row>
    <row r="64" spans="1:31" s="14" customFormat="1" ht="12" customHeight="1" x14ac:dyDescent="0.2">
      <c r="A64" s="248"/>
      <c r="B64" s="248"/>
      <c r="C64" s="249"/>
      <c r="D64" s="249"/>
      <c r="E64" s="249"/>
      <c r="F64" s="263"/>
      <c r="G64" s="263"/>
      <c r="H64" s="263"/>
      <c r="I64" s="263"/>
      <c r="J64" s="118"/>
      <c r="K64" s="262"/>
      <c r="L64" s="262"/>
      <c r="M64" s="273"/>
      <c r="N64" s="273"/>
      <c r="O64" s="273"/>
      <c r="P64" s="118"/>
      <c r="Q64" s="118"/>
      <c r="R64" s="118"/>
      <c r="S64" s="118"/>
      <c r="T64" s="118"/>
      <c r="U64" s="118"/>
      <c r="V64" s="118"/>
      <c r="W64" s="118"/>
      <c r="X64" s="118"/>
      <c r="Y64" s="118"/>
      <c r="Z64" s="118"/>
      <c r="AA64" s="118"/>
      <c r="AB64" s="118"/>
      <c r="AC64" s="118"/>
      <c r="AD64" s="118"/>
      <c r="AE64" s="118"/>
    </row>
    <row r="65" spans="1:31" s="14" customFormat="1" ht="12" customHeight="1" x14ac:dyDescent="0.2">
      <c r="A65" s="248" t="s">
        <v>645</v>
      </c>
      <c r="B65" s="248" t="s">
        <v>692</v>
      </c>
      <c r="C65" s="249"/>
      <c r="D65" s="249"/>
      <c r="E65" s="249"/>
      <c r="F65" s="263"/>
      <c r="G65" s="263"/>
      <c r="H65" s="263"/>
      <c r="I65" s="263"/>
      <c r="J65" s="118"/>
      <c r="K65" s="262"/>
      <c r="L65" s="262"/>
      <c r="M65" s="273"/>
      <c r="N65" s="273"/>
      <c r="O65" s="273"/>
      <c r="P65" s="118"/>
      <c r="Q65" s="118"/>
      <c r="R65" s="118"/>
      <c r="S65" s="118"/>
      <c r="T65" s="118"/>
      <c r="U65" s="118"/>
      <c r="V65" s="118"/>
      <c r="W65" s="118"/>
      <c r="X65" s="118"/>
      <c r="Y65" s="118"/>
      <c r="Z65" s="118"/>
      <c r="AA65" s="118"/>
      <c r="AB65" s="118"/>
      <c r="AC65" s="118"/>
      <c r="AD65" s="118"/>
      <c r="AE65" s="118"/>
    </row>
    <row r="66" spans="1:31" s="14" customFormat="1" ht="12" customHeight="1" x14ac:dyDescent="0.2">
      <c r="A66" s="248" t="s">
        <v>732</v>
      </c>
      <c r="B66" s="248" t="s">
        <v>685</v>
      </c>
      <c r="C66" s="249">
        <v>127.127</v>
      </c>
      <c r="D66" s="249">
        <v>85.924999999999997</v>
      </c>
      <c r="E66" s="249">
        <v>71.109615720000008</v>
      </c>
      <c r="F66" s="263">
        <v>30.202999999999999</v>
      </c>
      <c r="G66" s="263">
        <v>58.749000000000002</v>
      </c>
      <c r="H66" s="262">
        <v>14.89</v>
      </c>
      <c r="I66" s="262">
        <v>11.930999999999999</v>
      </c>
      <c r="J66" s="262">
        <v>8.7919999999999998</v>
      </c>
      <c r="K66" s="262">
        <v>5.6879999999999997</v>
      </c>
      <c r="L66" s="262">
        <v>2.5350000000000001</v>
      </c>
      <c r="M66" s="273">
        <v>1.8506687600000005</v>
      </c>
      <c r="N66" s="273">
        <v>10.526455609999999</v>
      </c>
      <c r="O66" s="273">
        <v>4.9880000000000004</v>
      </c>
      <c r="P66" s="262">
        <v>3.6712462000000006</v>
      </c>
      <c r="Q66" s="262">
        <v>2.36204584</v>
      </c>
      <c r="R66" s="262">
        <v>2.2449668900000002</v>
      </c>
      <c r="S66" s="262">
        <v>0</v>
      </c>
      <c r="T66" s="118"/>
      <c r="U66" s="118"/>
      <c r="V66" s="118"/>
      <c r="W66" s="118"/>
      <c r="X66" s="118"/>
      <c r="Y66" s="118"/>
      <c r="Z66" s="118"/>
      <c r="AA66" s="118"/>
      <c r="AB66" s="118"/>
      <c r="AC66" s="118"/>
      <c r="AD66" s="118"/>
      <c r="AE66" s="118"/>
    </row>
    <row r="67" spans="1:31" s="14" customFormat="1" ht="12" customHeight="1" x14ac:dyDescent="0.2">
      <c r="A67" s="261" t="s">
        <v>726</v>
      </c>
      <c r="B67" s="248" t="s">
        <v>686</v>
      </c>
      <c r="C67" s="249"/>
      <c r="D67" s="249"/>
      <c r="E67" s="249">
        <v>268.42771440000001</v>
      </c>
      <c r="F67" s="263">
        <v>537.45899999999995</v>
      </c>
      <c r="G67" s="263">
        <v>448.238</v>
      </c>
      <c r="H67" s="262">
        <v>575.54200000000003</v>
      </c>
      <c r="I67" s="262">
        <v>419.08600000000001</v>
      </c>
      <c r="J67" s="262">
        <v>281.56099999999998</v>
      </c>
      <c r="K67" s="262">
        <v>168.411</v>
      </c>
      <c r="L67" s="262">
        <v>52.920999999999999</v>
      </c>
      <c r="M67" s="273">
        <v>53.574447450000022</v>
      </c>
      <c r="N67" s="273">
        <v>70.192997289999994</v>
      </c>
      <c r="O67" s="273">
        <v>9.8140000000000001</v>
      </c>
      <c r="P67" s="262">
        <v>3.9255115799999993</v>
      </c>
      <c r="Q67" s="262">
        <v>92.822535290000005</v>
      </c>
      <c r="R67" s="262">
        <v>102.53699663</v>
      </c>
      <c r="S67" s="262">
        <v>90.751040189999998</v>
      </c>
      <c r="T67" s="118"/>
      <c r="U67" s="118"/>
      <c r="V67" s="118"/>
      <c r="W67" s="118"/>
      <c r="X67" s="118"/>
      <c r="Y67" s="118"/>
      <c r="Z67" s="118"/>
      <c r="AA67" s="118"/>
      <c r="AB67" s="118"/>
      <c r="AC67" s="118"/>
      <c r="AD67" s="118"/>
      <c r="AE67" s="118"/>
    </row>
    <row r="68" spans="1:31" s="14" customFormat="1" ht="12" customHeight="1" x14ac:dyDescent="0.2">
      <c r="A68" s="261" t="s">
        <v>735</v>
      </c>
      <c r="B68" s="248"/>
      <c r="C68" s="249"/>
      <c r="D68" s="249"/>
      <c r="E68" s="249"/>
      <c r="F68" s="263"/>
      <c r="G68" s="263"/>
      <c r="H68" s="262"/>
      <c r="I68" s="262"/>
      <c r="J68" s="262"/>
      <c r="K68" s="262"/>
      <c r="L68" s="262"/>
      <c r="M68" s="273">
        <v>43.621514600000005</v>
      </c>
      <c r="N68" s="273">
        <v>41.444775</v>
      </c>
      <c r="O68" s="273">
        <v>40.567</v>
      </c>
      <c r="P68" s="262">
        <v>43.483885190000002</v>
      </c>
      <c r="Q68" s="262">
        <v>41.930414989999989</v>
      </c>
      <c r="R68" s="262">
        <v>40.695007220000001</v>
      </c>
      <c r="S68" s="262">
        <v>37.437066619999996</v>
      </c>
      <c r="T68" s="118"/>
      <c r="U68" s="118"/>
      <c r="V68" s="118"/>
      <c r="W68" s="118"/>
      <c r="X68" s="118"/>
      <c r="Y68" s="118"/>
      <c r="Z68" s="118"/>
      <c r="AA68" s="118"/>
      <c r="AB68" s="118"/>
      <c r="AC68" s="118"/>
      <c r="AD68" s="118"/>
      <c r="AE68" s="118"/>
    </row>
    <row r="69" spans="1:31" s="14" customFormat="1" ht="12" customHeight="1" x14ac:dyDescent="0.2">
      <c r="A69" s="260" t="s">
        <v>81</v>
      </c>
      <c r="B69" s="248" t="s">
        <v>316</v>
      </c>
      <c r="C69" s="249">
        <v>8.5269999999999992</v>
      </c>
      <c r="D69" s="249">
        <v>11.138999999999999</v>
      </c>
      <c r="E69" s="249">
        <v>12.834371390000003</v>
      </c>
      <c r="F69" s="263">
        <v>9.9190000000000005</v>
      </c>
      <c r="G69" s="263">
        <v>10.573</v>
      </c>
      <c r="H69" s="262">
        <v>12.58</v>
      </c>
      <c r="I69" s="262">
        <v>16.614000000000001</v>
      </c>
      <c r="J69" s="262">
        <v>20.125</v>
      </c>
      <c r="K69" s="262">
        <v>21.364000000000001</v>
      </c>
      <c r="L69" s="262">
        <v>25.141999999999999</v>
      </c>
      <c r="M69" s="273">
        <v>20.094895230000006</v>
      </c>
      <c r="N69" s="273">
        <v>25.583948819999996</v>
      </c>
      <c r="O69" s="273">
        <v>23.446000000000002</v>
      </c>
      <c r="P69" s="262">
        <v>23.648168570000006</v>
      </c>
      <c r="Q69" s="262">
        <v>23.420327459999996</v>
      </c>
      <c r="R69" s="262">
        <v>23.975026520000004</v>
      </c>
      <c r="S69" s="262">
        <v>24.326706420000001</v>
      </c>
      <c r="T69" s="118"/>
      <c r="U69" s="118"/>
      <c r="V69" s="118"/>
      <c r="W69" s="118"/>
      <c r="X69" s="118"/>
      <c r="Y69" s="118"/>
      <c r="Z69" s="118"/>
      <c r="AA69" s="118"/>
      <c r="AB69" s="118"/>
      <c r="AC69" s="118"/>
      <c r="AD69" s="118"/>
      <c r="AE69" s="118"/>
    </row>
    <row r="70" spans="1:31" s="14" customFormat="1" ht="12" customHeight="1" x14ac:dyDescent="0.2">
      <c r="A70" s="248" t="s">
        <v>727</v>
      </c>
      <c r="B70" s="248" t="s">
        <v>424</v>
      </c>
      <c r="C70" s="249">
        <v>0.375</v>
      </c>
      <c r="D70" s="249">
        <v>0</v>
      </c>
      <c r="E70" s="249">
        <v>0</v>
      </c>
      <c r="F70" s="263">
        <v>0</v>
      </c>
      <c r="G70" s="263">
        <v>0</v>
      </c>
      <c r="H70" s="263"/>
      <c r="I70" s="118"/>
      <c r="J70" s="118"/>
      <c r="K70" s="262"/>
      <c r="L70" s="262"/>
      <c r="M70" s="273"/>
      <c r="N70" s="273">
        <v>1.2617555600000001</v>
      </c>
      <c r="O70" s="273">
        <v>1.004</v>
      </c>
      <c r="P70" s="262">
        <v>0.58831305999999994</v>
      </c>
      <c r="Q70" s="262">
        <v>10.53885154</v>
      </c>
      <c r="R70" s="262">
        <v>10.276622509999999</v>
      </c>
      <c r="S70" s="262">
        <v>10.276622509999999</v>
      </c>
      <c r="T70" s="118"/>
      <c r="U70" s="118"/>
      <c r="V70" s="118"/>
      <c r="W70" s="118"/>
      <c r="X70" s="118"/>
      <c r="Y70" s="118"/>
      <c r="Z70" s="118"/>
      <c r="AA70" s="118"/>
      <c r="AB70" s="118"/>
      <c r="AC70" s="118"/>
      <c r="AD70" s="118"/>
      <c r="AE70" s="118"/>
    </row>
    <row r="71" spans="1:31" s="14" customFormat="1" ht="12" customHeight="1" x14ac:dyDescent="0.2">
      <c r="A71" s="248" t="s">
        <v>633</v>
      </c>
      <c r="B71" s="248" t="s">
        <v>702</v>
      </c>
      <c r="C71" s="249">
        <v>0</v>
      </c>
      <c r="D71" s="249">
        <v>0</v>
      </c>
      <c r="E71" s="249">
        <v>11.228767800000002</v>
      </c>
      <c r="F71" s="263">
        <v>2.3809999999999998</v>
      </c>
      <c r="G71" s="263">
        <v>2.4780000000000002</v>
      </c>
      <c r="H71" s="263"/>
      <c r="I71" s="118"/>
      <c r="J71" s="118"/>
      <c r="K71" s="262"/>
      <c r="L71" s="262"/>
      <c r="M71" s="273"/>
      <c r="N71" s="273"/>
      <c r="O71" s="273">
        <v>0</v>
      </c>
      <c r="P71" s="262">
        <v>5.2357119999999993E-2</v>
      </c>
      <c r="Q71" s="262">
        <v>1.2987749999999999E-2</v>
      </c>
      <c r="R71" s="262">
        <v>0</v>
      </c>
      <c r="S71" s="262">
        <v>0</v>
      </c>
      <c r="T71" s="118"/>
      <c r="U71" s="118"/>
      <c r="V71" s="118"/>
      <c r="W71" s="118"/>
      <c r="X71" s="118"/>
      <c r="Y71" s="118"/>
      <c r="Z71" s="118"/>
      <c r="AA71" s="118"/>
      <c r="AB71" s="118"/>
      <c r="AC71" s="118"/>
      <c r="AD71" s="118"/>
      <c r="AE71" s="118"/>
    </row>
    <row r="72" spans="1:31" s="14" customFormat="1" ht="12" customHeight="1" x14ac:dyDescent="0.2">
      <c r="A72" s="248" t="s">
        <v>728</v>
      </c>
      <c r="B72" s="248" t="s">
        <v>687</v>
      </c>
      <c r="C72" s="249">
        <v>11.007999999999999</v>
      </c>
      <c r="D72" s="249">
        <v>10.041</v>
      </c>
      <c r="E72" s="249">
        <v>10.51920368</v>
      </c>
      <c r="F72" s="263">
        <v>9.8230000000000004</v>
      </c>
      <c r="G72" s="263">
        <v>9.4440000000000008</v>
      </c>
      <c r="H72" s="264">
        <v>9.1</v>
      </c>
      <c r="I72" s="262">
        <v>9.1940000000000008</v>
      </c>
      <c r="J72" s="262">
        <v>8.35</v>
      </c>
      <c r="K72" s="262">
        <v>7.492</v>
      </c>
      <c r="L72" s="262">
        <v>6.3579999999999997</v>
      </c>
      <c r="M72" s="273">
        <v>6.0584845200000004</v>
      </c>
      <c r="N72" s="273">
        <v>5.7539999999999996</v>
      </c>
      <c r="O72" s="273">
        <v>5.4429999999999996</v>
      </c>
      <c r="P72" s="262">
        <v>5.1218084399999997</v>
      </c>
      <c r="Q72" s="262">
        <v>4.78854034</v>
      </c>
      <c r="R72" s="262">
        <v>4.6938347599999997</v>
      </c>
      <c r="S72" s="262">
        <v>4.0969791500000001</v>
      </c>
      <c r="T72" s="118"/>
      <c r="U72" s="118"/>
      <c r="V72" s="118"/>
      <c r="W72" s="118"/>
      <c r="X72" s="118"/>
      <c r="Y72" s="118"/>
      <c r="Z72" s="118"/>
      <c r="AA72" s="118"/>
      <c r="AB72" s="118"/>
      <c r="AC72" s="118"/>
      <c r="AD72" s="118"/>
      <c r="AE72" s="118"/>
    </row>
    <row r="73" spans="1:31" s="14" customFormat="1" ht="12" customHeight="1" x14ac:dyDescent="0.2">
      <c r="A73" s="248" t="s">
        <v>729</v>
      </c>
      <c r="B73" s="248"/>
      <c r="C73" s="249">
        <v>0.58299999999999996</v>
      </c>
      <c r="D73" s="249">
        <v>0</v>
      </c>
      <c r="E73" s="249">
        <v>0</v>
      </c>
      <c r="F73" s="263">
        <v>0</v>
      </c>
      <c r="G73" s="263">
        <v>0</v>
      </c>
      <c r="H73" s="263"/>
      <c r="I73" s="262"/>
      <c r="J73" s="118"/>
      <c r="K73" s="262"/>
      <c r="L73" s="262"/>
      <c r="M73" s="273"/>
      <c r="N73" s="273"/>
      <c r="O73" s="273">
        <v>0</v>
      </c>
      <c r="P73" s="262"/>
      <c r="Q73" s="262"/>
      <c r="R73" s="262"/>
      <c r="S73" s="262"/>
      <c r="T73" s="118"/>
      <c r="U73" s="118"/>
      <c r="V73" s="118"/>
      <c r="W73" s="118"/>
      <c r="X73" s="118"/>
      <c r="Y73" s="118"/>
      <c r="Z73" s="118"/>
      <c r="AA73" s="118"/>
      <c r="AB73" s="118"/>
      <c r="AC73" s="118"/>
      <c r="AD73" s="118"/>
      <c r="AE73" s="118"/>
    </row>
    <row r="74" spans="1:31" s="14" customFormat="1" ht="12" customHeight="1" x14ac:dyDescent="0.2">
      <c r="A74" s="248" t="s">
        <v>730</v>
      </c>
      <c r="B74" s="248" t="s">
        <v>690</v>
      </c>
      <c r="C74" s="249"/>
      <c r="D74" s="249"/>
      <c r="E74" s="249"/>
      <c r="F74" s="263"/>
      <c r="G74" s="263"/>
      <c r="H74" s="263"/>
      <c r="I74" s="262"/>
      <c r="J74" s="118"/>
      <c r="K74" s="262">
        <v>7.9390000000000001</v>
      </c>
      <c r="L74" s="262"/>
      <c r="M74" s="273"/>
      <c r="N74" s="273"/>
      <c r="O74" s="273">
        <v>11.35</v>
      </c>
      <c r="P74" s="262">
        <v>12.645524</v>
      </c>
      <c r="Q74" s="262">
        <v>12.90767774</v>
      </c>
      <c r="R74" s="262">
        <v>13.169831480000001</v>
      </c>
      <c r="S74" s="262">
        <v>13.43198522</v>
      </c>
      <c r="T74" s="118"/>
      <c r="U74" s="118"/>
      <c r="V74" s="118"/>
      <c r="W74" s="118"/>
      <c r="X74" s="118"/>
      <c r="Y74" s="118"/>
      <c r="Z74" s="118"/>
      <c r="AA74" s="118"/>
      <c r="AB74" s="118"/>
      <c r="AC74" s="118"/>
      <c r="AD74" s="118"/>
      <c r="AE74" s="118"/>
    </row>
    <row r="75" spans="1:31" s="14" customFormat="1" ht="12" customHeight="1" x14ac:dyDescent="0.2">
      <c r="A75" s="248" t="s">
        <v>731</v>
      </c>
      <c r="B75" s="248" t="s">
        <v>425</v>
      </c>
      <c r="C75" s="249">
        <v>0.59299999999999997</v>
      </c>
      <c r="D75" s="249">
        <v>1.046</v>
      </c>
      <c r="E75" s="249">
        <v>0.60595836000000003</v>
      </c>
      <c r="F75" s="263">
        <v>0.42299999999999999</v>
      </c>
      <c r="G75" s="263">
        <v>0</v>
      </c>
      <c r="H75" s="263"/>
      <c r="I75" s="118"/>
      <c r="J75" s="262">
        <v>0.215</v>
      </c>
      <c r="K75" s="262">
        <v>0.66300000000000003</v>
      </c>
      <c r="L75" s="262">
        <v>11.022257620000001</v>
      </c>
      <c r="M75" s="273">
        <v>11.29989516</v>
      </c>
      <c r="N75" s="273">
        <v>11.713813159999999</v>
      </c>
      <c r="O75" s="273">
        <v>0.52700000000000002</v>
      </c>
      <c r="P75" s="262">
        <v>1.1534086400000001</v>
      </c>
      <c r="Q75" s="262">
        <v>1.0330284900000002</v>
      </c>
      <c r="R75" s="262">
        <v>0.99155438000000007</v>
      </c>
      <c r="S75" s="262">
        <v>0.99155438000000007</v>
      </c>
      <c r="T75" s="118"/>
      <c r="U75" s="118"/>
      <c r="V75" s="118"/>
      <c r="W75" s="118"/>
      <c r="X75" s="118"/>
      <c r="Y75" s="118"/>
      <c r="Z75" s="118"/>
      <c r="AA75" s="118"/>
      <c r="AB75" s="118"/>
      <c r="AC75" s="118"/>
      <c r="AD75" s="118"/>
      <c r="AE75" s="118"/>
    </row>
    <row r="76" spans="1:31" s="14" customFormat="1" x14ac:dyDescent="0.2">
      <c r="A76" s="246" t="s">
        <v>658</v>
      </c>
      <c r="B76" s="246" t="s">
        <v>693</v>
      </c>
      <c r="C76" s="247">
        <v>148.21299999999999</v>
      </c>
      <c r="D76" s="247">
        <v>108.151</v>
      </c>
      <c r="E76" s="247">
        <v>374.72563135000001</v>
      </c>
      <c r="F76" s="247">
        <v>590.20799999999986</v>
      </c>
      <c r="G76" s="247">
        <v>529.48199999999997</v>
      </c>
      <c r="H76" s="247">
        <v>612.11200000000008</v>
      </c>
      <c r="I76" s="247">
        <v>456.82499999999999</v>
      </c>
      <c r="J76" s="247">
        <v>319.04299999999995</v>
      </c>
      <c r="K76" s="247">
        <v>211.55699999999999</v>
      </c>
      <c r="L76" s="247">
        <v>97.978257620000008</v>
      </c>
      <c r="M76" s="247">
        <v>136.49990572000004</v>
      </c>
      <c r="N76" s="247">
        <v>166.47774543999998</v>
      </c>
      <c r="O76" s="247">
        <v>97.138999999999996</v>
      </c>
      <c r="P76" s="247">
        <v>94.290222799999995</v>
      </c>
      <c r="Q76" s="247">
        <v>189.81640944</v>
      </c>
      <c r="R76" s="247">
        <v>198.58384039000001</v>
      </c>
      <c r="S76" s="247">
        <v>181.31195449000001</v>
      </c>
      <c r="T76" s="118"/>
      <c r="U76" s="118"/>
      <c r="V76" s="118"/>
      <c r="W76" s="118"/>
      <c r="X76" s="118"/>
      <c r="Y76" s="118"/>
      <c r="Z76" s="118"/>
      <c r="AA76" s="118"/>
      <c r="AB76" s="118"/>
      <c r="AC76" s="118"/>
      <c r="AD76" s="118"/>
      <c r="AE76" s="118"/>
    </row>
    <row r="77" spans="1:31" s="14" customFormat="1" ht="12" customHeight="1" x14ac:dyDescent="0.2">
      <c r="A77" s="248"/>
      <c r="B77" s="248"/>
      <c r="C77" s="249"/>
      <c r="D77" s="249"/>
      <c r="E77" s="249"/>
      <c r="F77" s="263"/>
      <c r="G77" s="263"/>
      <c r="H77" s="263"/>
      <c r="I77" s="118"/>
      <c r="J77" s="118"/>
      <c r="K77" s="262"/>
      <c r="L77" s="262"/>
      <c r="M77" s="273"/>
      <c r="N77" s="273"/>
      <c r="O77" s="273"/>
      <c r="P77" s="118"/>
      <c r="Q77" s="118"/>
      <c r="R77" s="118"/>
      <c r="S77" s="118"/>
      <c r="T77" s="118"/>
      <c r="U77" s="118"/>
      <c r="V77" s="118"/>
      <c r="W77" s="118"/>
      <c r="X77" s="118"/>
      <c r="Y77" s="118"/>
      <c r="Z77" s="118"/>
      <c r="AA77" s="118"/>
      <c r="AB77" s="118"/>
      <c r="AC77" s="118"/>
      <c r="AD77" s="118"/>
      <c r="AE77" s="118"/>
    </row>
    <row r="78" spans="1:31" s="14" customFormat="1" ht="12" customHeight="1" x14ac:dyDescent="0.2">
      <c r="A78" s="274" t="s">
        <v>171</v>
      </c>
      <c r="B78" s="274" t="s">
        <v>540</v>
      </c>
      <c r="C78" s="250">
        <v>267.654</v>
      </c>
      <c r="D78" s="250">
        <v>268.94100000000003</v>
      </c>
      <c r="E78" s="250">
        <v>552.46307554999999</v>
      </c>
      <c r="F78" s="250">
        <v>804.7349999999999</v>
      </c>
      <c r="G78" s="250">
        <v>784.73199999999997</v>
      </c>
      <c r="H78" s="250">
        <v>833.32600000000014</v>
      </c>
      <c r="I78" s="250">
        <v>675.72699999999998</v>
      </c>
      <c r="J78" s="250">
        <v>512.798</v>
      </c>
      <c r="K78" s="250">
        <v>376.99599999999998</v>
      </c>
      <c r="L78" s="250">
        <v>264.33835083000002</v>
      </c>
      <c r="M78" s="250">
        <v>321.62873497000555</v>
      </c>
      <c r="N78" s="250">
        <v>324.44614797999998</v>
      </c>
      <c r="O78" s="250">
        <v>269.524</v>
      </c>
      <c r="P78" s="250">
        <v>268.53615795000002</v>
      </c>
      <c r="Q78" s="250">
        <v>361.39031524999996</v>
      </c>
      <c r="R78" s="250">
        <v>368.06380718000003</v>
      </c>
      <c r="S78" s="250">
        <v>301.37456419</v>
      </c>
      <c r="T78" s="118"/>
      <c r="U78" s="118"/>
      <c r="V78" s="118"/>
      <c r="W78" s="118"/>
      <c r="X78" s="118"/>
      <c r="Y78" s="118"/>
      <c r="Z78" s="118"/>
      <c r="AA78" s="118"/>
      <c r="AB78" s="118"/>
      <c r="AC78" s="118"/>
      <c r="AD78" s="118"/>
      <c r="AE78" s="118"/>
    </row>
    <row r="79" spans="1:31" s="14" customFormat="1" ht="12" customHeight="1" x14ac:dyDescent="0.2">
      <c r="A79" s="274"/>
      <c r="B79" s="274"/>
      <c r="C79" s="249"/>
      <c r="D79" s="249"/>
      <c r="E79" s="249"/>
      <c r="F79" s="263"/>
      <c r="G79" s="263"/>
      <c r="H79" s="263"/>
      <c r="I79" s="118"/>
      <c r="J79" s="118"/>
      <c r="K79" s="262"/>
      <c r="L79" s="262"/>
      <c r="M79" s="273"/>
      <c r="N79" s="273"/>
      <c r="O79" s="273"/>
      <c r="P79" s="118"/>
      <c r="Q79" s="118"/>
      <c r="R79" s="118"/>
      <c r="S79" s="118"/>
      <c r="T79" s="118"/>
      <c r="U79" s="118"/>
      <c r="V79" s="118"/>
      <c r="W79" s="118"/>
      <c r="X79" s="118"/>
      <c r="Y79" s="118"/>
      <c r="Z79" s="118"/>
      <c r="AA79" s="118"/>
      <c r="AB79" s="118"/>
      <c r="AC79" s="118"/>
      <c r="AD79" s="118"/>
      <c r="AE79" s="118"/>
    </row>
    <row r="80" spans="1:31" s="14" customFormat="1" ht="12" customHeight="1" x14ac:dyDescent="0.2">
      <c r="A80" s="251" t="s">
        <v>172</v>
      </c>
      <c r="B80" s="251" t="s">
        <v>433</v>
      </c>
      <c r="C80" s="253"/>
      <c r="D80" s="253"/>
      <c r="E80" s="253"/>
      <c r="F80" s="263"/>
      <c r="G80" s="263"/>
      <c r="H80" s="263"/>
      <c r="I80" s="262"/>
      <c r="J80" s="262"/>
      <c r="K80" s="262"/>
      <c r="L80" s="262"/>
      <c r="M80" s="273"/>
      <c r="N80" s="273"/>
      <c r="O80" s="273"/>
      <c r="P80" s="118"/>
      <c r="Q80" s="118"/>
      <c r="R80" s="118"/>
      <c r="S80" s="118"/>
      <c r="T80" s="118"/>
      <c r="U80" s="118"/>
      <c r="V80" s="118"/>
      <c r="W80" s="118"/>
      <c r="X80" s="118"/>
      <c r="Y80" s="118"/>
      <c r="Z80" s="118"/>
      <c r="AA80" s="118"/>
      <c r="AB80" s="118"/>
      <c r="AC80" s="118"/>
      <c r="AD80" s="118"/>
      <c r="AE80" s="118"/>
    </row>
    <row r="81" spans="1:31" s="14" customFormat="1" ht="12" customHeight="1" x14ac:dyDescent="0.2">
      <c r="A81" s="248" t="s">
        <v>664</v>
      </c>
      <c r="B81" s="248" t="s">
        <v>694</v>
      </c>
      <c r="C81" s="249">
        <v>80.680999999999997</v>
      </c>
      <c r="D81" s="249">
        <v>525.12300000000005</v>
      </c>
      <c r="E81" s="249">
        <v>527.58720091999999</v>
      </c>
      <c r="F81" s="263">
        <v>537.625</v>
      </c>
      <c r="G81" s="263">
        <v>553.23199999999997</v>
      </c>
      <c r="H81" s="263">
        <v>563.31899999999996</v>
      </c>
      <c r="I81" s="262">
        <v>563.31899999999996</v>
      </c>
      <c r="J81" s="262">
        <v>688.31899999999996</v>
      </c>
      <c r="K81" s="262">
        <v>688.31899999999996</v>
      </c>
      <c r="L81" s="262">
        <v>688.31799999999998</v>
      </c>
      <c r="M81" s="273">
        <v>688.31846290999999</v>
      </c>
      <c r="N81" s="273">
        <v>1089.367833</v>
      </c>
      <c r="O81" s="273">
        <v>1089.3789999999999</v>
      </c>
      <c r="P81" s="262">
        <v>1089.3793273899998</v>
      </c>
      <c r="Q81" s="262">
        <v>1089.3793273899998</v>
      </c>
      <c r="R81" s="262">
        <v>1089.5030773899998</v>
      </c>
      <c r="S81" s="262">
        <v>1089.6418273899999</v>
      </c>
      <c r="T81" s="118"/>
      <c r="U81" s="118"/>
      <c r="V81" s="118"/>
      <c r="W81" s="118"/>
      <c r="X81" s="118"/>
      <c r="Y81" s="118"/>
      <c r="Z81" s="118"/>
      <c r="AA81" s="118"/>
      <c r="AB81" s="118"/>
      <c r="AC81" s="118"/>
      <c r="AD81" s="118"/>
      <c r="AE81" s="118"/>
    </row>
    <row r="82" spans="1:31" s="14" customFormat="1" ht="12" customHeight="1" x14ac:dyDescent="0.2">
      <c r="A82" s="248" t="s">
        <v>647</v>
      </c>
      <c r="B82" s="248" t="s">
        <v>695</v>
      </c>
      <c r="C82" s="249">
        <v>0</v>
      </c>
      <c r="D82" s="249">
        <v>-8.17</v>
      </c>
      <c r="E82" s="249">
        <v>-5.5805310199999978</v>
      </c>
      <c r="F82" s="263">
        <v>0.23300000000000001</v>
      </c>
      <c r="G82" s="263">
        <v>10.231</v>
      </c>
      <c r="H82" s="263">
        <v>8.7850000000000001</v>
      </c>
      <c r="I82" s="262">
        <v>9.6639999999999997</v>
      </c>
      <c r="J82" s="262">
        <v>30.934999999999999</v>
      </c>
      <c r="K82" s="262">
        <v>32.963999999999999</v>
      </c>
      <c r="L82" s="262">
        <v>13.427</v>
      </c>
      <c r="M82" s="273">
        <v>13.762283990000018</v>
      </c>
      <c r="N82" s="273">
        <v>14.094329999999999</v>
      </c>
      <c r="O82" s="273">
        <v>35.951000000000001</v>
      </c>
      <c r="P82" s="262">
        <v>37.909256380000009</v>
      </c>
      <c r="Q82" s="262">
        <v>35.91308798</v>
      </c>
      <c r="R82" s="262">
        <v>36.676087949999996</v>
      </c>
      <c r="S82" s="262">
        <v>37.438919519999999</v>
      </c>
      <c r="T82" s="118"/>
      <c r="U82" s="118"/>
      <c r="V82" s="118"/>
      <c r="W82" s="118"/>
      <c r="X82" s="118"/>
      <c r="Y82" s="118"/>
      <c r="Z82" s="118"/>
      <c r="AA82" s="118"/>
      <c r="AB82" s="118"/>
      <c r="AC82" s="118"/>
      <c r="AD82" s="118"/>
      <c r="AE82" s="118"/>
    </row>
    <row r="83" spans="1:31" s="14" customFormat="1" ht="12" customHeight="1" x14ac:dyDescent="0.2">
      <c r="A83" s="248" t="s">
        <v>646</v>
      </c>
      <c r="B83" s="248" t="s">
        <v>696</v>
      </c>
      <c r="C83" s="249">
        <v>86.231999999999999</v>
      </c>
      <c r="D83" s="249">
        <v>145.202</v>
      </c>
      <c r="E83" s="249">
        <v>212.03244362000001</v>
      </c>
      <c r="F83" s="263">
        <v>321.76799999999997</v>
      </c>
      <c r="G83" s="263">
        <v>447.86200000000002</v>
      </c>
      <c r="H83" s="263">
        <v>487.04899999999998</v>
      </c>
      <c r="I83" s="262">
        <v>389.24700000000001</v>
      </c>
      <c r="J83" s="262">
        <v>289.83999999999997</v>
      </c>
      <c r="K83" s="262">
        <v>151.459</v>
      </c>
      <c r="L83" s="262">
        <v>56.48948867999998</v>
      </c>
      <c r="M83" s="273">
        <v>56.489488679999944</v>
      </c>
      <c r="N83" s="273">
        <v>55.274414499999992</v>
      </c>
      <c r="O83" s="273">
        <v>55.274999999999999</v>
      </c>
      <c r="P83" s="262">
        <v>10.29462434</v>
      </c>
      <c r="Q83" s="262">
        <v>10.29462434</v>
      </c>
      <c r="R83" s="262">
        <v>10.29462434</v>
      </c>
      <c r="S83" s="262">
        <v>10.29462434</v>
      </c>
      <c r="T83" s="118"/>
      <c r="U83" s="118"/>
      <c r="V83" s="118"/>
      <c r="W83" s="118"/>
      <c r="X83" s="118"/>
      <c r="Y83" s="118"/>
      <c r="Z83" s="118"/>
      <c r="AA83" s="118"/>
      <c r="AB83" s="118"/>
      <c r="AC83" s="118"/>
      <c r="AD83" s="118"/>
      <c r="AE83" s="118"/>
    </row>
    <row r="84" spans="1:31" s="14" customFormat="1" ht="12" customHeight="1" x14ac:dyDescent="0.2">
      <c r="A84" s="259" t="s">
        <v>663</v>
      </c>
      <c r="B84" s="248" t="s">
        <v>697</v>
      </c>
      <c r="C84" s="249"/>
      <c r="D84" s="249"/>
      <c r="E84" s="249"/>
      <c r="F84" s="263"/>
      <c r="G84" s="263"/>
      <c r="H84" s="263"/>
      <c r="I84" s="262"/>
      <c r="J84" s="262">
        <v>-20.286999999999999</v>
      </c>
      <c r="K84" s="262">
        <v>-20.286999999999999</v>
      </c>
      <c r="L84" s="262"/>
      <c r="M84" s="273"/>
      <c r="N84" s="273"/>
      <c r="O84" s="273">
        <v>-20.286999999999999</v>
      </c>
      <c r="P84" s="262">
        <v>-20.28710139</v>
      </c>
      <c r="Q84" s="262">
        <v>-15.056151940000001</v>
      </c>
      <c r="R84" s="262">
        <v>-15.056151940000001</v>
      </c>
      <c r="S84" s="262">
        <v>-15.056151940000001</v>
      </c>
      <c r="T84" s="118"/>
      <c r="U84" s="118"/>
      <c r="V84" s="118"/>
      <c r="W84" s="118"/>
      <c r="X84" s="118"/>
      <c r="Y84" s="118"/>
      <c r="Z84" s="118"/>
      <c r="AA84" s="118"/>
      <c r="AB84" s="118"/>
      <c r="AC84" s="118"/>
      <c r="AD84" s="118"/>
      <c r="AE84" s="118"/>
    </row>
    <row r="85" spans="1:31" s="14" customFormat="1" ht="12" customHeight="1" x14ac:dyDescent="0.2">
      <c r="A85" s="248" t="s">
        <v>736</v>
      </c>
      <c r="B85" s="248" t="s">
        <v>698</v>
      </c>
      <c r="C85" s="249">
        <v>5.7279999999999998</v>
      </c>
      <c r="D85" s="249">
        <v>-7.0030000000000001</v>
      </c>
      <c r="E85" s="249">
        <v>2.1016354500000003</v>
      </c>
      <c r="F85" s="263">
        <v>-0.3</v>
      </c>
      <c r="G85" s="263">
        <v>5.1879999999999997</v>
      </c>
      <c r="H85" s="263">
        <v>0.24399999999999999</v>
      </c>
      <c r="I85" s="262"/>
      <c r="J85" s="262">
        <v>9.1419999999999995</v>
      </c>
      <c r="K85" s="262">
        <v>-5.875</v>
      </c>
      <c r="L85" s="262">
        <v>-6.7115404199999995</v>
      </c>
      <c r="M85" s="273">
        <v>-6.7115404200000013</v>
      </c>
      <c r="N85" s="273">
        <v>-6.7115404200000004</v>
      </c>
      <c r="O85" s="273">
        <v>-6.7119999999999997</v>
      </c>
      <c r="P85" s="262">
        <v>-9.9224584900000004</v>
      </c>
      <c r="Q85" s="262">
        <v>-9.9224584900000004</v>
      </c>
      <c r="R85" s="262">
        <v>-9.9224584900000004</v>
      </c>
      <c r="S85" s="262">
        <v>-9.9224584900000004</v>
      </c>
      <c r="T85" s="118"/>
      <c r="U85" s="118"/>
      <c r="V85" s="118"/>
      <c r="W85" s="118"/>
      <c r="X85" s="118"/>
      <c r="Y85" s="118"/>
      <c r="Z85" s="118"/>
      <c r="AA85" s="118"/>
      <c r="AB85" s="118"/>
      <c r="AC85" s="118"/>
      <c r="AD85" s="118"/>
      <c r="AE85" s="118"/>
    </row>
    <row r="86" spans="1:31" s="14" customFormat="1" ht="12" customHeight="1" x14ac:dyDescent="0.2">
      <c r="A86" s="268" t="s">
        <v>665</v>
      </c>
      <c r="B86" s="248" t="s">
        <v>699</v>
      </c>
      <c r="C86" s="249">
        <v>0</v>
      </c>
      <c r="D86" s="249">
        <v>0</v>
      </c>
      <c r="E86" s="249">
        <v>0</v>
      </c>
      <c r="F86" s="263">
        <v>0</v>
      </c>
      <c r="G86" s="263"/>
      <c r="H86" s="263">
        <v>0</v>
      </c>
      <c r="I86" s="262"/>
      <c r="J86" s="262"/>
      <c r="K86" s="262"/>
      <c r="L86" s="262">
        <v>-1.2145185400002374</v>
      </c>
      <c r="M86" s="273">
        <v>-10.415386950006123</v>
      </c>
      <c r="N86" s="273">
        <v>-22.87</v>
      </c>
      <c r="O86" s="273">
        <v>-42.304000000000002</v>
      </c>
      <c r="P86" s="262">
        <v>0</v>
      </c>
      <c r="Q86" s="262">
        <v>-5.7105053800000309</v>
      </c>
      <c r="R86" s="262">
        <v>-18.24692673000002</v>
      </c>
      <c r="S86" s="262">
        <v>-17.064223429999942</v>
      </c>
      <c r="T86" s="118"/>
      <c r="U86" s="118"/>
      <c r="V86" s="118"/>
      <c r="W86" s="118"/>
      <c r="X86" s="118"/>
      <c r="Y86" s="118"/>
      <c r="Z86" s="118"/>
      <c r="AA86" s="118"/>
      <c r="AB86" s="118"/>
      <c r="AC86" s="118"/>
      <c r="AD86" s="118"/>
      <c r="AE86" s="118"/>
    </row>
    <row r="87" spans="1:31" s="14" customFormat="1" ht="12" customHeight="1" x14ac:dyDescent="0.2">
      <c r="A87" s="248" t="s">
        <v>648</v>
      </c>
      <c r="B87" s="248" t="s">
        <v>700</v>
      </c>
      <c r="C87" s="250">
        <v>172.64100000000002</v>
      </c>
      <c r="D87" s="250">
        <v>655.15200000000004</v>
      </c>
      <c r="E87" s="250">
        <v>736.14074897</v>
      </c>
      <c r="F87" s="250">
        <v>859.32600000000002</v>
      </c>
      <c r="G87" s="250">
        <v>1016.513</v>
      </c>
      <c r="H87" s="250">
        <v>1059.3969999999997</v>
      </c>
      <c r="I87" s="270">
        <v>962.23</v>
      </c>
      <c r="J87" s="270">
        <v>997.94899999999984</v>
      </c>
      <c r="K87" s="270">
        <v>846.57999999999993</v>
      </c>
      <c r="L87" s="270">
        <v>750.30842971999982</v>
      </c>
      <c r="M87" s="270">
        <v>741.4433082099938</v>
      </c>
      <c r="N87" s="270">
        <v>1129.1550370800001</v>
      </c>
      <c r="O87" s="270">
        <v>1111.3019999999999</v>
      </c>
      <c r="P87" s="270">
        <v>1107.3736482299996</v>
      </c>
      <c r="Q87" s="270">
        <v>1104.8979238999996</v>
      </c>
      <c r="R87" s="270">
        <v>1093.2482525199996</v>
      </c>
      <c r="S87" s="270">
        <v>1095.3325373899997</v>
      </c>
      <c r="T87" s="118"/>
      <c r="U87" s="118"/>
      <c r="V87" s="118"/>
      <c r="W87" s="118"/>
      <c r="X87" s="118"/>
      <c r="Y87" s="118"/>
      <c r="Z87" s="118"/>
      <c r="AA87" s="118"/>
      <c r="AB87" s="118"/>
      <c r="AC87" s="118"/>
      <c r="AD87" s="118"/>
      <c r="AE87" s="118"/>
    </row>
    <row r="88" spans="1:31" s="14" customFormat="1" ht="12" customHeight="1" x14ac:dyDescent="0.2">
      <c r="A88" s="248"/>
      <c r="B88" s="248"/>
      <c r="C88" s="249"/>
      <c r="D88" s="249"/>
      <c r="E88" s="249"/>
      <c r="F88" s="263"/>
      <c r="G88" s="263"/>
      <c r="H88" s="263"/>
      <c r="I88" s="262"/>
      <c r="J88" s="262"/>
      <c r="K88" s="262"/>
      <c r="L88" s="262"/>
      <c r="M88" s="273"/>
      <c r="N88" s="273"/>
      <c r="O88" s="273"/>
      <c r="P88" s="118"/>
      <c r="Q88" s="118"/>
      <c r="R88" s="118"/>
      <c r="S88" s="118"/>
      <c r="T88" s="118"/>
      <c r="U88" s="118"/>
      <c r="V88" s="118"/>
      <c r="W88" s="118"/>
      <c r="X88" s="118"/>
      <c r="Y88" s="118"/>
      <c r="Z88" s="118"/>
      <c r="AA88" s="118"/>
      <c r="AB88" s="118"/>
      <c r="AC88" s="118"/>
      <c r="AD88" s="118"/>
      <c r="AE88" s="118"/>
    </row>
    <row r="89" spans="1:31" s="14" customFormat="1" ht="12" customHeight="1" thickBot="1" x14ac:dyDescent="0.25">
      <c r="A89" s="251" t="s">
        <v>649</v>
      </c>
      <c r="B89" s="251" t="s">
        <v>666</v>
      </c>
      <c r="C89" s="252">
        <v>440.29500000000002</v>
      </c>
      <c r="D89" s="252">
        <v>924.09300000000007</v>
      </c>
      <c r="E89" s="252">
        <v>1288.60382452</v>
      </c>
      <c r="F89" s="252">
        <v>1664.0609999999999</v>
      </c>
      <c r="G89" s="252">
        <v>1801.2449999999999</v>
      </c>
      <c r="H89" s="252">
        <v>1892.723</v>
      </c>
      <c r="I89" s="252">
        <v>1637.9569999999999</v>
      </c>
      <c r="J89" s="252">
        <v>1510.7469999999998</v>
      </c>
      <c r="K89" s="252">
        <v>1223.576</v>
      </c>
      <c r="L89" s="252">
        <v>1014.6467805499999</v>
      </c>
      <c r="M89" s="252">
        <v>1063.0720431799994</v>
      </c>
      <c r="N89" s="252">
        <v>1453.60118506</v>
      </c>
      <c r="O89" s="252">
        <v>1380.826</v>
      </c>
      <c r="P89" s="252">
        <v>1375.9098061799996</v>
      </c>
      <c r="Q89" s="252">
        <v>1466.2882391499995</v>
      </c>
      <c r="R89" s="252">
        <v>1461.3120596999997</v>
      </c>
      <c r="S89" s="252">
        <v>1396.7071015799997</v>
      </c>
      <c r="T89" s="118"/>
      <c r="U89" s="118"/>
      <c r="V89" s="118"/>
      <c r="W89" s="118"/>
      <c r="X89" s="118"/>
      <c r="Y89" s="118"/>
      <c r="Z89" s="118"/>
      <c r="AA89" s="118"/>
      <c r="AB89" s="118"/>
      <c r="AC89" s="118"/>
      <c r="AD89" s="118"/>
      <c r="AE89" s="118"/>
    </row>
    <row r="90" spans="1:31" s="14" customFormat="1" ht="12" customHeight="1" thickTop="1" x14ac:dyDescent="0.2">
      <c r="A90" s="254"/>
      <c r="B90" s="254"/>
      <c r="C90" s="118"/>
      <c r="D90" s="118"/>
      <c r="E90" s="118"/>
      <c r="F90" s="118"/>
      <c r="G90" s="263"/>
      <c r="H90" s="263"/>
      <c r="I90" s="118"/>
      <c r="J90" s="118"/>
      <c r="K90" s="262"/>
      <c r="L90" s="262"/>
      <c r="M90" s="273"/>
      <c r="N90" s="118"/>
      <c r="O90" s="118"/>
      <c r="P90" s="118"/>
      <c r="Q90" s="118"/>
      <c r="R90" s="118"/>
      <c r="S90" s="118"/>
      <c r="T90" s="118"/>
      <c r="U90" s="118"/>
      <c r="V90" s="118"/>
      <c r="W90" s="118"/>
      <c r="X90" s="118"/>
      <c r="Y90" s="118"/>
      <c r="Z90" s="118"/>
      <c r="AA90" s="118"/>
      <c r="AB90" s="118"/>
      <c r="AC90" s="118"/>
      <c r="AD90" s="118"/>
      <c r="AE90" s="118"/>
    </row>
    <row r="91" spans="1:31" customFormat="1" ht="12" customHeight="1" x14ac:dyDescent="0.25"/>
    <row r="92" spans="1:31" s="14" customFormat="1" ht="12" customHeight="1" x14ac:dyDescent="0.2">
      <c r="A92" s="255"/>
      <c r="B92" s="255"/>
      <c r="C92" s="118"/>
      <c r="D92" s="118"/>
      <c r="E92" s="118"/>
      <c r="F92" s="118"/>
      <c r="G92" s="263"/>
      <c r="H92" s="263"/>
      <c r="I92" s="118"/>
      <c r="J92" s="118"/>
      <c r="K92" s="262"/>
      <c r="L92" s="262"/>
      <c r="M92" s="273"/>
      <c r="N92" s="118"/>
      <c r="O92" s="118"/>
      <c r="P92" s="118"/>
      <c r="Q92" s="118"/>
      <c r="R92" s="118"/>
      <c r="S92" s="118"/>
      <c r="T92" s="118"/>
      <c r="U92" s="118"/>
      <c r="V92" s="118"/>
      <c r="W92" s="118"/>
      <c r="X92" s="118"/>
      <c r="Y92" s="118"/>
      <c r="Z92" s="118"/>
      <c r="AA92" s="118"/>
      <c r="AB92" s="118"/>
      <c r="AC92" s="118"/>
      <c r="AD92" s="118"/>
      <c r="AE92" s="118"/>
    </row>
    <row r="93" spans="1:31" s="14" customFormat="1" ht="12" customHeight="1" x14ac:dyDescent="0.2">
      <c r="A93" s="255"/>
      <c r="B93" s="255"/>
      <c r="C93" s="118"/>
      <c r="D93" s="118"/>
      <c r="E93" s="118"/>
      <c r="F93" s="118"/>
      <c r="G93" s="263"/>
      <c r="H93" s="263"/>
      <c r="I93" s="118"/>
      <c r="J93" s="118"/>
      <c r="K93" s="262"/>
      <c r="L93" s="262"/>
      <c r="M93" s="273"/>
      <c r="N93" s="118"/>
      <c r="O93" s="118"/>
      <c r="P93" s="118"/>
      <c r="Q93" s="118"/>
      <c r="R93" s="118"/>
      <c r="S93" s="118"/>
      <c r="T93" s="118"/>
      <c r="U93" s="118"/>
      <c r="V93" s="118"/>
      <c r="W93" s="118"/>
      <c r="X93" s="118"/>
      <c r="Y93" s="118"/>
      <c r="Z93" s="118"/>
      <c r="AA93" s="118"/>
      <c r="AB93" s="118"/>
      <c r="AC93" s="118"/>
      <c r="AD93" s="118"/>
      <c r="AE93" s="118"/>
    </row>
    <row r="94" spans="1:31" s="14" customFormat="1" ht="12" customHeight="1" x14ac:dyDescent="0.2">
      <c r="A94" s="255"/>
      <c r="B94" s="255"/>
      <c r="C94" s="118"/>
      <c r="D94" s="118"/>
      <c r="E94" s="118"/>
      <c r="F94" s="118"/>
      <c r="G94" s="263"/>
      <c r="H94" s="263"/>
      <c r="I94" s="118"/>
      <c r="J94" s="118"/>
      <c r="K94" s="262"/>
      <c r="L94" s="262"/>
      <c r="M94" s="273"/>
      <c r="N94" s="118"/>
      <c r="O94" s="118"/>
      <c r="P94" s="118"/>
      <c r="Q94" s="118"/>
      <c r="R94" s="118"/>
      <c r="S94" s="118"/>
      <c r="T94" s="118"/>
      <c r="U94" s="118"/>
      <c r="V94" s="118"/>
      <c r="W94" s="118"/>
      <c r="X94" s="118"/>
      <c r="Y94" s="118"/>
      <c r="Z94" s="118"/>
      <c r="AA94" s="118"/>
      <c r="AB94" s="118"/>
      <c r="AC94" s="118"/>
      <c r="AD94" s="118"/>
      <c r="AE94" s="118"/>
    </row>
    <row r="95" spans="1:31" s="14" customFormat="1" ht="12" customHeight="1" x14ac:dyDescent="0.2">
      <c r="A95" s="255"/>
      <c r="B95" s="255"/>
      <c r="C95" s="118"/>
      <c r="D95" s="118"/>
      <c r="E95" s="118"/>
      <c r="F95" s="118"/>
      <c r="G95" s="263"/>
      <c r="H95" s="263"/>
      <c r="I95" s="118"/>
      <c r="J95" s="118"/>
      <c r="K95" s="262"/>
      <c r="L95" s="262"/>
      <c r="M95" s="273"/>
      <c r="N95" s="118"/>
      <c r="O95" s="118"/>
      <c r="P95" s="118"/>
      <c r="Q95" s="118"/>
      <c r="R95" s="118"/>
      <c r="S95" s="118"/>
      <c r="T95" s="118"/>
      <c r="U95" s="118"/>
      <c r="V95" s="118"/>
      <c r="W95" s="118"/>
      <c r="X95" s="118"/>
      <c r="Y95" s="118"/>
      <c r="Z95" s="118"/>
      <c r="AA95" s="118"/>
      <c r="AB95" s="118"/>
      <c r="AC95" s="118"/>
      <c r="AD95" s="118"/>
      <c r="AE95" s="118"/>
    </row>
    <row r="96" spans="1:31" s="14" customFormat="1" ht="12" customHeight="1" x14ac:dyDescent="0.2">
      <c r="A96" s="254"/>
      <c r="B96" s="254"/>
      <c r="C96" s="118"/>
      <c r="D96" s="118"/>
      <c r="E96" s="118"/>
      <c r="F96" s="118"/>
      <c r="G96" s="263"/>
      <c r="H96" s="263"/>
      <c r="I96" s="118"/>
      <c r="J96" s="118"/>
      <c r="K96" s="262"/>
      <c r="L96" s="262"/>
      <c r="M96" s="273"/>
      <c r="N96" s="118"/>
      <c r="O96" s="118"/>
      <c r="P96" s="118"/>
      <c r="Q96" s="118"/>
      <c r="R96" s="118"/>
      <c r="S96" s="118"/>
      <c r="T96" s="118"/>
      <c r="U96" s="118"/>
      <c r="V96" s="118"/>
      <c r="W96" s="118"/>
      <c r="X96" s="118"/>
      <c r="Y96" s="118"/>
      <c r="Z96" s="118"/>
      <c r="AA96" s="118"/>
      <c r="AB96" s="118"/>
      <c r="AC96" s="118"/>
      <c r="AD96" s="118"/>
      <c r="AE96" s="118"/>
    </row>
    <row r="97" spans="1:31" s="14" customFormat="1" ht="12" customHeight="1" x14ac:dyDescent="0.2">
      <c r="A97" s="255"/>
      <c r="B97" s="255"/>
      <c r="C97" s="118"/>
      <c r="D97" s="118"/>
      <c r="E97" s="118"/>
      <c r="F97" s="118"/>
      <c r="G97" s="263"/>
      <c r="H97" s="263"/>
      <c r="I97" s="118"/>
      <c r="J97" s="118"/>
      <c r="K97" s="262"/>
      <c r="L97" s="262"/>
      <c r="M97" s="273"/>
      <c r="N97" s="118"/>
      <c r="O97" s="118"/>
      <c r="P97" s="118"/>
      <c r="Q97" s="118"/>
      <c r="R97" s="118"/>
      <c r="S97" s="118"/>
      <c r="T97" s="118"/>
      <c r="U97" s="118"/>
      <c r="V97" s="118"/>
      <c r="W97" s="118"/>
      <c r="X97" s="118"/>
      <c r="Y97" s="118"/>
      <c r="Z97" s="118"/>
      <c r="AA97" s="118"/>
      <c r="AB97" s="118"/>
      <c r="AC97" s="118"/>
      <c r="AD97" s="118"/>
      <c r="AE97" s="118"/>
    </row>
    <row r="98" spans="1:31" s="14" customFormat="1" ht="12" customHeight="1" x14ac:dyDescent="0.2">
      <c r="A98" s="255"/>
      <c r="B98" s="255"/>
      <c r="C98" s="118"/>
      <c r="D98" s="118"/>
      <c r="E98" s="118"/>
      <c r="F98" s="118"/>
      <c r="G98" s="263"/>
      <c r="H98" s="263"/>
      <c r="I98" s="118"/>
      <c r="J98" s="118"/>
      <c r="K98" s="262"/>
      <c r="L98" s="262"/>
      <c r="M98" s="273"/>
      <c r="N98" s="118"/>
      <c r="O98" s="118"/>
      <c r="P98" s="118"/>
      <c r="Q98" s="118"/>
      <c r="R98" s="118"/>
      <c r="S98" s="118"/>
      <c r="T98" s="118"/>
      <c r="U98" s="118"/>
      <c r="V98" s="118"/>
      <c r="W98" s="118"/>
      <c r="X98" s="118"/>
      <c r="Y98" s="118"/>
      <c r="Z98" s="118"/>
      <c r="AA98" s="118"/>
      <c r="AB98" s="118"/>
      <c r="AC98" s="118"/>
      <c r="AD98" s="118"/>
      <c r="AE98" s="118"/>
    </row>
    <row r="99" spans="1:31" s="14" customFormat="1" ht="12" customHeight="1" x14ac:dyDescent="0.2">
      <c r="A99" s="255"/>
      <c r="B99" s="255"/>
      <c r="C99" s="118"/>
      <c r="D99" s="118"/>
      <c r="E99" s="118"/>
      <c r="F99" s="118"/>
      <c r="G99" s="263"/>
      <c r="H99" s="263"/>
      <c r="I99" s="118"/>
      <c r="J99" s="118"/>
      <c r="K99" s="262"/>
      <c r="L99" s="262"/>
      <c r="M99" s="273"/>
      <c r="N99" s="118"/>
      <c r="O99" s="118"/>
      <c r="P99" s="118"/>
      <c r="Q99" s="118"/>
      <c r="R99" s="118"/>
      <c r="S99" s="118"/>
      <c r="T99" s="118"/>
      <c r="U99" s="118"/>
      <c r="V99" s="118"/>
      <c r="W99" s="118"/>
      <c r="X99" s="118"/>
      <c r="Y99" s="118"/>
      <c r="Z99" s="118"/>
      <c r="AA99" s="118"/>
      <c r="AB99" s="118"/>
      <c r="AC99" s="118"/>
      <c r="AD99" s="118"/>
      <c r="AE99" s="118"/>
    </row>
    <row r="100" spans="1:31" s="14" customFormat="1" ht="12" customHeight="1" x14ac:dyDescent="0.2">
      <c r="A100" s="254"/>
      <c r="B100" s="254"/>
      <c r="C100" s="118"/>
      <c r="D100" s="118"/>
      <c r="E100" s="118"/>
      <c r="F100" s="118"/>
      <c r="G100" s="263"/>
      <c r="H100" s="263"/>
      <c r="I100" s="118"/>
      <c r="J100" s="118"/>
      <c r="K100" s="262"/>
      <c r="L100" s="262"/>
      <c r="M100" s="273"/>
      <c r="N100" s="118"/>
      <c r="O100" s="118"/>
      <c r="P100" s="118"/>
      <c r="Q100" s="118"/>
      <c r="R100" s="118"/>
      <c r="S100" s="118"/>
      <c r="T100" s="118"/>
      <c r="U100" s="118"/>
      <c r="V100" s="118"/>
      <c r="W100" s="118"/>
      <c r="X100" s="118"/>
      <c r="Y100" s="118"/>
      <c r="Z100" s="118"/>
      <c r="AA100" s="118"/>
      <c r="AB100" s="118"/>
      <c r="AC100" s="118"/>
      <c r="AD100" s="118"/>
      <c r="AE100" s="118"/>
    </row>
    <row r="101" spans="1:31" s="14" customFormat="1" ht="12" customHeight="1" x14ac:dyDescent="0.2">
      <c r="A101" s="255"/>
      <c r="B101" s="255"/>
      <c r="C101" s="118"/>
      <c r="D101" s="118"/>
      <c r="E101" s="118"/>
      <c r="F101" s="118"/>
      <c r="G101" s="263"/>
      <c r="H101" s="263"/>
      <c r="I101" s="118"/>
      <c r="J101" s="118"/>
      <c r="K101" s="262"/>
      <c r="L101" s="262"/>
      <c r="M101" s="273"/>
      <c r="N101" s="118"/>
      <c r="O101" s="118"/>
      <c r="P101" s="118"/>
      <c r="Q101" s="118"/>
      <c r="R101" s="118"/>
      <c r="S101" s="118"/>
      <c r="T101" s="118"/>
      <c r="U101" s="118"/>
      <c r="V101" s="118"/>
      <c r="W101" s="118"/>
      <c r="X101" s="118"/>
      <c r="Y101" s="118"/>
      <c r="Z101" s="118"/>
      <c r="AA101" s="118"/>
      <c r="AB101" s="118"/>
      <c r="AC101" s="118"/>
      <c r="AD101" s="118"/>
      <c r="AE101" s="118"/>
    </row>
    <row r="102" spans="1:31" s="14" customFormat="1" ht="12" customHeight="1" x14ac:dyDescent="0.2">
      <c r="A102" s="255"/>
      <c r="B102" s="255"/>
      <c r="C102" s="118"/>
      <c r="D102" s="118"/>
      <c r="E102" s="118"/>
      <c r="F102" s="118"/>
      <c r="G102" s="263"/>
      <c r="H102" s="263"/>
      <c r="I102" s="118"/>
      <c r="J102" s="118"/>
      <c r="K102" s="262"/>
      <c r="L102" s="262"/>
      <c r="M102" s="273"/>
      <c r="N102" s="118"/>
      <c r="O102" s="118"/>
      <c r="P102" s="118"/>
      <c r="Q102" s="118"/>
      <c r="R102" s="118"/>
      <c r="S102" s="118"/>
      <c r="T102" s="118"/>
      <c r="U102" s="118"/>
      <c r="V102" s="118"/>
      <c r="W102" s="118"/>
      <c r="X102" s="118"/>
      <c r="Y102" s="118"/>
      <c r="Z102" s="118"/>
      <c r="AA102" s="118"/>
      <c r="AB102" s="118"/>
      <c r="AC102" s="118"/>
      <c r="AD102" s="118"/>
      <c r="AE102" s="118"/>
    </row>
    <row r="103" spans="1:31" s="14" customFormat="1" ht="12" customHeight="1" x14ac:dyDescent="0.2">
      <c r="A103" s="255"/>
      <c r="B103" s="255"/>
      <c r="C103" s="118"/>
      <c r="D103" s="118"/>
      <c r="E103" s="118"/>
      <c r="F103" s="118"/>
      <c r="G103" s="263"/>
      <c r="H103" s="118"/>
      <c r="I103" s="118"/>
      <c r="J103" s="118"/>
      <c r="K103" s="262"/>
      <c r="L103" s="262"/>
      <c r="M103" s="273"/>
      <c r="N103" s="118"/>
      <c r="O103" s="118"/>
      <c r="P103" s="118"/>
      <c r="Q103" s="118"/>
      <c r="R103" s="118"/>
      <c r="S103" s="118"/>
      <c r="T103" s="118"/>
      <c r="U103" s="118"/>
      <c r="V103" s="118"/>
      <c r="W103" s="118"/>
      <c r="X103" s="118"/>
      <c r="Y103" s="118"/>
      <c r="Z103" s="118"/>
      <c r="AA103" s="118"/>
      <c r="AB103" s="118"/>
      <c r="AC103" s="118"/>
      <c r="AD103" s="118"/>
      <c r="AE103" s="118"/>
    </row>
    <row r="104" spans="1:31" s="14" customFormat="1" ht="12" customHeight="1" x14ac:dyDescent="0.2">
      <c r="A104" s="255"/>
      <c r="B104" s="255"/>
      <c r="C104" s="118"/>
      <c r="D104" s="118"/>
      <c r="E104" s="118"/>
      <c r="F104" s="118"/>
      <c r="G104" s="263"/>
      <c r="H104" s="118"/>
      <c r="I104" s="118"/>
      <c r="J104" s="118"/>
      <c r="K104" s="262"/>
      <c r="L104" s="262"/>
      <c r="M104" s="273"/>
      <c r="N104" s="118"/>
      <c r="O104" s="118"/>
      <c r="P104" s="118"/>
      <c r="Q104" s="118"/>
      <c r="R104" s="118"/>
      <c r="S104" s="118"/>
      <c r="T104" s="118"/>
      <c r="U104" s="118"/>
      <c r="V104" s="118"/>
      <c r="W104" s="118"/>
      <c r="X104" s="118"/>
      <c r="Y104" s="118"/>
      <c r="Z104" s="118"/>
      <c r="AA104" s="118"/>
      <c r="AB104" s="118"/>
      <c r="AC104" s="118"/>
      <c r="AD104" s="118"/>
      <c r="AE104" s="118"/>
    </row>
    <row r="105" spans="1:31" s="14" customFormat="1" ht="12" customHeight="1" x14ac:dyDescent="0.2">
      <c r="A105" s="254"/>
      <c r="B105" s="254"/>
      <c r="C105" s="118"/>
      <c r="D105" s="118"/>
      <c r="E105" s="118"/>
      <c r="F105" s="118"/>
      <c r="G105" s="263"/>
      <c r="H105" s="118"/>
      <c r="I105" s="118"/>
      <c r="J105" s="118"/>
      <c r="K105" s="262"/>
      <c r="L105" s="262"/>
      <c r="M105" s="273"/>
      <c r="N105" s="118"/>
      <c r="O105" s="118"/>
      <c r="P105" s="118"/>
      <c r="Q105" s="118"/>
      <c r="R105" s="118"/>
      <c r="S105" s="118"/>
      <c r="T105" s="118"/>
      <c r="U105" s="118"/>
      <c r="V105" s="118"/>
      <c r="W105" s="118"/>
      <c r="X105" s="118"/>
      <c r="Y105" s="118"/>
      <c r="Z105" s="118"/>
      <c r="AA105" s="118"/>
      <c r="AB105" s="118"/>
      <c r="AC105" s="118"/>
      <c r="AD105" s="118"/>
      <c r="AE105" s="118"/>
    </row>
    <row r="106" spans="1:31" s="14" customFormat="1" ht="12" customHeight="1" x14ac:dyDescent="0.2">
      <c r="A106" s="254"/>
      <c r="B106" s="254"/>
      <c r="C106" s="118"/>
      <c r="D106" s="118"/>
      <c r="E106" s="118"/>
      <c r="F106" s="118"/>
      <c r="G106" s="263"/>
      <c r="H106" s="118"/>
      <c r="I106" s="118"/>
      <c r="J106" s="118"/>
      <c r="K106" s="262"/>
      <c r="L106" s="262"/>
      <c r="M106" s="273"/>
      <c r="N106" s="118"/>
      <c r="O106" s="118"/>
      <c r="P106" s="118"/>
      <c r="Q106" s="118"/>
      <c r="R106" s="118"/>
      <c r="S106" s="118"/>
      <c r="T106" s="118"/>
      <c r="U106" s="118"/>
      <c r="V106" s="118"/>
      <c r="W106" s="118"/>
      <c r="X106" s="118"/>
      <c r="Y106" s="118"/>
      <c r="Z106" s="118"/>
      <c r="AA106" s="118"/>
      <c r="AB106" s="118"/>
      <c r="AC106" s="118"/>
      <c r="AD106" s="118"/>
      <c r="AE106" s="118"/>
    </row>
    <row r="107" spans="1:31" s="14" customFormat="1" ht="12" customHeight="1" x14ac:dyDescent="0.2">
      <c r="A107" s="255"/>
      <c r="B107" s="255"/>
      <c r="C107" s="118"/>
      <c r="D107" s="118"/>
      <c r="E107" s="118"/>
      <c r="F107" s="118"/>
      <c r="G107" s="263"/>
      <c r="H107" s="118"/>
      <c r="I107" s="118"/>
      <c r="J107" s="118"/>
      <c r="K107" s="262"/>
      <c r="L107" s="262"/>
      <c r="M107" s="273"/>
      <c r="N107" s="118"/>
      <c r="O107" s="118"/>
      <c r="P107" s="118"/>
      <c r="Q107" s="118"/>
      <c r="R107" s="118"/>
      <c r="S107" s="118"/>
      <c r="T107" s="118"/>
      <c r="U107" s="118"/>
      <c r="V107" s="118"/>
      <c r="W107" s="118"/>
      <c r="X107" s="118"/>
      <c r="Y107" s="118"/>
      <c r="Z107" s="118"/>
      <c r="AA107" s="118"/>
      <c r="AB107" s="118"/>
      <c r="AC107" s="118"/>
      <c r="AD107" s="118"/>
      <c r="AE107" s="118"/>
    </row>
    <row r="108" spans="1:31" s="14" customFormat="1" ht="12" customHeight="1" x14ac:dyDescent="0.2">
      <c r="A108" s="255"/>
      <c r="B108" s="255"/>
      <c r="C108" s="118"/>
      <c r="D108" s="118"/>
      <c r="E108" s="118"/>
      <c r="F108" s="118"/>
      <c r="G108" s="263"/>
      <c r="H108" s="118"/>
      <c r="I108" s="118"/>
      <c r="J108" s="118"/>
      <c r="K108" s="262"/>
      <c r="L108" s="262"/>
      <c r="M108" s="273"/>
      <c r="N108" s="118"/>
      <c r="O108" s="118"/>
      <c r="P108" s="118"/>
      <c r="Q108" s="118"/>
      <c r="R108" s="118"/>
      <c r="S108" s="118"/>
      <c r="T108" s="118"/>
      <c r="U108" s="118"/>
      <c r="V108" s="118"/>
      <c r="W108" s="118"/>
      <c r="X108" s="118"/>
      <c r="Y108" s="118"/>
      <c r="Z108" s="118"/>
      <c r="AA108" s="118"/>
      <c r="AB108" s="118"/>
      <c r="AC108" s="118"/>
      <c r="AD108" s="118"/>
      <c r="AE108" s="118"/>
    </row>
    <row r="109" spans="1:31" s="14" customFormat="1" ht="12" customHeight="1" x14ac:dyDescent="0.2">
      <c r="A109" s="255"/>
      <c r="B109" s="255"/>
      <c r="C109" s="118"/>
      <c r="D109" s="118"/>
      <c r="E109" s="118"/>
      <c r="F109" s="118"/>
      <c r="G109" s="263"/>
      <c r="H109" s="118"/>
      <c r="I109" s="118"/>
      <c r="J109" s="118"/>
      <c r="K109" s="262"/>
      <c r="L109" s="262"/>
      <c r="M109" s="273"/>
      <c r="N109" s="118"/>
      <c r="O109" s="118"/>
      <c r="P109" s="118"/>
      <c r="Q109" s="118"/>
      <c r="R109" s="118"/>
      <c r="S109" s="118"/>
      <c r="T109" s="118"/>
      <c r="U109" s="118"/>
      <c r="V109" s="118"/>
      <c r="W109" s="118"/>
      <c r="X109" s="118"/>
      <c r="Y109" s="118"/>
      <c r="Z109" s="118"/>
      <c r="AA109" s="118"/>
      <c r="AB109" s="118"/>
      <c r="AC109" s="118"/>
      <c r="AD109" s="118"/>
      <c r="AE109" s="118"/>
    </row>
    <row r="110" spans="1:31" s="14" customFormat="1" ht="12" customHeight="1" x14ac:dyDescent="0.2">
      <c r="A110" s="255"/>
      <c r="B110" s="255"/>
      <c r="C110" s="118"/>
      <c r="D110" s="118"/>
      <c r="E110" s="118"/>
      <c r="F110" s="118"/>
      <c r="G110" s="263"/>
      <c r="H110" s="118"/>
      <c r="I110" s="118"/>
      <c r="J110" s="118"/>
      <c r="K110" s="262"/>
      <c r="L110" s="262"/>
      <c r="M110" s="273"/>
      <c r="N110" s="118"/>
      <c r="O110" s="118"/>
      <c r="P110" s="118"/>
      <c r="Q110" s="118"/>
      <c r="R110" s="118"/>
      <c r="S110" s="118"/>
      <c r="T110" s="118"/>
      <c r="U110" s="118"/>
      <c r="V110" s="118"/>
      <c r="W110" s="118"/>
      <c r="X110" s="118"/>
      <c r="Y110" s="118"/>
      <c r="Z110" s="118"/>
      <c r="AA110" s="118"/>
      <c r="AB110" s="118"/>
      <c r="AC110" s="118"/>
      <c r="AD110" s="118"/>
      <c r="AE110" s="118"/>
    </row>
    <row r="111" spans="1:31" s="14" customFormat="1" ht="12" customHeight="1" x14ac:dyDescent="0.2">
      <c r="A111" s="255"/>
      <c r="B111" s="255"/>
      <c r="C111" s="118"/>
      <c r="D111" s="118"/>
      <c r="E111" s="118"/>
      <c r="F111" s="118"/>
      <c r="G111" s="263"/>
      <c r="H111" s="118"/>
      <c r="I111" s="118"/>
      <c r="J111" s="118"/>
      <c r="K111" s="262"/>
      <c r="L111" s="262"/>
      <c r="M111" s="273"/>
      <c r="N111" s="118"/>
      <c r="O111" s="118"/>
      <c r="P111" s="118"/>
      <c r="Q111" s="118"/>
      <c r="R111" s="118"/>
      <c r="S111" s="118"/>
      <c r="T111" s="118"/>
      <c r="U111" s="118"/>
      <c r="V111" s="118"/>
      <c r="W111" s="118"/>
      <c r="X111" s="118"/>
      <c r="Y111" s="118"/>
      <c r="Z111" s="118"/>
      <c r="AA111" s="118"/>
      <c r="AB111" s="118"/>
      <c r="AC111" s="118"/>
      <c r="AD111" s="118"/>
      <c r="AE111" s="118"/>
    </row>
    <row r="112" spans="1:31" s="14" customFormat="1" ht="12" customHeight="1" x14ac:dyDescent="0.2">
      <c r="A112" s="255"/>
      <c r="B112" s="255"/>
      <c r="C112" s="118"/>
      <c r="D112" s="118"/>
      <c r="E112" s="118"/>
      <c r="F112" s="118"/>
      <c r="G112" s="263"/>
      <c r="H112" s="118"/>
      <c r="I112" s="118"/>
      <c r="J112" s="118"/>
      <c r="K112" s="262"/>
      <c r="L112" s="262"/>
      <c r="M112" s="273"/>
      <c r="N112" s="118"/>
      <c r="O112" s="118"/>
      <c r="P112" s="118"/>
      <c r="Q112" s="118"/>
      <c r="R112" s="118"/>
      <c r="S112" s="118"/>
      <c r="T112" s="118"/>
      <c r="U112" s="118"/>
      <c r="V112" s="118"/>
      <c r="W112" s="118"/>
      <c r="X112" s="118"/>
      <c r="Y112" s="118"/>
      <c r="Z112" s="118"/>
      <c r="AA112" s="118"/>
      <c r="AB112" s="118"/>
      <c r="AC112" s="118"/>
      <c r="AD112" s="118"/>
      <c r="AE112" s="118"/>
    </row>
    <row r="113" spans="1:31" s="14" customFormat="1" ht="12" customHeight="1" x14ac:dyDescent="0.2">
      <c r="A113" s="255"/>
      <c r="B113" s="255"/>
      <c r="C113" s="118"/>
      <c r="D113" s="118"/>
      <c r="E113" s="118"/>
      <c r="F113" s="118"/>
      <c r="G113" s="263"/>
      <c r="H113" s="118"/>
      <c r="I113" s="118"/>
      <c r="J113" s="118"/>
      <c r="K113" s="262"/>
      <c r="L113" s="262"/>
      <c r="M113" s="273"/>
      <c r="N113" s="118"/>
      <c r="O113" s="118"/>
      <c r="P113" s="118"/>
      <c r="Q113" s="118"/>
      <c r="R113" s="118"/>
      <c r="S113" s="118"/>
      <c r="T113" s="118"/>
      <c r="U113" s="118"/>
      <c r="V113" s="118"/>
      <c r="W113" s="118"/>
      <c r="X113" s="118"/>
      <c r="Y113" s="118"/>
      <c r="Z113" s="118"/>
      <c r="AA113" s="118"/>
      <c r="AB113" s="118"/>
      <c r="AC113" s="118"/>
      <c r="AD113" s="118"/>
      <c r="AE113" s="118"/>
    </row>
    <row r="114" spans="1:31" s="14" customFormat="1" ht="12" customHeight="1" x14ac:dyDescent="0.2">
      <c r="A114" s="255"/>
      <c r="B114" s="255"/>
      <c r="C114" s="118"/>
      <c r="D114" s="118"/>
      <c r="E114" s="118"/>
      <c r="F114" s="118"/>
      <c r="G114" s="263"/>
      <c r="H114" s="118"/>
      <c r="I114" s="118"/>
      <c r="J114" s="118"/>
      <c r="K114" s="262"/>
      <c r="L114" s="262"/>
      <c r="M114" s="273"/>
      <c r="N114" s="118"/>
      <c r="O114" s="118"/>
      <c r="P114" s="118"/>
      <c r="Q114" s="118"/>
      <c r="R114" s="118"/>
      <c r="S114" s="118"/>
      <c r="T114" s="118"/>
      <c r="U114" s="118"/>
      <c r="V114" s="118"/>
      <c r="W114" s="118"/>
      <c r="X114" s="118"/>
      <c r="Y114" s="118"/>
      <c r="Z114" s="118"/>
      <c r="AA114" s="118"/>
      <c r="AB114" s="118"/>
      <c r="AC114" s="118"/>
      <c r="AD114" s="118"/>
      <c r="AE114" s="118"/>
    </row>
    <row r="115" spans="1:31" s="14" customFormat="1" ht="12" customHeight="1" x14ac:dyDescent="0.2">
      <c r="A115" s="255"/>
      <c r="B115" s="255"/>
      <c r="C115" s="118"/>
      <c r="D115" s="118"/>
      <c r="E115" s="118"/>
      <c r="F115" s="118"/>
      <c r="G115" s="263"/>
      <c r="H115" s="118"/>
      <c r="I115" s="118"/>
      <c r="J115" s="118"/>
      <c r="K115" s="262"/>
      <c r="L115" s="262"/>
      <c r="M115" s="273"/>
      <c r="N115" s="118"/>
      <c r="O115" s="118"/>
      <c r="P115" s="118"/>
      <c r="Q115" s="118"/>
      <c r="R115" s="118"/>
      <c r="S115" s="118"/>
      <c r="T115" s="118"/>
      <c r="U115" s="118"/>
      <c r="V115" s="118"/>
      <c r="W115" s="118"/>
      <c r="X115" s="118"/>
      <c r="Y115" s="118"/>
      <c r="Z115" s="118"/>
      <c r="AA115" s="118"/>
      <c r="AB115" s="118"/>
      <c r="AC115" s="118"/>
      <c r="AD115" s="118"/>
      <c r="AE115" s="118"/>
    </row>
    <row r="116" spans="1:31" s="14" customFormat="1" ht="12" customHeight="1" x14ac:dyDescent="0.2">
      <c r="A116" s="255"/>
      <c r="B116" s="255"/>
      <c r="C116" s="118"/>
      <c r="D116" s="118"/>
      <c r="E116" s="118"/>
      <c r="F116" s="118"/>
      <c r="G116" s="263"/>
      <c r="H116" s="118"/>
      <c r="I116" s="118"/>
      <c r="J116" s="118"/>
      <c r="K116" s="262"/>
      <c r="L116" s="262"/>
      <c r="M116" s="273"/>
      <c r="N116" s="118"/>
      <c r="O116" s="118"/>
      <c r="P116" s="118"/>
      <c r="Q116" s="118"/>
      <c r="R116" s="118"/>
      <c r="S116" s="118"/>
      <c r="T116" s="118"/>
      <c r="U116" s="118"/>
      <c r="V116" s="118"/>
      <c r="W116" s="118"/>
      <c r="X116" s="118"/>
      <c r="Y116" s="118"/>
      <c r="Z116" s="118"/>
      <c r="AA116" s="118"/>
      <c r="AB116" s="118"/>
      <c r="AC116" s="118"/>
      <c r="AD116" s="118"/>
      <c r="AE116" s="118"/>
    </row>
    <row r="117" spans="1:31" s="14" customFormat="1" ht="12" customHeight="1" x14ac:dyDescent="0.2">
      <c r="A117" s="255"/>
      <c r="B117" s="255"/>
      <c r="C117" s="118"/>
      <c r="D117" s="118"/>
      <c r="E117" s="118"/>
      <c r="F117" s="118"/>
      <c r="G117" s="263"/>
      <c r="H117" s="118"/>
      <c r="I117" s="118"/>
      <c r="J117" s="118"/>
      <c r="K117" s="262"/>
      <c r="L117" s="262"/>
      <c r="M117" s="273"/>
      <c r="N117" s="118"/>
      <c r="O117" s="118"/>
      <c r="P117" s="118"/>
      <c r="Q117" s="118"/>
      <c r="R117" s="118"/>
      <c r="S117" s="118"/>
      <c r="T117" s="118"/>
      <c r="U117" s="118"/>
      <c r="V117" s="118"/>
      <c r="W117" s="118"/>
      <c r="X117" s="118"/>
      <c r="Y117" s="118"/>
      <c r="Z117" s="118"/>
      <c r="AA117" s="118"/>
      <c r="AB117" s="118"/>
      <c r="AC117" s="118"/>
      <c r="AD117" s="118"/>
      <c r="AE117" s="118"/>
    </row>
    <row r="118" spans="1:31" s="14" customFormat="1" ht="12" customHeight="1" x14ac:dyDescent="0.2">
      <c r="A118" s="255"/>
      <c r="B118" s="255"/>
      <c r="C118" s="118"/>
      <c r="D118" s="118"/>
      <c r="E118" s="118"/>
      <c r="F118" s="118"/>
      <c r="G118" s="263"/>
      <c r="H118" s="118"/>
      <c r="I118" s="118"/>
      <c r="J118" s="118"/>
      <c r="K118" s="262"/>
      <c r="L118" s="262"/>
      <c r="M118" s="273"/>
      <c r="N118" s="118"/>
      <c r="O118" s="118"/>
      <c r="P118" s="118"/>
      <c r="Q118" s="118"/>
      <c r="R118" s="118"/>
      <c r="S118" s="118"/>
      <c r="T118" s="118"/>
      <c r="U118" s="118"/>
      <c r="V118" s="118"/>
      <c r="W118" s="118"/>
      <c r="X118" s="118"/>
      <c r="Y118" s="118"/>
      <c r="Z118" s="118"/>
      <c r="AA118" s="118"/>
      <c r="AB118" s="118"/>
      <c r="AC118" s="118"/>
      <c r="AD118" s="118"/>
      <c r="AE118" s="118"/>
    </row>
    <row r="119" spans="1:31" s="14" customFormat="1" ht="12" customHeight="1" x14ac:dyDescent="0.2">
      <c r="A119" s="255"/>
      <c r="B119" s="255"/>
      <c r="C119" s="118"/>
      <c r="D119" s="118"/>
      <c r="E119" s="118"/>
      <c r="F119" s="118"/>
      <c r="G119" s="263"/>
      <c r="H119" s="118"/>
      <c r="I119" s="118"/>
      <c r="J119" s="118"/>
      <c r="K119" s="262"/>
      <c r="L119" s="262"/>
      <c r="M119" s="273"/>
      <c r="N119" s="118"/>
      <c r="O119" s="118"/>
      <c r="P119" s="118"/>
      <c r="Q119" s="118"/>
      <c r="R119" s="118"/>
      <c r="S119" s="118"/>
      <c r="T119" s="118"/>
      <c r="U119" s="118"/>
      <c r="V119" s="118"/>
      <c r="W119" s="118"/>
      <c r="X119" s="118"/>
      <c r="Y119" s="118"/>
      <c r="Z119" s="118"/>
      <c r="AA119" s="118"/>
      <c r="AB119" s="118"/>
      <c r="AC119" s="118"/>
      <c r="AD119" s="118"/>
      <c r="AE119" s="118"/>
    </row>
    <row r="120" spans="1:31" s="14" customFormat="1" ht="12" customHeight="1" x14ac:dyDescent="0.2">
      <c r="A120" s="255"/>
      <c r="B120" s="255"/>
      <c r="C120" s="118"/>
      <c r="D120" s="118"/>
      <c r="E120" s="118"/>
      <c r="F120" s="118"/>
      <c r="G120" s="263"/>
      <c r="H120" s="118"/>
      <c r="I120" s="118"/>
      <c r="J120" s="118"/>
      <c r="K120" s="262"/>
      <c r="L120" s="262"/>
      <c r="M120" s="272"/>
      <c r="N120" s="118"/>
      <c r="O120" s="118"/>
      <c r="P120" s="118"/>
      <c r="Q120" s="118"/>
      <c r="R120" s="118"/>
      <c r="S120" s="118"/>
      <c r="T120" s="118"/>
      <c r="U120" s="118"/>
      <c r="V120" s="118"/>
      <c r="W120" s="118"/>
      <c r="X120" s="118"/>
      <c r="Y120" s="118"/>
      <c r="Z120" s="118"/>
      <c r="AA120" s="118"/>
      <c r="AB120" s="118"/>
      <c r="AC120" s="118"/>
      <c r="AD120" s="118"/>
      <c r="AE120" s="118"/>
    </row>
    <row r="121" spans="1:31" s="14" customFormat="1" ht="12" customHeight="1" x14ac:dyDescent="0.2">
      <c r="A121" s="254"/>
      <c r="B121" s="13"/>
      <c r="C121" s="118"/>
      <c r="D121" s="118"/>
      <c r="E121" s="118"/>
      <c r="F121" s="118"/>
      <c r="G121" s="263"/>
      <c r="H121" s="118"/>
      <c r="I121" s="118"/>
      <c r="J121" s="118"/>
      <c r="K121" s="262"/>
      <c r="L121" s="262"/>
      <c r="M121" s="272"/>
      <c r="N121" s="118"/>
      <c r="O121" s="118"/>
      <c r="P121" s="118"/>
      <c r="Q121" s="118"/>
      <c r="R121" s="118"/>
      <c r="S121" s="118"/>
      <c r="T121" s="118"/>
      <c r="U121" s="118"/>
      <c r="V121" s="118"/>
      <c r="W121" s="118"/>
      <c r="X121" s="118"/>
      <c r="Y121" s="118"/>
      <c r="Z121" s="118"/>
      <c r="AA121" s="118"/>
      <c r="AB121" s="118"/>
      <c r="AC121" s="118"/>
      <c r="AD121" s="118"/>
      <c r="AE121" s="118"/>
    </row>
    <row r="122" spans="1:31" s="14" customFormat="1" ht="12" customHeight="1" x14ac:dyDescent="0.2">
      <c r="A122" s="254"/>
      <c r="B122" s="254"/>
      <c r="C122" s="118"/>
      <c r="D122" s="118"/>
      <c r="E122" s="118"/>
      <c r="F122" s="118"/>
      <c r="G122" s="263"/>
      <c r="H122" s="118"/>
      <c r="I122" s="118"/>
      <c r="J122" s="118"/>
      <c r="K122" s="262"/>
      <c r="L122" s="262"/>
      <c r="M122" s="272"/>
      <c r="N122" s="118"/>
      <c r="O122" s="118"/>
      <c r="P122" s="118"/>
      <c r="Q122" s="118"/>
      <c r="R122" s="118"/>
      <c r="S122" s="118"/>
      <c r="T122" s="118"/>
      <c r="U122" s="118"/>
      <c r="V122" s="118"/>
      <c r="W122" s="118"/>
      <c r="X122" s="118"/>
      <c r="Y122" s="118"/>
      <c r="Z122" s="118"/>
      <c r="AA122" s="118"/>
      <c r="AB122" s="118"/>
    </row>
    <row r="123" spans="1:31" s="14" customFormat="1" ht="12" customHeight="1" x14ac:dyDescent="0.2">
      <c r="A123" s="254"/>
      <c r="B123" s="254"/>
      <c r="C123" s="118"/>
      <c r="D123" s="118"/>
      <c r="E123" s="118"/>
      <c r="F123" s="118"/>
      <c r="G123" s="263"/>
      <c r="H123" s="118"/>
      <c r="I123" s="118"/>
      <c r="J123" s="118"/>
      <c r="K123" s="262"/>
      <c r="L123" s="262"/>
      <c r="M123" s="272"/>
      <c r="N123" s="118"/>
      <c r="O123" s="118"/>
      <c r="P123" s="118"/>
      <c r="Q123" s="118"/>
      <c r="R123" s="118"/>
      <c r="S123" s="118"/>
      <c r="T123" s="118"/>
      <c r="U123" s="118"/>
      <c r="V123" s="118"/>
      <c r="W123" s="118"/>
      <c r="X123" s="118"/>
      <c r="Y123" s="118"/>
      <c r="Z123" s="118"/>
      <c r="AA123" s="118"/>
      <c r="AB123" s="118"/>
    </row>
    <row r="124" spans="1:31" s="14" customFormat="1" ht="12" customHeight="1" x14ac:dyDescent="0.2">
      <c r="A124" s="254"/>
      <c r="B124" s="254"/>
      <c r="C124" s="118"/>
      <c r="D124" s="118"/>
      <c r="E124" s="118"/>
      <c r="F124" s="118"/>
      <c r="G124" s="263"/>
      <c r="H124" s="118"/>
      <c r="I124" s="118"/>
      <c r="J124" s="118"/>
      <c r="K124" s="262"/>
      <c r="L124" s="262"/>
      <c r="M124" s="272"/>
      <c r="N124" s="118"/>
      <c r="O124" s="118"/>
      <c r="P124" s="118"/>
      <c r="Q124" s="118"/>
      <c r="R124" s="118"/>
      <c r="S124" s="118"/>
      <c r="T124" s="118"/>
      <c r="U124" s="118"/>
      <c r="V124" s="118"/>
      <c r="W124" s="118"/>
      <c r="X124" s="118"/>
      <c r="Y124" s="118"/>
      <c r="Z124" s="118"/>
      <c r="AA124" s="118"/>
      <c r="AB124" s="118"/>
    </row>
    <row r="125" spans="1:31" s="14" customFormat="1" ht="12" customHeight="1" x14ac:dyDescent="0.2">
      <c r="A125" s="254"/>
      <c r="B125" s="254"/>
      <c r="C125" s="118"/>
      <c r="D125" s="118"/>
      <c r="E125" s="118"/>
      <c r="F125" s="118"/>
      <c r="G125" s="263"/>
      <c r="H125" s="118"/>
      <c r="I125" s="118"/>
      <c r="J125" s="118"/>
      <c r="K125" s="262"/>
      <c r="L125" s="262"/>
      <c r="M125" s="272"/>
      <c r="N125" s="118"/>
      <c r="O125" s="118"/>
      <c r="P125" s="118"/>
      <c r="Q125" s="118"/>
      <c r="R125" s="118"/>
      <c r="S125" s="118"/>
      <c r="T125" s="118"/>
      <c r="U125" s="118"/>
      <c r="V125" s="118"/>
      <c r="W125" s="118"/>
      <c r="X125" s="118"/>
      <c r="Y125" s="118"/>
      <c r="Z125" s="118"/>
      <c r="AA125" s="118"/>
      <c r="AB125" s="118"/>
    </row>
    <row r="126" spans="1:31" s="14" customFormat="1" ht="12" customHeight="1" x14ac:dyDescent="0.2">
      <c r="A126" s="254"/>
      <c r="B126" s="254"/>
      <c r="C126" s="118"/>
      <c r="D126" s="118"/>
      <c r="E126" s="118"/>
      <c r="F126" s="118"/>
      <c r="G126" s="263"/>
      <c r="H126" s="118"/>
      <c r="I126" s="118"/>
      <c r="J126" s="118"/>
      <c r="K126" s="262"/>
      <c r="L126" s="262"/>
      <c r="M126" s="272"/>
      <c r="N126" s="118"/>
      <c r="O126" s="118"/>
      <c r="P126" s="118"/>
      <c r="Q126" s="118"/>
      <c r="R126" s="118"/>
      <c r="S126" s="118"/>
      <c r="T126" s="118"/>
      <c r="U126" s="118"/>
      <c r="V126" s="118"/>
      <c r="W126" s="118"/>
      <c r="X126" s="118"/>
      <c r="Y126" s="118"/>
      <c r="Z126" s="118"/>
      <c r="AA126" s="118"/>
      <c r="AB126" s="118"/>
    </row>
    <row r="127" spans="1:31" s="14" customFormat="1" ht="12" customHeight="1" x14ac:dyDescent="0.2">
      <c r="A127" s="254"/>
      <c r="B127" s="254"/>
      <c r="C127" s="118"/>
      <c r="D127" s="118"/>
      <c r="E127" s="118"/>
      <c r="F127" s="118"/>
      <c r="G127" s="263"/>
      <c r="H127" s="118"/>
      <c r="I127" s="118"/>
      <c r="J127" s="118"/>
      <c r="K127" s="262"/>
      <c r="L127" s="262"/>
      <c r="M127" s="272"/>
      <c r="N127" s="118"/>
      <c r="O127" s="118"/>
      <c r="P127" s="118"/>
      <c r="Q127" s="118"/>
      <c r="R127" s="118"/>
      <c r="S127" s="118"/>
      <c r="T127" s="118"/>
      <c r="U127" s="118"/>
      <c r="V127" s="118"/>
      <c r="W127" s="118"/>
      <c r="X127" s="118"/>
      <c r="Y127" s="118"/>
      <c r="Z127" s="118"/>
      <c r="AA127" s="118"/>
      <c r="AB127" s="118"/>
    </row>
    <row r="128" spans="1:31" s="14" customFormat="1" ht="12" customHeight="1" x14ac:dyDescent="0.2">
      <c r="A128" s="254"/>
      <c r="B128" s="254"/>
      <c r="C128" s="118"/>
      <c r="D128" s="118"/>
      <c r="E128" s="118"/>
      <c r="F128" s="118"/>
      <c r="G128" s="263"/>
      <c r="H128" s="118"/>
      <c r="I128" s="118"/>
      <c r="J128" s="118"/>
      <c r="K128" s="262"/>
      <c r="L128" s="262"/>
      <c r="M128" s="272"/>
      <c r="N128" s="118"/>
      <c r="O128" s="118"/>
      <c r="P128" s="118"/>
      <c r="Q128" s="118"/>
      <c r="R128" s="118"/>
      <c r="S128" s="118"/>
      <c r="T128" s="118"/>
      <c r="U128" s="118"/>
      <c r="V128" s="118"/>
      <c r="W128" s="118"/>
      <c r="X128" s="118"/>
      <c r="Y128" s="118"/>
      <c r="Z128" s="118"/>
      <c r="AA128" s="118"/>
      <c r="AB128" s="118"/>
    </row>
    <row r="129" spans="1:31" ht="12" customHeight="1" x14ac:dyDescent="0.2">
      <c r="A129" s="222"/>
      <c r="B129" s="222"/>
      <c r="C129" s="222"/>
      <c r="D129" s="118"/>
      <c r="E129" s="222"/>
      <c r="G129" s="263"/>
      <c r="K129" s="266"/>
      <c r="L129" s="266"/>
    </row>
    <row r="130" spans="1:31" customFormat="1" ht="12" customHeight="1" x14ac:dyDescent="0.25"/>
    <row r="131" spans="1:31" s="14" customFormat="1" ht="12" customHeight="1" x14ac:dyDescent="0.2">
      <c r="A131" s="256"/>
      <c r="B131" s="256"/>
      <c r="C131" s="118"/>
      <c r="D131" s="118"/>
      <c r="E131" s="118"/>
      <c r="F131" s="118"/>
      <c r="G131" s="263"/>
      <c r="H131" s="118"/>
      <c r="I131" s="118"/>
      <c r="J131" s="118"/>
      <c r="K131" s="262"/>
      <c r="L131" s="262"/>
      <c r="M131" s="272"/>
      <c r="N131" s="118"/>
      <c r="O131" s="118"/>
      <c r="P131" s="118"/>
      <c r="Q131" s="118"/>
      <c r="R131" s="118"/>
      <c r="S131" s="118"/>
      <c r="T131" s="118"/>
      <c r="U131" s="118"/>
      <c r="V131" s="118"/>
      <c r="W131" s="118"/>
      <c r="X131" s="118"/>
      <c r="Y131" s="118"/>
      <c r="Z131" s="118"/>
      <c r="AA131" s="118"/>
      <c r="AB131" s="118"/>
      <c r="AC131" s="118"/>
      <c r="AD131" s="118"/>
      <c r="AE131" s="118"/>
    </row>
    <row r="132" spans="1:31" s="14" customFormat="1" ht="12" customHeight="1" x14ac:dyDescent="0.2">
      <c r="A132" s="257"/>
      <c r="B132" s="257"/>
      <c r="C132" s="118"/>
      <c r="D132" s="118"/>
      <c r="E132" s="118"/>
      <c r="F132" s="118"/>
      <c r="G132" s="263"/>
      <c r="H132" s="118"/>
      <c r="I132" s="118"/>
      <c r="J132" s="118"/>
      <c r="K132" s="262"/>
      <c r="L132" s="262"/>
      <c r="M132" s="272"/>
      <c r="N132" s="118"/>
      <c r="O132" s="118"/>
      <c r="P132" s="118"/>
      <c r="Q132" s="118"/>
      <c r="R132" s="118"/>
      <c r="S132" s="118"/>
      <c r="T132" s="118"/>
      <c r="U132" s="118"/>
      <c r="V132" s="118"/>
      <c r="W132" s="118"/>
      <c r="X132" s="118"/>
      <c r="Y132" s="118"/>
      <c r="Z132" s="118"/>
      <c r="AA132" s="118"/>
      <c r="AB132" s="118"/>
      <c r="AC132" s="118"/>
      <c r="AD132" s="118"/>
      <c r="AE132" s="118"/>
    </row>
    <row r="133" spans="1:31" s="14" customFormat="1" ht="12" customHeight="1" x14ac:dyDescent="0.2">
      <c r="A133" s="258"/>
      <c r="B133" s="258"/>
      <c r="C133" s="118"/>
      <c r="D133" s="118"/>
      <c r="E133" s="118"/>
      <c r="F133" s="118"/>
      <c r="G133" s="263"/>
      <c r="H133" s="118"/>
      <c r="I133" s="118"/>
      <c r="J133" s="118"/>
      <c r="K133" s="262"/>
      <c r="L133" s="262"/>
      <c r="M133" s="272"/>
      <c r="N133" s="118"/>
      <c r="O133" s="118"/>
      <c r="P133" s="118"/>
      <c r="Q133" s="118"/>
      <c r="R133" s="118"/>
      <c r="S133" s="118"/>
      <c r="T133" s="118"/>
      <c r="U133" s="118"/>
      <c r="V133" s="118"/>
      <c r="W133" s="118"/>
      <c r="X133" s="118"/>
      <c r="Y133" s="118"/>
      <c r="Z133" s="118"/>
      <c r="AA133" s="118"/>
      <c r="AB133" s="118"/>
      <c r="AC133" s="118"/>
      <c r="AD133" s="118"/>
      <c r="AE133" s="118"/>
    </row>
    <row r="134" spans="1:31" s="14" customFormat="1" ht="12" customHeight="1" x14ac:dyDescent="0.2">
      <c r="A134" s="254"/>
      <c r="B134" s="254"/>
      <c r="C134" s="118"/>
      <c r="D134" s="118"/>
      <c r="E134" s="118"/>
      <c r="F134" s="118"/>
      <c r="G134" s="263"/>
      <c r="H134" s="118"/>
      <c r="I134" s="118"/>
      <c r="J134" s="118"/>
      <c r="K134" s="262"/>
      <c r="L134" s="262"/>
      <c r="M134" s="272"/>
      <c r="N134" s="118"/>
      <c r="O134" s="118"/>
      <c r="P134" s="118"/>
      <c r="Q134" s="118"/>
      <c r="R134" s="118"/>
      <c r="S134" s="118"/>
      <c r="T134" s="118"/>
      <c r="U134" s="118"/>
      <c r="V134" s="118"/>
      <c r="W134" s="118"/>
      <c r="X134" s="118"/>
      <c r="Y134" s="118"/>
      <c r="Z134" s="118"/>
      <c r="AA134" s="118"/>
      <c r="AB134" s="118"/>
      <c r="AC134" s="118"/>
      <c r="AD134" s="118"/>
      <c r="AE134" s="118"/>
    </row>
    <row r="135" spans="1:31" s="14" customFormat="1" ht="12" customHeight="1" x14ac:dyDescent="0.2">
      <c r="A135" s="254"/>
      <c r="B135" s="254"/>
      <c r="C135" s="118"/>
      <c r="D135" s="118"/>
      <c r="E135" s="118"/>
      <c r="F135" s="118"/>
      <c r="G135" s="263"/>
      <c r="H135" s="118"/>
      <c r="I135" s="118"/>
      <c r="J135" s="118"/>
      <c r="K135" s="262"/>
      <c r="L135" s="262"/>
      <c r="M135" s="272"/>
      <c r="N135" s="118"/>
      <c r="O135" s="118"/>
      <c r="P135" s="118"/>
      <c r="Q135" s="118"/>
      <c r="R135" s="118"/>
      <c r="S135" s="118"/>
      <c r="T135" s="118"/>
      <c r="U135" s="118"/>
      <c r="V135" s="118"/>
      <c r="W135" s="118"/>
      <c r="X135" s="118"/>
      <c r="Y135" s="118"/>
      <c r="Z135" s="118"/>
      <c r="AA135" s="118"/>
      <c r="AB135" s="118"/>
      <c r="AC135" s="118"/>
      <c r="AD135" s="118"/>
      <c r="AE135" s="118"/>
    </row>
    <row r="136" spans="1:31" s="14" customFormat="1" ht="12" customHeight="1" x14ac:dyDescent="0.2">
      <c r="A136" s="258"/>
      <c r="B136" s="258"/>
      <c r="C136" s="118"/>
      <c r="D136" s="118"/>
      <c r="E136" s="118"/>
      <c r="F136" s="118"/>
      <c r="G136" s="263"/>
      <c r="H136" s="118"/>
      <c r="I136" s="118"/>
      <c r="J136" s="118"/>
      <c r="K136" s="262"/>
      <c r="L136" s="262"/>
      <c r="M136" s="272"/>
      <c r="N136" s="118"/>
      <c r="O136" s="118"/>
      <c r="P136" s="118"/>
      <c r="Q136" s="118"/>
      <c r="R136" s="118"/>
      <c r="S136" s="118"/>
      <c r="T136" s="118"/>
      <c r="U136" s="118"/>
      <c r="V136" s="118"/>
      <c r="W136" s="118"/>
      <c r="X136" s="118"/>
      <c r="Y136" s="118"/>
      <c r="Z136" s="118"/>
      <c r="AA136" s="118"/>
      <c r="AB136" s="118"/>
      <c r="AC136" s="118"/>
      <c r="AD136" s="118"/>
      <c r="AE136" s="118"/>
    </row>
    <row r="137" spans="1:31" s="14" customFormat="1" ht="12" customHeight="1" x14ac:dyDescent="0.2">
      <c r="A137" s="254"/>
      <c r="B137" s="254"/>
      <c r="C137" s="118"/>
      <c r="D137" s="118"/>
      <c r="E137" s="118"/>
      <c r="F137" s="118"/>
      <c r="G137" s="263"/>
      <c r="H137" s="118"/>
      <c r="I137" s="118"/>
      <c r="J137" s="118"/>
      <c r="K137" s="262"/>
      <c r="L137" s="262"/>
      <c r="M137" s="272"/>
      <c r="N137" s="118"/>
      <c r="O137" s="118"/>
      <c r="P137" s="118"/>
      <c r="Q137" s="118"/>
      <c r="R137" s="118"/>
      <c r="S137" s="118"/>
      <c r="T137" s="118"/>
      <c r="U137" s="118"/>
      <c r="V137" s="118"/>
      <c r="W137" s="118"/>
      <c r="X137" s="118"/>
      <c r="Y137" s="118"/>
      <c r="Z137" s="118"/>
      <c r="AA137" s="118"/>
      <c r="AB137" s="118"/>
      <c r="AC137" s="118"/>
      <c r="AD137" s="118"/>
      <c r="AE137" s="118"/>
    </row>
    <row r="138" spans="1:31" s="14" customFormat="1" ht="12" customHeight="1" x14ac:dyDescent="0.2">
      <c r="A138" s="254"/>
      <c r="B138" s="254"/>
      <c r="C138" s="118"/>
      <c r="D138" s="118"/>
      <c r="E138" s="118"/>
      <c r="F138" s="118"/>
      <c r="G138" s="263"/>
      <c r="H138" s="118"/>
      <c r="I138" s="118"/>
      <c r="J138" s="118"/>
      <c r="K138" s="262"/>
      <c r="L138" s="262"/>
      <c r="M138" s="272"/>
      <c r="N138" s="118"/>
      <c r="O138" s="118"/>
      <c r="P138" s="118"/>
      <c r="Q138" s="118"/>
      <c r="R138" s="118"/>
      <c r="S138" s="118"/>
      <c r="T138" s="118"/>
      <c r="U138" s="118"/>
      <c r="V138" s="118"/>
      <c r="W138" s="118"/>
      <c r="X138" s="118"/>
      <c r="Y138" s="118"/>
      <c r="Z138" s="118"/>
      <c r="AA138" s="118"/>
      <c r="AB138" s="118"/>
      <c r="AC138" s="118"/>
      <c r="AD138" s="118"/>
      <c r="AE138" s="118"/>
    </row>
    <row r="139" spans="1:31" s="14" customFormat="1" ht="12" customHeight="1" x14ac:dyDescent="0.2">
      <c r="A139" s="258"/>
      <c r="B139" s="258"/>
      <c r="C139" s="118"/>
      <c r="D139" s="118"/>
      <c r="E139" s="118"/>
      <c r="F139" s="118"/>
      <c r="G139" s="263"/>
      <c r="H139" s="118"/>
      <c r="I139" s="118"/>
      <c r="J139" s="118"/>
      <c r="K139" s="262"/>
      <c r="L139" s="262"/>
      <c r="M139" s="272"/>
      <c r="N139" s="118"/>
      <c r="O139" s="118"/>
      <c r="P139" s="118"/>
      <c r="Q139" s="118"/>
      <c r="R139" s="118"/>
      <c r="S139" s="118"/>
      <c r="T139" s="118"/>
      <c r="U139" s="118"/>
      <c r="V139" s="118"/>
      <c r="W139" s="118"/>
      <c r="X139" s="118"/>
      <c r="Y139" s="118"/>
      <c r="Z139" s="118"/>
      <c r="AA139" s="118"/>
      <c r="AB139" s="118"/>
      <c r="AC139" s="118"/>
      <c r="AD139" s="118"/>
      <c r="AE139" s="118"/>
    </row>
    <row r="140" spans="1:31" s="14" customFormat="1" ht="12" customHeight="1" x14ac:dyDescent="0.2">
      <c r="A140" s="254"/>
      <c r="B140" s="254"/>
      <c r="C140" s="118"/>
      <c r="D140" s="118"/>
      <c r="E140" s="118"/>
      <c r="F140" s="118"/>
      <c r="G140" s="263"/>
      <c r="H140" s="118"/>
      <c r="I140" s="118"/>
      <c r="J140" s="118"/>
      <c r="K140" s="262"/>
      <c r="L140" s="262"/>
      <c r="M140" s="272"/>
      <c r="N140" s="118"/>
      <c r="O140" s="118"/>
      <c r="P140" s="118"/>
      <c r="Q140" s="118"/>
      <c r="R140" s="118"/>
      <c r="S140" s="118"/>
      <c r="T140" s="118"/>
      <c r="U140" s="118"/>
      <c r="V140" s="118"/>
      <c r="W140" s="118"/>
      <c r="X140" s="118"/>
      <c r="Y140" s="118"/>
      <c r="Z140" s="118"/>
      <c r="AA140" s="118"/>
      <c r="AB140" s="118"/>
      <c r="AC140" s="118"/>
      <c r="AD140" s="118"/>
      <c r="AE140" s="118"/>
    </row>
    <row r="141" spans="1:31" s="14" customFormat="1" x14ac:dyDescent="0.2">
      <c r="A141" s="255"/>
      <c r="B141" s="255"/>
      <c r="C141" s="118"/>
      <c r="D141" s="118"/>
      <c r="E141" s="118"/>
      <c r="F141" s="118"/>
      <c r="G141" s="263"/>
      <c r="H141" s="118"/>
      <c r="I141" s="118"/>
      <c r="J141" s="118"/>
      <c r="K141" s="262"/>
      <c r="L141" s="262"/>
      <c r="M141" s="272"/>
      <c r="N141" s="118"/>
      <c r="O141" s="118"/>
      <c r="P141" s="118"/>
      <c r="Q141" s="118"/>
      <c r="R141" s="118"/>
      <c r="S141" s="118"/>
      <c r="T141" s="118"/>
      <c r="U141" s="118"/>
      <c r="V141" s="118"/>
      <c r="W141" s="118"/>
      <c r="X141" s="118"/>
      <c r="Y141" s="118"/>
      <c r="Z141" s="118"/>
      <c r="AA141" s="118"/>
      <c r="AB141" s="118"/>
      <c r="AC141" s="118"/>
      <c r="AD141" s="118"/>
      <c r="AE141" s="118"/>
    </row>
    <row r="142" spans="1:31" s="14" customFormat="1" ht="25.5" customHeight="1" x14ac:dyDescent="0.2">
      <c r="A142" s="255"/>
      <c r="B142" s="255"/>
      <c r="C142" s="118"/>
      <c r="D142" s="118"/>
      <c r="E142" s="118"/>
      <c r="F142" s="118"/>
      <c r="G142" s="263"/>
      <c r="H142" s="118"/>
      <c r="I142" s="118"/>
      <c r="J142" s="118"/>
      <c r="K142" s="262"/>
      <c r="L142" s="262"/>
      <c r="M142" s="272"/>
      <c r="N142" s="118"/>
      <c r="O142" s="118"/>
      <c r="P142" s="118"/>
      <c r="Q142" s="118"/>
      <c r="R142" s="118"/>
      <c r="S142" s="118"/>
      <c r="T142" s="118"/>
      <c r="U142" s="118"/>
      <c r="V142" s="118"/>
      <c r="W142" s="118"/>
      <c r="X142" s="118"/>
      <c r="Y142" s="118"/>
      <c r="Z142" s="118"/>
      <c r="AA142" s="118"/>
      <c r="AB142" s="118"/>
      <c r="AC142" s="118"/>
      <c r="AD142" s="118"/>
      <c r="AE142" s="118"/>
    </row>
    <row r="143" spans="1:31" s="14" customFormat="1" ht="12" customHeight="1" x14ac:dyDescent="0.2">
      <c r="A143" s="13"/>
      <c r="B143" s="13"/>
      <c r="C143" s="118"/>
      <c r="D143" s="118"/>
      <c r="E143" s="118"/>
      <c r="F143" s="118"/>
      <c r="G143" s="263"/>
      <c r="H143" s="118"/>
      <c r="I143" s="118"/>
      <c r="J143" s="118"/>
      <c r="K143" s="262"/>
      <c r="L143" s="262"/>
      <c r="M143" s="272"/>
      <c r="N143" s="118"/>
      <c r="O143" s="118"/>
      <c r="P143" s="118"/>
      <c r="Q143" s="118"/>
      <c r="R143" s="118"/>
      <c r="S143" s="118"/>
      <c r="T143" s="118"/>
      <c r="U143" s="118"/>
      <c r="V143" s="118"/>
      <c r="W143" s="118"/>
      <c r="X143" s="118"/>
      <c r="Y143" s="118"/>
      <c r="Z143" s="118"/>
      <c r="AA143" s="118"/>
      <c r="AB143" s="118"/>
      <c r="AC143" s="118"/>
      <c r="AD143" s="118"/>
      <c r="AE143" s="118"/>
    </row>
    <row r="144" spans="1:31" s="14" customFormat="1" ht="12" customHeight="1" x14ac:dyDescent="0.2">
      <c r="A144" s="255"/>
      <c r="B144" s="255"/>
      <c r="C144" s="118"/>
      <c r="D144" s="118"/>
      <c r="E144" s="118"/>
      <c r="F144" s="118"/>
      <c r="G144" s="263"/>
      <c r="H144" s="118"/>
      <c r="I144" s="118"/>
      <c r="J144" s="118"/>
      <c r="K144" s="262"/>
      <c r="L144" s="262"/>
      <c r="M144" s="272"/>
      <c r="N144" s="118"/>
      <c r="O144" s="118"/>
      <c r="P144" s="118"/>
      <c r="Q144" s="118"/>
      <c r="R144" s="118"/>
      <c r="S144" s="118"/>
      <c r="T144" s="118"/>
      <c r="U144" s="118"/>
      <c r="V144" s="118"/>
      <c r="W144" s="118"/>
      <c r="X144" s="118"/>
      <c r="Y144" s="118"/>
      <c r="Z144" s="118"/>
      <c r="AA144" s="118"/>
      <c r="AB144" s="118"/>
      <c r="AC144" s="118"/>
      <c r="AD144" s="118"/>
      <c r="AE144" s="118"/>
    </row>
    <row r="145" spans="1:31" s="14" customFormat="1" ht="12" customHeight="1" x14ac:dyDescent="0.2">
      <c r="A145" s="13"/>
      <c r="B145" s="13"/>
      <c r="C145" s="118"/>
      <c r="D145" s="118"/>
      <c r="E145" s="118"/>
      <c r="F145" s="118"/>
      <c r="G145" s="263"/>
      <c r="H145" s="118"/>
      <c r="I145" s="118"/>
      <c r="J145" s="118"/>
      <c r="K145" s="262"/>
      <c r="L145" s="262"/>
      <c r="M145" s="272"/>
      <c r="N145" s="118"/>
      <c r="O145" s="118"/>
      <c r="P145" s="118"/>
      <c r="Q145" s="118"/>
      <c r="R145" s="118"/>
      <c r="S145" s="118"/>
      <c r="T145" s="118"/>
      <c r="U145" s="118"/>
      <c r="V145" s="118"/>
      <c r="W145" s="118"/>
      <c r="X145" s="118"/>
      <c r="Y145" s="118"/>
      <c r="Z145" s="118"/>
      <c r="AA145" s="118"/>
      <c r="AB145" s="118"/>
      <c r="AC145" s="118"/>
      <c r="AD145" s="118"/>
      <c r="AE145" s="118"/>
    </row>
    <row r="146" spans="1:31" s="14" customFormat="1" ht="12" customHeight="1" x14ac:dyDescent="0.2">
      <c r="A146" s="255"/>
      <c r="B146" s="255"/>
      <c r="C146" s="118"/>
      <c r="D146" s="118"/>
      <c r="E146" s="118"/>
      <c r="F146" s="118"/>
      <c r="G146" s="263"/>
      <c r="H146" s="118"/>
      <c r="I146" s="118"/>
      <c r="J146" s="118"/>
      <c r="K146" s="262"/>
      <c r="L146" s="262"/>
      <c r="M146" s="272"/>
      <c r="N146" s="118"/>
      <c r="O146" s="118"/>
      <c r="P146" s="118"/>
      <c r="Q146" s="118"/>
      <c r="R146" s="118"/>
      <c r="S146" s="118"/>
      <c r="T146" s="118"/>
      <c r="U146" s="118"/>
      <c r="V146" s="118"/>
      <c r="W146" s="118"/>
      <c r="X146" s="118"/>
      <c r="Y146" s="118"/>
      <c r="Z146" s="118"/>
      <c r="AA146" s="118"/>
      <c r="AB146" s="118"/>
      <c r="AC146" s="118"/>
      <c r="AD146" s="118"/>
      <c r="AE146" s="118"/>
    </row>
    <row r="147" spans="1:31" s="14" customFormat="1" ht="12" customHeight="1" x14ac:dyDescent="0.2">
      <c r="A147" s="254"/>
      <c r="B147" s="254"/>
      <c r="C147" s="118"/>
      <c r="D147" s="118"/>
      <c r="E147" s="118"/>
      <c r="F147" s="118"/>
      <c r="G147" s="263"/>
      <c r="H147" s="118"/>
      <c r="I147" s="118"/>
      <c r="J147" s="118"/>
      <c r="K147" s="262"/>
      <c r="L147" s="262"/>
      <c r="M147" s="272"/>
      <c r="N147" s="118"/>
      <c r="O147" s="118"/>
      <c r="P147" s="118"/>
      <c r="Q147" s="118"/>
      <c r="R147" s="118"/>
      <c r="S147" s="118"/>
      <c r="T147" s="118"/>
      <c r="U147" s="118"/>
      <c r="V147" s="118"/>
      <c r="W147" s="118"/>
      <c r="X147" s="118"/>
      <c r="Y147" s="118"/>
      <c r="Z147" s="118"/>
      <c r="AA147" s="118"/>
      <c r="AB147" s="118"/>
      <c r="AC147" s="118"/>
      <c r="AD147" s="118"/>
      <c r="AE147" s="118"/>
    </row>
    <row r="148" spans="1:31" s="14" customFormat="1" ht="25.5" customHeight="1" x14ac:dyDescent="0.2">
      <c r="A148" s="255"/>
      <c r="B148" s="255"/>
      <c r="C148" s="118"/>
      <c r="D148" s="118"/>
      <c r="E148" s="118"/>
      <c r="F148" s="118"/>
      <c r="G148" s="263"/>
      <c r="H148" s="118"/>
      <c r="I148" s="118"/>
      <c r="J148" s="118"/>
      <c r="K148" s="262"/>
      <c r="L148" s="262"/>
      <c r="M148" s="272"/>
      <c r="N148" s="118"/>
      <c r="O148" s="118"/>
      <c r="P148" s="118"/>
      <c r="Q148" s="118"/>
      <c r="R148" s="118"/>
      <c r="S148" s="118"/>
      <c r="T148" s="118"/>
      <c r="U148" s="118"/>
      <c r="V148" s="118"/>
      <c r="W148" s="118"/>
      <c r="X148" s="118"/>
      <c r="Y148" s="118"/>
      <c r="Z148" s="118"/>
      <c r="AA148" s="118"/>
      <c r="AB148" s="118"/>
      <c r="AC148" s="118"/>
      <c r="AD148" s="118"/>
      <c r="AE148" s="118"/>
    </row>
    <row r="149" spans="1:31" s="14" customFormat="1" ht="12" customHeight="1" x14ac:dyDescent="0.2">
      <c r="A149" s="13"/>
      <c r="B149" s="13"/>
      <c r="C149" s="118"/>
      <c r="D149" s="118"/>
      <c r="E149" s="118"/>
      <c r="F149" s="118"/>
      <c r="G149" s="263"/>
      <c r="H149" s="118"/>
      <c r="I149" s="118"/>
      <c r="J149" s="118"/>
      <c r="K149" s="262"/>
      <c r="L149" s="262"/>
      <c r="M149" s="272"/>
      <c r="N149" s="118"/>
      <c r="O149" s="118"/>
      <c r="P149" s="118"/>
      <c r="Q149" s="118"/>
      <c r="R149" s="118"/>
      <c r="S149" s="118"/>
      <c r="T149" s="118"/>
      <c r="U149" s="118"/>
      <c r="V149" s="118"/>
      <c r="W149" s="118"/>
      <c r="X149" s="118"/>
      <c r="Y149" s="118"/>
      <c r="Z149" s="118"/>
      <c r="AA149" s="118"/>
      <c r="AB149" s="118"/>
      <c r="AC149" s="118"/>
      <c r="AD149" s="118"/>
      <c r="AE149" s="118"/>
    </row>
    <row r="150" spans="1:31" s="14" customFormat="1" x14ac:dyDescent="0.2">
      <c r="A150" s="254"/>
      <c r="B150" s="254"/>
      <c r="C150" s="118"/>
      <c r="D150" s="118"/>
      <c r="E150" s="118"/>
      <c r="F150" s="118"/>
      <c r="G150" s="263"/>
      <c r="H150" s="118"/>
      <c r="I150" s="118"/>
      <c r="J150" s="118"/>
      <c r="K150" s="262"/>
      <c r="L150" s="262"/>
      <c r="M150" s="272"/>
      <c r="N150" s="118"/>
      <c r="O150" s="118"/>
      <c r="P150" s="118"/>
      <c r="Q150" s="118"/>
      <c r="R150" s="118"/>
      <c r="S150" s="118"/>
      <c r="T150" s="118"/>
      <c r="U150" s="118"/>
      <c r="V150" s="118"/>
      <c r="W150" s="118"/>
      <c r="X150" s="118"/>
      <c r="Y150" s="118"/>
      <c r="Z150" s="118"/>
      <c r="AA150" s="118"/>
      <c r="AB150" s="118"/>
      <c r="AC150" s="118"/>
      <c r="AD150" s="118"/>
      <c r="AE150" s="118"/>
    </row>
    <row r="151" spans="1:31" s="14" customFormat="1" ht="12" customHeight="1" x14ac:dyDescent="0.2">
      <c r="A151" s="255"/>
      <c r="B151" s="255"/>
      <c r="C151" s="118"/>
      <c r="D151" s="118"/>
      <c r="E151" s="118"/>
      <c r="F151" s="118"/>
      <c r="G151" s="263"/>
      <c r="H151" s="118"/>
      <c r="I151" s="118"/>
      <c r="J151" s="118"/>
      <c r="K151" s="262"/>
      <c r="L151" s="262"/>
      <c r="M151" s="272"/>
      <c r="N151" s="118"/>
      <c r="O151" s="118"/>
      <c r="P151" s="118"/>
      <c r="Q151" s="118"/>
      <c r="R151" s="118"/>
      <c r="S151" s="118"/>
      <c r="T151" s="118"/>
      <c r="U151" s="118"/>
      <c r="V151" s="118"/>
      <c r="W151" s="118"/>
      <c r="X151" s="118"/>
      <c r="Y151" s="118"/>
      <c r="Z151" s="118"/>
      <c r="AA151" s="118"/>
      <c r="AB151" s="118"/>
      <c r="AC151" s="118"/>
      <c r="AD151" s="118"/>
      <c r="AE151" s="118"/>
    </row>
    <row r="152" spans="1:31" s="14" customFormat="1" ht="12" customHeight="1" x14ac:dyDescent="0.2">
      <c r="A152" s="13"/>
      <c r="B152" s="13"/>
      <c r="C152" s="118"/>
      <c r="D152" s="118"/>
      <c r="E152" s="118"/>
      <c r="F152" s="118"/>
      <c r="G152" s="263"/>
      <c r="H152" s="118"/>
      <c r="I152" s="118"/>
      <c r="J152" s="118"/>
      <c r="K152" s="262"/>
      <c r="L152" s="262"/>
      <c r="M152" s="272"/>
      <c r="N152" s="118"/>
      <c r="O152" s="118"/>
      <c r="P152" s="118"/>
      <c r="Q152" s="118"/>
      <c r="R152" s="118"/>
      <c r="S152" s="118"/>
      <c r="T152" s="118"/>
      <c r="U152" s="118"/>
      <c r="V152" s="118"/>
      <c r="W152" s="118"/>
      <c r="X152" s="118"/>
      <c r="Y152" s="118"/>
      <c r="Z152" s="118"/>
      <c r="AA152" s="118"/>
      <c r="AB152" s="118"/>
      <c r="AC152" s="118"/>
      <c r="AD152" s="118"/>
      <c r="AE152" s="118"/>
    </row>
    <row r="153" spans="1:31" s="14" customFormat="1" x14ac:dyDescent="0.2">
      <c r="A153" s="258"/>
      <c r="B153" s="258"/>
      <c r="C153" s="118"/>
      <c r="D153" s="118"/>
      <c r="E153" s="118"/>
      <c r="F153" s="118"/>
      <c r="G153" s="263"/>
      <c r="H153" s="118"/>
      <c r="I153" s="118"/>
      <c r="J153" s="118"/>
      <c r="K153" s="262"/>
      <c r="L153" s="262"/>
      <c r="M153" s="272"/>
      <c r="N153" s="118"/>
      <c r="O153" s="118"/>
      <c r="P153" s="118"/>
      <c r="Q153" s="118"/>
      <c r="R153" s="118"/>
      <c r="S153" s="118"/>
      <c r="T153" s="118"/>
      <c r="U153" s="118"/>
      <c r="V153" s="118"/>
      <c r="W153" s="118"/>
      <c r="X153" s="118"/>
      <c r="Y153" s="118"/>
      <c r="Z153" s="118"/>
      <c r="AA153" s="118"/>
      <c r="AB153" s="118"/>
      <c r="AC153" s="118"/>
      <c r="AD153" s="118"/>
      <c r="AE153" s="118"/>
    </row>
    <row r="154" spans="1:31" s="14" customFormat="1" x14ac:dyDescent="0.2">
      <c r="A154" s="254"/>
      <c r="B154" s="255"/>
      <c r="C154" s="118"/>
      <c r="D154" s="118"/>
      <c r="E154" s="118"/>
      <c r="F154" s="118"/>
      <c r="G154" s="263"/>
      <c r="H154" s="118"/>
      <c r="I154" s="118"/>
      <c r="J154" s="118"/>
      <c r="K154" s="262"/>
      <c r="L154" s="262"/>
      <c r="M154" s="272"/>
      <c r="N154" s="118"/>
      <c r="O154" s="118"/>
      <c r="P154" s="118"/>
      <c r="Q154" s="118"/>
      <c r="R154" s="118"/>
      <c r="S154" s="118"/>
      <c r="T154" s="118"/>
      <c r="U154" s="118"/>
      <c r="V154" s="118"/>
      <c r="W154" s="118"/>
      <c r="X154" s="118"/>
      <c r="Y154" s="118"/>
      <c r="Z154" s="118"/>
      <c r="AA154" s="118"/>
      <c r="AB154" s="118"/>
      <c r="AC154" s="118"/>
      <c r="AD154" s="118"/>
      <c r="AE154" s="118"/>
    </row>
    <row r="155" spans="1:31" s="14" customFormat="1" ht="25.5" customHeight="1" x14ac:dyDescent="0.2">
      <c r="A155" s="255"/>
      <c r="B155" s="255"/>
      <c r="C155" s="118"/>
      <c r="D155" s="118"/>
      <c r="E155" s="118"/>
      <c r="F155" s="118"/>
      <c r="G155" s="263"/>
      <c r="H155" s="118"/>
      <c r="I155" s="118"/>
      <c r="J155" s="118"/>
      <c r="K155" s="262"/>
      <c r="L155" s="262"/>
      <c r="M155" s="272"/>
      <c r="N155" s="118"/>
      <c r="O155" s="118"/>
      <c r="P155" s="118"/>
      <c r="Q155" s="118"/>
      <c r="R155" s="118"/>
      <c r="S155" s="118"/>
      <c r="T155" s="118"/>
      <c r="U155" s="118"/>
      <c r="V155" s="118"/>
      <c r="W155" s="118"/>
      <c r="X155" s="118"/>
      <c r="Y155" s="118"/>
      <c r="Z155" s="118"/>
      <c r="AA155" s="118"/>
      <c r="AB155" s="118"/>
      <c r="AC155" s="118"/>
      <c r="AD155" s="118"/>
      <c r="AE155" s="118"/>
    </row>
    <row r="156" spans="1:31" s="14" customFormat="1" x14ac:dyDescent="0.2">
      <c r="A156" s="255"/>
      <c r="B156" s="255"/>
      <c r="C156" s="118"/>
      <c r="D156" s="118"/>
      <c r="E156" s="118"/>
      <c r="F156" s="118"/>
      <c r="G156" s="263"/>
      <c r="H156" s="118"/>
      <c r="I156" s="118"/>
      <c r="J156" s="118"/>
      <c r="K156" s="262"/>
      <c r="L156" s="262"/>
      <c r="M156" s="272"/>
      <c r="N156" s="118"/>
      <c r="O156" s="118"/>
      <c r="P156" s="118"/>
      <c r="Q156" s="118"/>
      <c r="R156" s="118"/>
      <c r="S156" s="118"/>
      <c r="T156" s="118"/>
      <c r="U156" s="118"/>
      <c r="V156" s="118"/>
      <c r="W156" s="118"/>
      <c r="X156" s="118"/>
      <c r="Y156" s="118"/>
      <c r="Z156" s="118"/>
      <c r="AA156" s="118"/>
      <c r="AB156" s="118"/>
      <c r="AC156" s="118"/>
      <c r="AD156" s="118"/>
      <c r="AE156" s="118"/>
    </row>
    <row r="157" spans="1:31" s="14" customFormat="1" x14ac:dyDescent="0.2">
      <c r="A157" s="254"/>
      <c r="B157" s="254"/>
      <c r="C157" s="118"/>
      <c r="D157" s="118"/>
      <c r="E157" s="118"/>
      <c r="F157" s="118"/>
      <c r="G157" s="263"/>
      <c r="H157" s="118"/>
      <c r="I157" s="118"/>
      <c r="J157" s="118"/>
      <c r="K157" s="262"/>
      <c r="L157" s="262"/>
      <c r="M157" s="272"/>
      <c r="N157" s="118"/>
      <c r="O157" s="118"/>
      <c r="P157" s="118"/>
      <c r="Q157" s="118"/>
      <c r="R157" s="118"/>
      <c r="S157" s="118"/>
      <c r="T157" s="118"/>
      <c r="U157" s="118"/>
      <c r="V157" s="118"/>
      <c r="W157" s="118"/>
      <c r="X157" s="118"/>
      <c r="Y157" s="118"/>
      <c r="Z157" s="118"/>
      <c r="AA157" s="118"/>
      <c r="AB157" s="118"/>
      <c r="AC157" s="118"/>
      <c r="AD157" s="118"/>
      <c r="AE157" s="118"/>
    </row>
    <row r="158" spans="1:31" s="14" customFormat="1" x14ac:dyDescent="0.2">
      <c r="A158" s="254"/>
      <c r="B158" s="254"/>
      <c r="C158" s="118"/>
      <c r="D158" s="118"/>
      <c r="E158" s="118"/>
      <c r="F158" s="118"/>
      <c r="G158" s="263"/>
      <c r="H158" s="118"/>
      <c r="I158" s="118"/>
      <c r="J158" s="118"/>
      <c r="K158" s="262"/>
      <c r="L158" s="262"/>
      <c r="M158" s="272"/>
      <c r="N158" s="118"/>
      <c r="O158" s="118"/>
      <c r="P158" s="118"/>
      <c r="Q158" s="118"/>
      <c r="R158" s="118"/>
      <c r="S158" s="118"/>
      <c r="T158" s="118"/>
      <c r="U158" s="118"/>
      <c r="V158" s="118"/>
      <c r="W158" s="118"/>
      <c r="X158" s="118"/>
      <c r="Y158" s="118"/>
      <c r="Z158" s="118"/>
      <c r="AA158" s="118"/>
      <c r="AB158" s="118"/>
      <c r="AC158" s="118"/>
      <c r="AD158" s="118"/>
      <c r="AE158" s="118"/>
    </row>
    <row r="159" spans="1:31" s="14" customFormat="1" x14ac:dyDescent="0.2">
      <c r="A159" s="258"/>
      <c r="B159" s="258"/>
      <c r="C159" s="118"/>
      <c r="D159" s="118"/>
      <c r="E159" s="118"/>
      <c r="F159" s="118"/>
      <c r="G159" s="263"/>
      <c r="H159" s="118"/>
      <c r="I159" s="118"/>
      <c r="J159" s="118"/>
      <c r="K159" s="262"/>
      <c r="L159" s="262"/>
      <c r="M159" s="272"/>
      <c r="N159" s="118"/>
      <c r="O159" s="118"/>
      <c r="P159" s="118"/>
      <c r="Q159" s="118"/>
      <c r="R159" s="118"/>
      <c r="S159" s="118"/>
      <c r="T159" s="118"/>
      <c r="U159" s="118"/>
      <c r="V159" s="118"/>
      <c r="W159" s="118"/>
      <c r="X159" s="118"/>
      <c r="Y159" s="118"/>
      <c r="Z159" s="118"/>
      <c r="AA159" s="118"/>
      <c r="AB159" s="118"/>
      <c r="AC159" s="118"/>
      <c r="AD159" s="118"/>
      <c r="AE159" s="118"/>
    </row>
    <row r="160" spans="1:31" s="14" customFormat="1" x14ac:dyDescent="0.2">
      <c r="A160" s="254"/>
      <c r="B160" s="254"/>
      <c r="C160" s="118"/>
      <c r="D160" s="118"/>
      <c r="E160" s="118"/>
      <c r="F160" s="118"/>
      <c r="G160" s="118"/>
      <c r="H160" s="118"/>
      <c r="I160" s="118"/>
      <c r="J160" s="118"/>
      <c r="K160" s="262"/>
      <c r="L160" s="262"/>
      <c r="M160" s="272"/>
      <c r="N160" s="118"/>
      <c r="O160" s="118"/>
      <c r="P160" s="118"/>
      <c r="Q160" s="118"/>
      <c r="R160" s="118"/>
      <c r="S160" s="118"/>
      <c r="T160" s="118"/>
      <c r="U160" s="118"/>
      <c r="V160" s="118"/>
      <c r="W160" s="118"/>
      <c r="X160" s="118"/>
      <c r="Y160" s="118"/>
      <c r="Z160" s="118"/>
      <c r="AA160" s="118"/>
      <c r="AB160" s="118"/>
      <c r="AC160" s="118"/>
      <c r="AD160" s="118"/>
      <c r="AE160" s="118"/>
    </row>
    <row r="161" spans="1:31" s="14" customFormat="1" ht="25.5" customHeight="1" x14ac:dyDescent="0.2">
      <c r="A161" s="255"/>
      <c r="B161" s="255"/>
      <c r="C161" s="118"/>
      <c r="D161" s="118"/>
      <c r="E161" s="118"/>
      <c r="F161" s="118"/>
      <c r="G161" s="118"/>
      <c r="H161" s="118"/>
      <c r="I161" s="118"/>
      <c r="J161" s="118"/>
      <c r="K161" s="118"/>
      <c r="L161" s="262"/>
      <c r="M161" s="272"/>
      <c r="N161" s="118"/>
      <c r="O161" s="118"/>
      <c r="P161" s="118"/>
      <c r="Q161" s="118"/>
      <c r="R161" s="118"/>
      <c r="S161" s="118"/>
      <c r="T161" s="118"/>
      <c r="U161" s="118"/>
      <c r="V161" s="118"/>
      <c r="W161" s="118"/>
      <c r="X161" s="118"/>
      <c r="Y161" s="118"/>
      <c r="Z161" s="118"/>
      <c r="AA161" s="118"/>
      <c r="AB161" s="118"/>
      <c r="AC161" s="118"/>
      <c r="AD161" s="118"/>
      <c r="AE161" s="118"/>
    </row>
    <row r="162" spans="1:31" s="14" customFormat="1" x14ac:dyDescent="0.2">
      <c r="A162" s="255"/>
      <c r="B162" s="255"/>
      <c r="C162" s="118"/>
      <c r="D162" s="118"/>
      <c r="E162" s="118"/>
      <c r="F162" s="118"/>
      <c r="G162" s="118"/>
      <c r="H162" s="118"/>
      <c r="I162" s="118"/>
      <c r="J162" s="118"/>
      <c r="K162" s="118"/>
      <c r="L162" s="262"/>
      <c r="M162" s="272"/>
      <c r="N162" s="118"/>
      <c r="O162" s="118"/>
      <c r="P162" s="118"/>
      <c r="Q162" s="118"/>
      <c r="R162" s="118"/>
      <c r="S162" s="118"/>
      <c r="T162" s="118"/>
      <c r="U162" s="118"/>
      <c r="V162" s="118"/>
      <c r="W162" s="118"/>
      <c r="X162" s="118"/>
      <c r="Y162" s="118"/>
      <c r="Z162" s="118"/>
      <c r="AA162" s="118"/>
      <c r="AB162" s="118"/>
      <c r="AC162" s="118"/>
      <c r="AD162" s="118"/>
      <c r="AE162" s="118"/>
    </row>
    <row r="163" spans="1:31" s="14" customFormat="1" x14ac:dyDescent="0.2">
      <c r="A163" s="255"/>
      <c r="B163" s="255"/>
      <c r="C163" s="118"/>
      <c r="D163" s="118"/>
      <c r="E163" s="118"/>
      <c r="F163" s="118"/>
      <c r="G163" s="118"/>
      <c r="H163" s="118"/>
      <c r="I163" s="118"/>
      <c r="J163" s="118"/>
      <c r="K163" s="118"/>
      <c r="L163" s="262"/>
      <c r="M163" s="272"/>
      <c r="N163" s="118"/>
      <c r="O163" s="118"/>
      <c r="P163" s="118"/>
      <c r="Q163" s="118"/>
      <c r="R163" s="118"/>
      <c r="S163" s="118"/>
      <c r="T163" s="118"/>
      <c r="U163" s="118"/>
      <c r="V163" s="118"/>
      <c r="W163" s="118"/>
      <c r="X163" s="118"/>
      <c r="Y163" s="118"/>
      <c r="Z163" s="118"/>
      <c r="AA163" s="118"/>
      <c r="AB163" s="118"/>
      <c r="AC163" s="118"/>
      <c r="AD163" s="118"/>
      <c r="AE163" s="118"/>
    </row>
    <row r="164" spans="1:31" s="14" customFormat="1" ht="25.5" customHeight="1" x14ac:dyDescent="0.2">
      <c r="A164" s="255"/>
      <c r="B164" s="255"/>
      <c r="C164" s="118"/>
      <c r="D164" s="118"/>
      <c r="E164" s="118"/>
      <c r="F164" s="118"/>
      <c r="G164" s="118"/>
      <c r="H164" s="118"/>
      <c r="I164" s="118"/>
      <c r="J164" s="118"/>
      <c r="K164" s="118"/>
      <c r="L164" s="262"/>
      <c r="M164" s="272"/>
      <c r="N164" s="118"/>
      <c r="O164" s="118"/>
      <c r="P164" s="118"/>
      <c r="Q164" s="118"/>
      <c r="R164" s="118"/>
      <c r="S164" s="118"/>
      <c r="T164" s="118"/>
      <c r="U164" s="118"/>
      <c r="V164" s="118"/>
      <c r="W164" s="118"/>
      <c r="X164" s="118"/>
      <c r="Y164" s="118"/>
      <c r="Z164" s="118"/>
      <c r="AA164" s="118"/>
      <c r="AB164" s="118"/>
      <c r="AC164" s="118"/>
      <c r="AD164" s="118"/>
      <c r="AE164" s="118"/>
    </row>
    <row r="165" spans="1:31" s="14" customFormat="1" ht="12" customHeight="1" x14ac:dyDescent="0.2">
      <c r="A165" s="254"/>
      <c r="B165" s="254"/>
      <c r="C165" s="118"/>
      <c r="D165" s="118"/>
      <c r="E165" s="118"/>
      <c r="F165" s="118"/>
      <c r="G165" s="118"/>
      <c r="H165" s="118"/>
      <c r="I165" s="118"/>
      <c r="J165" s="118"/>
      <c r="K165" s="118"/>
      <c r="L165" s="262"/>
      <c r="M165" s="272"/>
      <c r="N165" s="118"/>
      <c r="O165" s="118"/>
      <c r="P165" s="118"/>
      <c r="Q165" s="118"/>
      <c r="R165" s="118"/>
      <c r="S165" s="118"/>
      <c r="T165" s="118"/>
      <c r="U165" s="118"/>
      <c r="V165" s="118"/>
      <c r="W165" s="118"/>
      <c r="X165" s="118"/>
      <c r="Y165" s="118"/>
      <c r="Z165" s="118"/>
      <c r="AA165" s="118"/>
      <c r="AB165" s="118"/>
      <c r="AC165" s="118"/>
      <c r="AD165" s="118"/>
      <c r="AE165" s="118"/>
    </row>
    <row r="166" spans="1:31" s="14" customFormat="1" ht="12" customHeight="1" x14ac:dyDescent="0.2">
      <c r="A166" s="255"/>
      <c r="B166" s="255"/>
      <c r="C166" s="118"/>
      <c r="D166" s="118"/>
      <c r="E166" s="118"/>
      <c r="F166" s="118"/>
      <c r="G166" s="118"/>
      <c r="H166" s="118"/>
      <c r="I166" s="118"/>
      <c r="J166" s="118"/>
      <c r="K166" s="118"/>
      <c r="L166" s="262"/>
      <c r="M166" s="272"/>
      <c r="N166" s="118"/>
      <c r="O166" s="118"/>
      <c r="P166" s="118"/>
      <c r="Q166" s="118"/>
      <c r="R166" s="118"/>
      <c r="S166" s="118"/>
      <c r="T166" s="118"/>
      <c r="U166" s="118"/>
      <c r="V166" s="118"/>
      <c r="W166" s="118"/>
      <c r="X166" s="118"/>
      <c r="Y166" s="118"/>
      <c r="Z166" s="118"/>
      <c r="AA166" s="118"/>
      <c r="AB166" s="118"/>
      <c r="AC166" s="118"/>
      <c r="AD166" s="118"/>
      <c r="AE166" s="118"/>
    </row>
    <row r="167" spans="1:31" s="14" customFormat="1" ht="12" customHeight="1" x14ac:dyDescent="0.2">
      <c r="A167" s="255"/>
      <c r="B167" s="255"/>
      <c r="C167" s="118"/>
      <c r="D167" s="118"/>
      <c r="E167" s="118"/>
      <c r="F167" s="118"/>
      <c r="G167" s="118"/>
      <c r="H167" s="118"/>
      <c r="I167" s="118"/>
      <c r="J167" s="118"/>
      <c r="K167" s="118"/>
      <c r="L167" s="262"/>
      <c r="M167" s="272"/>
      <c r="N167" s="118"/>
      <c r="O167" s="118"/>
      <c r="P167" s="118"/>
      <c r="Q167" s="118"/>
      <c r="R167" s="118"/>
      <c r="S167" s="118"/>
      <c r="T167" s="118"/>
      <c r="U167" s="118"/>
      <c r="V167" s="118"/>
      <c r="W167" s="118"/>
      <c r="X167" s="118"/>
      <c r="Y167" s="118"/>
      <c r="Z167" s="118"/>
      <c r="AA167" s="118"/>
      <c r="AB167" s="118"/>
      <c r="AC167" s="118"/>
      <c r="AD167" s="118"/>
      <c r="AE167" s="118"/>
    </row>
    <row r="168" spans="1:31" s="14" customFormat="1" ht="12" customHeight="1" x14ac:dyDescent="0.2">
      <c r="A168" s="255"/>
      <c r="B168" s="255"/>
      <c r="C168" s="118"/>
      <c r="D168" s="118"/>
      <c r="E168" s="118"/>
      <c r="F168" s="118"/>
      <c r="G168" s="118"/>
      <c r="H168" s="118"/>
      <c r="I168" s="118"/>
      <c r="J168" s="118"/>
      <c r="K168" s="118"/>
      <c r="L168" s="262"/>
      <c r="M168" s="272"/>
      <c r="N168" s="118"/>
      <c r="O168" s="118"/>
      <c r="P168" s="118"/>
      <c r="Q168" s="118"/>
      <c r="R168" s="118"/>
      <c r="S168" s="118"/>
      <c r="T168" s="118"/>
      <c r="U168" s="118"/>
      <c r="V168" s="118"/>
      <c r="W168" s="118"/>
      <c r="X168" s="118"/>
      <c r="Y168" s="118"/>
      <c r="Z168" s="118"/>
      <c r="AA168" s="118"/>
      <c r="AB168" s="118"/>
      <c r="AC168" s="118"/>
      <c r="AD168" s="118"/>
      <c r="AE168" s="118"/>
    </row>
    <row r="169" spans="1:31" s="14" customFormat="1" ht="12" customHeight="1" x14ac:dyDescent="0.2">
      <c r="A169" s="255"/>
      <c r="B169" s="255"/>
      <c r="C169" s="118"/>
      <c r="D169" s="118"/>
      <c r="E169" s="118"/>
      <c r="F169" s="118"/>
      <c r="G169" s="118"/>
      <c r="H169" s="118"/>
      <c r="I169" s="118"/>
      <c r="J169" s="118"/>
      <c r="K169" s="118"/>
      <c r="L169" s="262"/>
      <c r="M169" s="272"/>
      <c r="N169" s="118"/>
      <c r="O169" s="118"/>
      <c r="P169" s="118"/>
      <c r="Q169" s="118"/>
      <c r="R169" s="118"/>
      <c r="S169" s="118"/>
      <c r="T169" s="118"/>
      <c r="U169" s="118"/>
      <c r="V169" s="118"/>
      <c r="W169" s="118"/>
      <c r="X169" s="118"/>
      <c r="Y169" s="118"/>
      <c r="Z169" s="118"/>
      <c r="AA169" s="118"/>
      <c r="AB169" s="118"/>
      <c r="AC169" s="118"/>
      <c r="AD169" s="118"/>
      <c r="AE169" s="118"/>
    </row>
    <row r="170" spans="1:31" s="14" customFormat="1" ht="12" customHeight="1" x14ac:dyDescent="0.2">
      <c r="C170" s="118"/>
      <c r="D170" s="118"/>
      <c r="E170" s="118"/>
      <c r="F170" s="118"/>
      <c r="G170" s="118"/>
      <c r="H170" s="118"/>
      <c r="I170" s="118"/>
      <c r="J170" s="118"/>
      <c r="K170" s="118"/>
      <c r="L170" s="262"/>
      <c r="M170" s="272"/>
      <c r="N170" s="118"/>
      <c r="O170" s="118"/>
      <c r="P170" s="118"/>
      <c r="Q170" s="118"/>
      <c r="R170" s="118"/>
      <c r="S170" s="118"/>
      <c r="T170" s="118"/>
      <c r="U170" s="118"/>
      <c r="V170" s="118"/>
      <c r="W170" s="118"/>
      <c r="X170" s="118"/>
      <c r="Y170" s="118"/>
      <c r="Z170" s="118"/>
      <c r="AA170" s="118"/>
      <c r="AB170" s="118"/>
      <c r="AC170" s="118"/>
      <c r="AD170" s="118"/>
      <c r="AE170" s="118"/>
    </row>
    <row r="171" spans="1:31" s="14" customFormat="1" ht="12" customHeight="1" x14ac:dyDescent="0.2">
      <c r="C171" s="118"/>
      <c r="D171" s="118"/>
      <c r="E171" s="118"/>
      <c r="F171" s="118"/>
      <c r="G171" s="118"/>
      <c r="H171" s="118"/>
      <c r="I171" s="118"/>
      <c r="J171" s="118"/>
      <c r="K171" s="118"/>
      <c r="L171" s="262"/>
      <c r="M171" s="272"/>
      <c r="N171" s="118"/>
      <c r="O171" s="118"/>
      <c r="P171" s="118"/>
      <c r="Q171" s="118"/>
      <c r="R171" s="118"/>
      <c r="S171" s="118"/>
      <c r="T171" s="118"/>
      <c r="U171" s="118"/>
      <c r="V171" s="118"/>
      <c r="W171" s="118"/>
      <c r="X171" s="118"/>
      <c r="Y171" s="118"/>
      <c r="Z171" s="118"/>
      <c r="AA171" s="118"/>
      <c r="AB171" s="118"/>
      <c r="AC171" s="118"/>
      <c r="AD171" s="118"/>
      <c r="AE171" s="118"/>
    </row>
    <row r="172" spans="1:31" s="14" customFormat="1" ht="12" customHeight="1" x14ac:dyDescent="0.2">
      <c r="C172" s="118"/>
      <c r="D172" s="118"/>
      <c r="E172" s="118"/>
      <c r="F172" s="118"/>
      <c r="G172" s="118"/>
      <c r="H172" s="118"/>
      <c r="I172" s="118"/>
      <c r="J172" s="118"/>
      <c r="K172" s="118"/>
      <c r="L172" s="262"/>
      <c r="M172" s="272"/>
      <c r="N172" s="118"/>
      <c r="O172" s="118"/>
      <c r="P172" s="118"/>
      <c r="Q172" s="118"/>
      <c r="R172" s="118"/>
      <c r="S172" s="118"/>
      <c r="T172" s="118"/>
      <c r="U172" s="118"/>
      <c r="V172" s="118"/>
      <c r="W172" s="118"/>
      <c r="X172" s="118"/>
      <c r="Y172" s="118"/>
      <c r="Z172" s="118"/>
      <c r="AA172" s="118"/>
      <c r="AB172" s="118"/>
      <c r="AC172" s="118"/>
      <c r="AD172" s="118"/>
      <c r="AE172" s="118"/>
    </row>
    <row r="173" spans="1:31" s="14" customFormat="1" ht="12" customHeight="1" x14ac:dyDescent="0.2">
      <c r="A173" s="113"/>
      <c r="B173" s="113"/>
      <c r="C173" s="118"/>
      <c r="D173" s="118"/>
      <c r="E173" s="118"/>
      <c r="F173" s="118"/>
      <c r="G173" s="118"/>
      <c r="H173" s="118"/>
      <c r="I173" s="118"/>
      <c r="J173" s="118"/>
      <c r="K173" s="118"/>
      <c r="L173" s="262"/>
      <c r="M173" s="272"/>
      <c r="N173" s="118"/>
      <c r="O173" s="118"/>
      <c r="P173" s="118"/>
      <c r="Q173" s="118"/>
      <c r="R173" s="118"/>
      <c r="S173" s="118"/>
      <c r="T173" s="118"/>
      <c r="U173" s="118"/>
      <c r="V173" s="118"/>
      <c r="W173" s="118"/>
      <c r="X173" s="118"/>
      <c r="Y173" s="118"/>
      <c r="Z173" s="118"/>
      <c r="AA173" s="118"/>
      <c r="AB173" s="118"/>
      <c r="AC173" s="118"/>
      <c r="AD173" s="118"/>
      <c r="AE173" s="118"/>
    </row>
    <row r="174" spans="1:31" s="14" customFormat="1" ht="12" customHeight="1" x14ac:dyDescent="0.2">
      <c r="A174" s="113"/>
      <c r="B174" s="113"/>
      <c r="C174" s="118"/>
      <c r="D174" s="118"/>
      <c r="E174" s="118"/>
      <c r="F174" s="118"/>
      <c r="G174" s="118"/>
      <c r="H174" s="118"/>
      <c r="I174" s="118"/>
      <c r="J174" s="118"/>
      <c r="K174" s="118"/>
      <c r="L174" s="262"/>
      <c r="M174" s="272"/>
      <c r="N174" s="118"/>
      <c r="O174" s="118"/>
      <c r="P174" s="118"/>
      <c r="Q174" s="118"/>
      <c r="R174" s="118"/>
      <c r="S174" s="118"/>
      <c r="T174" s="118"/>
      <c r="U174" s="118"/>
      <c r="V174" s="118"/>
      <c r="W174" s="118"/>
      <c r="X174" s="118"/>
      <c r="Y174" s="118"/>
      <c r="Z174" s="118"/>
      <c r="AA174" s="118"/>
      <c r="AB174" s="118"/>
      <c r="AC174" s="118"/>
      <c r="AD174" s="118"/>
      <c r="AE174" s="118"/>
    </row>
    <row r="175" spans="1:31" s="14" customFormat="1" ht="12" customHeight="1" x14ac:dyDescent="0.2">
      <c r="C175" s="118"/>
      <c r="D175" s="118"/>
      <c r="E175" s="118"/>
      <c r="F175" s="118"/>
      <c r="G175" s="118"/>
      <c r="H175" s="118"/>
      <c r="I175" s="118"/>
      <c r="J175" s="118"/>
      <c r="K175" s="118"/>
      <c r="L175" s="262"/>
      <c r="M175" s="272"/>
      <c r="N175" s="118"/>
      <c r="O175" s="118"/>
      <c r="P175" s="118"/>
      <c r="Q175" s="118"/>
      <c r="R175" s="118"/>
      <c r="S175" s="118"/>
      <c r="T175" s="118"/>
      <c r="U175" s="118"/>
      <c r="V175" s="118"/>
      <c r="W175" s="118"/>
      <c r="X175" s="118"/>
      <c r="Y175" s="118"/>
      <c r="Z175" s="118"/>
      <c r="AA175" s="118"/>
      <c r="AB175" s="118"/>
      <c r="AC175" s="118"/>
      <c r="AD175" s="118"/>
      <c r="AE175" s="118"/>
    </row>
    <row r="176" spans="1:31" s="14" customFormat="1" ht="25.5" hidden="1" customHeight="1" x14ac:dyDescent="0.2">
      <c r="A176" s="113"/>
      <c r="B176" s="113"/>
      <c r="C176" s="118"/>
      <c r="D176" s="118"/>
      <c r="E176" s="118"/>
      <c r="F176" s="118"/>
      <c r="G176" s="118"/>
      <c r="H176" s="118"/>
      <c r="I176" s="118"/>
      <c r="J176" s="118"/>
      <c r="K176" s="118"/>
      <c r="L176" s="262"/>
      <c r="M176" s="272"/>
      <c r="N176" s="118"/>
      <c r="O176" s="118"/>
      <c r="P176" s="118"/>
      <c r="Q176" s="118"/>
      <c r="R176" s="118"/>
      <c r="S176" s="118"/>
      <c r="T176" s="118"/>
      <c r="U176" s="118"/>
      <c r="V176" s="118"/>
      <c r="W176" s="118"/>
      <c r="X176" s="118"/>
      <c r="Y176" s="118"/>
      <c r="Z176" s="118"/>
      <c r="AA176" s="118"/>
      <c r="AB176" s="118"/>
      <c r="AC176" s="118"/>
      <c r="AD176" s="118"/>
      <c r="AE176" s="118"/>
    </row>
    <row r="177" spans="1:31" s="14" customFormat="1" ht="25.5" customHeight="1" x14ac:dyDescent="0.2">
      <c r="A177" s="113"/>
      <c r="B177" s="113"/>
      <c r="C177" s="118"/>
      <c r="D177" s="118"/>
      <c r="E177" s="118"/>
      <c r="F177" s="118"/>
      <c r="G177" s="118"/>
      <c r="H177" s="118"/>
      <c r="I177" s="118"/>
      <c r="J177" s="118"/>
      <c r="K177" s="118"/>
      <c r="L177" s="262"/>
      <c r="M177" s="272"/>
      <c r="N177" s="118"/>
      <c r="O177" s="118"/>
      <c r="P177" s="118"/>
      <c r="Q177" s="118"/>
      <c r="R177" s="118"/>
      <c r="S177" s="118"/>
      <c r="T177" s="118"/>
      <c r="U177" s="118"/>
      <c r="V177" s="118"/>
      <c r="W177" s="118"/>
      <c r="X177" s="118"/>
      <c r="Y177" s="118"/>
      <c r="Z177" s="118"/>
      <c r="AA177" s="118"/>
      <c r="AB177" s="118"/>
      <c r="AC177" s="118"/>
      <c r="AD177" s="118"/>
      <c r="AE177" s="118"/>
    </row>
    <row r="178" spans="1:31" s="14" customFormat="1" ht="12" customHeight="1" x14ac:dyDescent="0.2">
      <c r="C178" s="118"/>
      <c r="D178" s="118"/>
      <c r="E178" s="118"/>
      <c r="F178" s="118"/>
      <c r="G178" s="118"/>
      <c r="H178" s="118"/>
      <c r="I178" s="118"/>
      <c r="J178" s="118"/>
      <c r="K178" s="118"/>
      <c r="L178" s="262"/>
      <c r="M178" s="272"/>
      <c r="N178" s="118"/>
      <c r="O178" s="118"/>
      <c r="P178" s="118"/>
      <c r="Q178" s="118"/>
      <c r="R178" s="118"/>
      <c r="S178" s="118"/>
      <c r="T178" s="118"/>
      <c r="U178" s="118"/>
      <c r="V178" s="118"/>
      <c r="W178" s="118"/>
      <c r="X178" s="118"/>
      <c r="Y178" s="118"/>
      <c r="Z178" s="118"/>
      <c r="AA178" s="118"/>
      <c r="AB178" s="118"/>
      <c r="AC178" s="118"/>
      <c r="AD178" s="118"/>
      <c r="AE178" s="118"/>
    </row>
    <row r="179" spans="1:31" s="14" customFormat="1" ht="12" hidden="1" customHeight="1" x14ac:dyDescent="0.2">
      <c r="A179" s="113"/>
      <c r="B179" s="113"/>
      <c r="C179" s="118"/>
      <c r="D179" s="118"/>
      <c r="E179" s="118"/>
      <c r="F179" s="118"/>
      <c r="G179" s="118"/>
      <c r="H179" s="118"/>
      <c r="I179" s="118"/>
      <c r="J179" s="118"/>
      <c r="K179" s="118"/>
      <c r="L179" s="262"/>
      <c r="M179" s="272"/>
      <c r="N179" s="118"/>
      <c r="O179" s="118"/>
      <c r="P179" s="118"/>
      <c r="Q179" s="118"/>
      <c r="R179" s="118"/>
      <c r="S179" s="118"/>
      <c r="T179" s="118"/>
      <c r="U179" s="118"/>
      <c r="V179" s="118"/>
      <c r="W179" s="118"/>
      <c r="X179" s="118"/>
      <c r="Y179" s="118"/>
      <c r="Z179" s="118"/>
      <c r="AA179" s="118"/>
      <c r="AB179" s="118"/>
      <c r="AC179" s="118"/>
      <c r="AD179" s="118"/>
      <c r="AE179" s="118"/>
    </row>
    <row r="180" spans="1:31" s="14" customFormat="1" ht="12" customHeight="1" x14ac:dyDescent="0.2">
      <c r="A180" s="113"/>
      <c r="B180" s="113"/>
      <c r="C180" s="118"/>
      <c r="D180" s="118"/>
      <c r="E180" s="118"/>
      <c r="F180" s="118"/>
      <c r="G180" s="118"/>
      <c r="H180" s="118"/>
      <c r="I180" s="118"/>
      <c r="J180" s="118"/>
      <c r="K180" s="118"/>
      <c r="L180" s="262"/>
      <c r="M180" s="272"/>
      <c r="N180" s="118"/>
      <c r="O180" s="118"/>
      <c r="P180" s="118"/>
      <c r="Q180" s="118"/>
      <c r="R180" s="118"/>
      <c r="S180" s="118"/>
      <c r="T180" s="118"/>
      <c r="U180" s="118"/>
      <c r="V180" s="118"/>
      <c r="W180" s="118"/>
      <c r="X180" s="118"/>
      <c r="Y180" s="118"/>
      <c r="Z180" s="118"/>
      <c r="AA180" s="118"/>
      <c r="AB180" s="118"/>
      <c r="AC180" s="118"/>
      <c r="AD180" s="118"/>
      <c r="AE180" s="118"/>
    </row>
    <row r="181" spans="1:31" s="14" customFormat="1" ht="12" customHeight="1" x14ac:dyDescent="0.2">
      <c r="A181" s="113"/>
      <c r="B181" s="113"/>
      <c r="C181" s="118"/>
      <c r="D181" s="118"/>
      <c r="E181" s="118"/>
      <c r="F181" s="118"/>
      <c r="G181" s="118"/>
      <c r="H181" s="118"/>
      <c r="I181" s="118"/>
      <c r="J181" s="118"/>
      <c r="K181" s="118"/>
      <c r="L181" s="262"/>
      <c r="M181" s="272"/>
      <c r="N181" s="118"/>
      <c r="O181" s="118"/>
      <c r="P181" s="118"/>
      <c r="Q181" s="118"/>
      <c r="R181" s="118"/>
      <c r="S181" s="118"/>
      <c r="T181" s="118"/>
      <c r="U181" s="118"/>
      <c r="V181" s="118"/>
      <c r="W181" s="118"/>
      <c r="X181" s="118"/>
      <c r="Y181" s="118"/>
      <c r="Z181" s="118"/>
      <c r="AA181" s="118"/>
      <c r="AB181" s="118"/>
      <c r="AC181" s="118"/>
      <c r="AD181" s="118"/>
      <c r="AE181" s="118"/>
    </row>
    <row r="182" spans="1:31" s="14" customFormat="1" ht="12" customHeight="1" x14ac:dyDescent="0.2">
      <c r="A182" s="215"/>
      <c r="C182" s="118"/>
      <c r="D182" s="118"/>
      <c r="E182" s="118"/>
      <c r="F182" s="118"/>
      <c r="G182" s="118"/>
      <c r="H182" s="118"/>
      <c r="I182" s="118"/>
      <c r="J182" s="118"/>
      <c r="K182" s="118"/>
      <c r="L182" s="118"/>
      <c r="M182" s="272"/>
      <c r="N182" s="118"/>
      <c r="O182" s="118"/>
      <c r="P182" s="118"/>
      <c r="Q182" s="118"/>
      <c r="R182" s="118"/>
      <c r="S182" s="118"/>
      <c r="T182" s="118"/>
      <c r="U182" s="118"/>
      <c r="V182" s="118"/>
      <c r="W182" s="118"/>
      <c r="X182" s="118"/>
      <c r="Y182" s="118"/>
      <c r="Z182" s="118"/>
      <c r="AA182" s="118"/>
      <c r="AB182" s="118"/>
      <c r="AC182" s="118"/>
      <c r="AD182" s="118"/>
      <c r="AE182" s="118"/>
    </row>
    <row r="183" spans="1:31" s="14" customFormat="1" x14ac:dyDescent="0.2">
      <c r="A183" s="113"/>
      <c r="B183" s="113"/>
      <c r="C183" s="118"/>
      <c r="D183" s="118"/>
      <c r="E183" s="118"/>
      <c r="F183" s="118"/>
      <c r="G183" s="118"/>
      <c r="H183" s="118"/>
      <c r="I183" s="118"/>
      <c r="J183" s="118"/>
      <c r="K183" s="118"/>
      <c r="L183" s="118"/>
      <c r="M183" s="272"/>
      <c r="N183" s="118"/>
      <c r="O183" s="118"/>
      <c r="P183" s="118"/>
      <c r="Q183" s="118"/>
      <c r="R183" s="118"/>
      <c r="S183" s="118"/>
      <c r="T183" s="118"/>
      <c r="U183" s="118"/>
      <c r="V183" s="118"/>
      <c r="W183" s="118"/>
      <c r="X183" s="118"/>
      <c r="Y183" s="118"/>
      <c r="Z183" s="118"/>
      <c r="AA183" s="118"/>
      <c r="AB183" s="118"/>
      <c r="AC183" s="118"/>
      <c r="AD183" s="118"/>
      <c r="AE183" s="118"/>
    </row>
    <row r="184" spans="1:31" s="14" customFormat="1" x14ac:dyDescent="0.2">
      <c r="A184" s="114"/>
      <c r="C184" s="118"/>
      <c r="D184" s="118"/>
      <c r="E184" s="118"/>
      <c r="F184" s="118"/>
      <c r="G184" s="118"/>
      <c r="H184" s="118"/>
      <c r="I184" s="118"/>
      <c r="J184" s="118"/>
      <c r="K184" s="118"/>
      <c r="L184" s="118"/>
      <c r="M184" s="272"/>
      <c r="N184" s="118"/>
      <c r="O184" s="118"/>
      <c r="P184" s="118"/>
      <c r="Q184" s="118"/>
      <c r="R184" s="118"/>
      <c r="S184" s="118"/>
      <c r="T184" s="118"/>
      <c r="U184" s="118"/>
      <c r="V184" s="118"/>
      <c r="W184" s="118"/>
      <c r="X184" s="118"/>
      <c r="Y184" s="118"/>
      <c r="Z184" s="118"/>
      <c r="AA184" s="118"/>
      <c r="AB184" s="118"/>
      <c r="AC184" s="118"/>
      <c r="AD184" s="118"/>
      <c r="AE184" s="118"/>
    </row>
    <row r="185" spans="1:31" s="14" customFormat="1" x14ac:dyDescent="0.2">
      <c r="A185" s="112"/>
      <c r="C185" s="118"/>
      <c r="D185" s="118"/>
      <c r="E185" s="118"/>
      <c r="F185" s="118"/>
      <c r="G185" s="118"/>
      <c r="H185" s="118"/>
      <c r="I185" s="118"/>
      <c r="J185" s="118"/>
      <c r="K185" s="118"/>
      <c r="L185" s="118"/>
      <c r="M185" s="272"/>
      <c r="N185" s="118"/>
      <c r="O185" s="118"/>
      <c r="P185" s="118"/>
      <c r="Q185" s="118"/>
      <c r="R185" s="118"/>
      <c r="S185" s="118"/>
      <c r="T185" s="118"/>
      <c r="U185" s="118"/>
      <c r="V185" s="118"/>
      <c r="W185" s="118"/>
      <c r="X185" s="118"/>
      <c r="Y185" s="118"/>
      <c r="Z185" s="118"/>
      <c r="AA185" s="118"/>
      <c r="AB185" s="118"/>
      <c r="AC185" s="118"/>
      <c r="AD185" s="118"/>
      <c r="AE185" s="118"/>
    </row>
    <row r="186" spans="1:31" s="14" customFormat="1" x14ac:dyDescent="0.2">
      <c r="A186" s="113"/>
      <c r="C186" s="118"/>
      <c r="D186" s="118"/>
      <c r="E186" s="118"/>
      <c r="F186" s="118"/>
      <c r="G186" s="118"/>
      <c r="H186" s="118"/>
      <c r="I186" s="118"/>
      <c r="J186" s="118"/>
      <c r="K186" s="118"/>
      <c r="L186" s="118"/>
      <c r="M186" s="272"/>
      <c r="N186" s="118"/>
      <c r="O186" s="118"/>
      <c r="P186" s="118"/>
      <c r="Q186" s="118"/>
      <c r="R186" s="118"/>
      <c r="S186" s="118"/>
      <c r="T186" s="118"/>
      <c r="U186" s="118"/>
      <c r="V186" s="118"/>
      <c r="W186" s="118"/>
      <c r="X186" s="118"/>
      <c r="Y186" s="118"/>
      <c r="Z186" s="118"/>
      <c r="AA186" s="118"/>
      <c r="AB186" s="118"/>
      <c r="AC186" s="118"/>
      <c r="AD186" s="118"/>
      <c r="AE186" s="118"/>
    </row>
    <row r="187" spans="1:31" s="14" customFormat="1" x14ac:dyDescent="0.2">
      <c r="A187" s="113"/>
      <c r="C187" s="118"/>
      <c r="D187" s="118"/>
      <c r="E187" s="118"/>
      <c r="F187" s="118"/>
      <c r="G187" s="118"/>
      <c r="H187" s="118"/>
      <c r="I187" s="118"/>
      <c r="J187" s="118"/>
      <c r="K187" s="118"/>
      <c r="L187" s="118"/>
      <c r="M187" s="272"/>
      <c r="N187" s="118"/>
      <c r="O187" s="118"/>
      <c r="P187" s="118"/>
      <c r="Q187" s="118"/>
      <c r="R187" s="118"/>
      <c r="S187" s="118"/>
      <c r="T187" s="118"/>
      <c r="U187" s="118"/>
      <c r="V187" s="118"/>
      <c r="W187" s="118"/>
      <c r="X187" s="118"/>
      <c r="Y187" s="118"/>
      <c r="Z187" s="118"/>
      <c r="AA187" s="118"/>
      <c r="AB187" s="118"/>
      <c r="AC187" s="118"/>
      <c r="AD187" s="118"/>
      <c r="AE187" s="118"/>
    </row>
    <row r="188" spans="1:31" s="14" customFormat="1" x14ac:dyDescent="0.2">
      <c r="A188" s="113"/>
      <c r="C188" s="118"/>
      <c r="D188" s="118"/>
      <c r="E188" s="118"/>
      <c r="F188" s="118"/>
      <c r="G188" s="118"/>
      <c r="H188" s="118"/>
      <c r="I188" s="118"/>
      <c r="J188" s="118"/>
      <c r="K188" s="118"/>
      <c r="L188" s="118"/>
      <c r="M188" s="272"/>
      <c r="N188" s="118"/>
      <c r="O188" s="118"/>
      <c r="P188" s="118"/>
      <c r="Q188" s="118"/>
      <c r="R188" s="118"/>
      <c r="S188" s="118"/>
      <c r="T188" s="118"/>
      <c r="U188" s="118"/>
      <c r="V188" s="118"/>
      <c r="W188" s="118"/>
      <c r="X188" s="118"/>
      <c r="Y188" s="118"/>
      <c r="Z188" s="118"/>
      <c r="AA188" s="118"/>
      <c r="AB188" s="118"/>
      <c r="AC188" s="118"/>
      <c r="AD188" s="118"/>
      <c r="AE188" s="118"/>
    </row>
    <row r="189" spans="1:31" s="14" customFormat="1" x14ac:dyDescent="0.2">
      <c r="A189" s="113"/>
      <c r="C189" s="118"/>
      <c r="D189" s="118"/>
      <c r="E189" s="118"/>
      <c r="F189" s="118"/>
      <c r="G189" s="118"/>
      <c r="H189" s="118"/>
      <c r="I189" s="118"/>
      <c r="J189" s="118"/>
      <c r="K189" s="118"/>
      <c r="L189" s="118"/>
      <c r="M189" s="272"/>
      <c r="N189" s="118"/>
      <c r="O189" s="118"/>
      <c r="P189" s="118"/>
      <c r="Q189" s="118"/>
      <c r="R189" s="118"/>
      <c r="S189" s="118"/>
      <c r="T189" s="118"/>
      <c r="U189" s="118"/>
      <c r="V189" s="118"/>
      <c r="W189" s="118"/>
      <c r="X189" s="118"/>
      <c r="Y189" s="118"/>
      <c r="Z189" s="118"/>
      <c r="AA189" s="118"/>
      <c r="AB189" s="118"/>
      <c r="AC189" s="118"/>
      <c r="AD189" s="118"/>
      <c r="AE189" s="118"/>
    </row>
    <row r="190" spans="1:31" s="14" customFormat="1" ht="12" customHeight="1" x14ac:dyDescent="0.2">
      <c r="C190" s="118"/>
      <c r="D190" s="118"/>
      <c r="E190" s="118"/>
      <c r="F190" s="118"/>
      <c r="G190" s="118"/>
      <c r="H190" s="118"/>
      <c r="I190" s="118"/>
      <c r="J190" s="118"/>
      <c r="K190" s="118"/>
      <c r="L190" s="118"/>
      <c r="M190" s="272"/>
      <c r="N190" s="118"/>
      <c r="O190" s="118"/>
      <c r="P190" s="118"/>
      <c r="Q190" s="118"/>
      <c r="R190" s="118"/>
      <c r="S190" s="118"/>
      <c r="T190" s="118"/>
      <c r="U190" s="118"/>
      <c r="V190" s="118"/>
      <c r="W190" s="118"/>
      <c r="X190" s="118"/>
      <c r="Y190" s="118"/>
      <c r="Z190" s="118"/>
      <c r="AA190" s="118"/>
      <c r="AB190" s="118"/>
      <c r="AC190" s="118"/>
      <c r="AD190" s="118"/>
      <c r="AE190" s="118"/>
    </row>
    <row r="191" spans="1:31" s="14" customFormat="1" ht="12" customHeight="1" x14ac:dyDescent="0.2">
      <c r="C191" s="118"/>
      <c r="D191" s="118"/>
      <c r="E191" s="118"/>
      <c r="F191" s="118"/>
      <c r="G191" s="118"/>
      <c r="H191" s="118"/>
      <c r="I191" s="118"/>
      <c r="J191" s="118"/>
      <c r="K191" s="118"/>
      <c r="L191" s="118"/>
      <c r="M191" s="272"/>
      <c r="N191" s="118"/>
      <c r="O191" s="118"/>
      <c r="P191" s="118"/>
      <c r="Q191" s="118"/>
      <c r="R191" s="118"/>
      <c r="S191" s="118"/>
      <c r="T191" s="118"/>
      <c r="U191" s="118"/>
      <c r="V191" s="118"/>
      <c r="W191" s="118"/>
      <c r="X191" s="118"/>
      <c r="Y191" s="118"/>
      <c r="Z191" s="118"/>
      <c r="AA191" s="118"/>
      <c r="AB191" s="118"/>
      <c r="AC191" s="118"/>
      <c r="AD191" s="118"/>
      <c r="AE191" s="118"/>
    </row>
    <row r="192" spans="1:31" s="14" customFormat="1" x14ac:dyDescent="0.2">
      <c r="A192" s="112"/>
      <c r="B192" s="112"/>
      <c r="C192" s="118"/>
      <c r="D192" s="118"/>
      <c r="E192" s="118"/>
      <c r="F192" s="118"/>
      <c r="G192" s="118"/>
      <c r="H192" s="118"/>
      <c r="I192" s="118"/>
      <c r="J192" s="118"/>
      <c r="K192" s="118"/>
      <c r="L192" s="118"/>
      <c r="M192" s="272"/>
      <c r="N192" s="118"/>
      <c r="O192" s="118"/>
      <c r="P192" s="118"/>
      <c r="Q192" s="118"/>
      <c r="R192" s="118"/>
      <c r="S192" s="118"/>
      <c r="T192" s="118"/>
      <c r="U192" s="118"/>
      <c r="V192" s="118"/>
      <c r="W192" s="118"/>
      <c r="X192" s="118"/>
      <c r="Y192" s="118"/>
      <c r="Z192" s="118"/>
      <c r="AA192" s="118"/>
      <c r="AB192" s="118"/>
      <c r="AC192" s="118"/>
      <c r="AD192" s="118"/>
      <c r="AE192" s="118"/>
    </row>
    <row r="193" spans="1:31" x14ac:dyDescent="0.2">
      <c r="A193" s="113"/>
      <c r="B193" s="14"/>
      <c r="C193" s="118"/>
      <c r="D193" s="118"/>
      <c r="E193" s="118"/>
      <c r="F193" s="118"/>
      <c r="G193" s="118"/>
      <c r="H193" s="118"/>
      <c r="I193" s="118"/>
      <c r="J193" s="118"/>
      <c r="K193" s="118"/>
      <c r="L193" s="118"/>
      <c r="M193" s="272"/>
      <c r="N193" s="118"/>
      <c r="O193" s="118"/>
      <c r="P193" s="118"/>
      <c r="Q193" s="118"/>
      <c r="R193" s="118"/>
      <c r="S193" s="118"/>
      <c r="T193" s="118"/>
      <c r="U193" s="118"/>
      <c r="V193" s="118"/>
      <c r="W193" s="118"/>
      <c r="X193" s="118"/>
      <c r="Y193" s="118"/>
      <c r="Z193" s="118"/>
      <c r="AA193" s="118"/>
      <c r="AB193" s="118"/>
      <c r="AC193" s="118"/>
      <c r="AD193" s="118"/>
      <c r="AE193" s="118"/>
    </row>
    <row r="194" spans="1:31" x14ac:dyDescent="0.2">
      <c r="A194" s="113"/>
      <c r="B194" s="14"/>
      <c r="C194" s="118"/>
      <c r="D194" s="118"/>
      <c r="E194" s="118"/>
      <c r="F194" s="118"/>
      <c r="G194" s="118"/>
      <c r="H194" s="118"/>
      <c r="I194" s="118"/>
      <c r="J194" s="118"/>
      <c r="K194" s="118"/>
      <c r="L194" s="118"/>
      <c r="M194" s="272"/>
      <c r="N194" s="118"/>
      <c r="O194" s="118"/>
      <c r="P194" s="118"/>
      <c r="Q194" s="118"/>
      <c r="R194" s="118"/>
      <c r="S194" s="118"/>
      <c r="T194" s="118"/>
      <c r="U194" s="118"/>
      <c r="V194" s="118"/>
      <c r="W194" s="118"/>
      <c r="X194" s="118"/>
      <c r="Y194" s="118"/>
      <c r="Z194" s="118"/>
      <c r="AA194" s="118"/>
      <c r="AB194" s="118"/>
      <c r="AC194" s="118"/>
      <c r="AD194" s="118"/>
      <c r="AE194" s="118"/>
    </row>
    <row r="195" spans="1:31" x14ac:dyDescent="0.2">
      <c r="A195" s="113"/>
      <c r="B195" s="14"/>
      <c r="C195" s="118"/>
      <c r="D195" s="118"/>
      <c r="E195" s="118"/>
      <c r="F195" s="118"/>
      <c r="G195" s="118"/>
      <c r="H195" s="118"/>
      <c r="I195" s="118"/>
      <c r="J195" s="118"/>
      <c r="K195" s="118"/>
      <c r="L195" s="118"/>
      <c r="M195" s="272"/>
      <c r="N195" s="118"/>
      <c r="O195" s="118"/>
      <c r="P195" s="118"/>
      <c r="Q195" s="118"/>
      <c r="R195" s="118"/>
      <c r="S195" s="118"/>
      <c r="T195" s="118"/>
      <c r="U195" s="118"/>
      <c r="V195" s="118"/>
      <c r="W195" s="118"/>
      <c r="X195" s="118"/>
      <c r="Y195" s="118"/>
      <c r="Z195" s="118"/>
      <c r="AA195" s="118"/>
      <c r="AB195" s="118"/>
      <c r="AC195" s="118"/>
      <c r="AD195" s="118"/>
      <c r="AE195" s="118"/>
    </row>
    <row r="196" spans="1:31" x14ac:dyDescent="0.2">
      <c r="A196" s="114"/>
      <c r="B196" s="114"/>
      <c r="C196" s="118"/>
      <c r="D196" s="118"/>
      <c r="E196" s="118"/>
      <c r="F196" s="118"/>
      <c r="G196" s="118"/>
      <c r="H196" s="118"/>
      <c r="I196" s="118"/>
      <c r="J196" s="118"/>
      <c r="K196" s="118"/>
      <c r="L196" s="118"/>
      <c r="M196" s="272"/>
      <c r="N196" s="118"/>
      <c r="O196" s="118"/>
      <c r="P196" s="118"/>
      <c r="Q196" s="118"/>
      <c r="R196" s="118"/>
      <c r="S196" s="118"/>
      <c r="T196" s="118"/>
      <c r="U196" s="118"/>
      <c r="V196" s="118"/>
      <c r="W196" s="118"/>
      <c r="X196" s="118"/>
      <c r="Y196" s="118"/>
      <c r="Z196" s="118"/>
      <c r="AA196" s="118"/>
      <c r="AB196" s="118"/>
      <c r="AC196" s="118"/>
      <c r="AD196" s="118"/>
      <c r="AE196" s="118"/>
    </row>
    <row r="197" spans="1:31" x14ac:dyDescent="0.2">
      <c r="A197" s="112"/>
      <c r="B197" s="112"/>
      <c r="C197" s="118"/>
      <c r="D197" s="118"/>
      <c r="E197" s="118"/>
      <c r="F197" s="118"/>
      <c r="G197" s="118"/>
      <c r="H197" s="118"/>
      <c r="I197" s="118"/>
      <c r="J197" s="118"/>
      <c r="K197" s="118"/>
      <c r="L197" s="118"/>
      <c r="M197" s="272"/>
      <c r="N197" s="118"/>
      <c r="O197" s="118"/>
      <c r="P197" s="118"/>
      <c r="Q197" s="118"/>
      <c r="R197" s="118"/>
      <c r="S197" s="118"/>
      <c r="T197" s="118"/>
      <c r="U197" s="118"/>
      <c r="V197" s="118"/>
      <c r="W197" s="118"/>
      <c r="X197" s="118"/>
      <c r="Y197" s="118"/>
      <c r="Z197" s="118"/>
      <c r="AA197" s="118"/>
      <c r="AB197" s="118"/>
      <c r="AC197" s="118"/>
      <c r="AD197" s="118"/>
      <c r="AE197" s="118"/>
    </row>
    <row r="198" spans="1:31" x14ac:dyDescent="0.2">
      <c r="A198" s="112"/>
      <c r="B198" s="112"/>
      <c r="C198" s="118"/>
      <c r="D198" s="118"/>
      <c r="E198" s="118"/>
      <c r="F198" s="118"/>
      <c r="G198" s="118"/>
      <c r="H198" s="118"/>
      <c r="I198" s="118"/>
      <c r="J198" s="118"/>
      <c r="K198" s="118"/>
      <c r="L198" s="118"/>
      <c r="M198" s="272"/>
      <c r="N198" s="118"/>
      <c r="O198" s="118"/>
      <c r="P198" s="118"/>
      <c r="Q198" s="118"/>
      <c r="R198" s="118"/>
      <c r="S198" s="118"/>
      <c r="T198" s="118"/>
      <c r="U198" s="118"/>
      <c r="V198" s="118"/>
      <c r="W198" s="118"/>
      <c r="X198" s="118"/>
      <c r="Y198" s="118"/>
      <c r="Z198" s="118"/>
      <c r="AA198" s="118"/>
      <c r="AB198" s="118"/>
      <c r="AC198" s="118"/>
      <c r="AD198" s="118"/>
      <c r="AE198" s="118"/>
    </row>
    <row r="199" spans="1:31" x14ac:dyDescent="0.2">
      <c r="A199" s="115"/>
      <c r="B199" s="115"/>
      <c r="C199" s="118"/>
      <c r="D199" s="118"/>
      <c r="E199" s="118"/>
      <c r="F199" s="118"/>
      <c r="G199" s="118"/>
      <c r="H199" s="118"/>
      <c r="I199" s="118"/>
      <c r="J199" s="118"/>
      <c r="K199" s="118"/>
      <c r="L199" s="118"/>
      <c r="M199" s="272"/>
      <c r="N199" s="118"/>
      <c r="O199" s="118"/>
      <c r="P199" s="118"/>
      <c r="Q199" s="118"/>
      <c r="R199" s="118"/>
      <c r="S199" s="118"/>
      <c r="T199" s="118"/>
      <c r="U199" s="118"/>
      <c r="V199" s="118"/>
      <c r="W199" s="118"/>
      <c r="X199" s="118"/>
      <c r="Y199" s="118"/>
      <c r="Z199" s="118"/>
      <c r="AA199" s="118"/>
      <c r="AB199" s="118"/>
      <c r="AC199" s="118"/>
      <c r="AD199" s="118"/>
      <c r="AE199" s="118"/>
    </row>
    <row r="200" spans="1:31" x14ac:dyDescent="0.2">
      <c r="A200" s="114"/>
      <c r="B200" s="114"/>
      <c r="C200" s="118"/>
      <c r="D200" s="118"/>
      <c r="E200" s="118"/>
      <c r="F200" s="118"/>
      <c r="G200" s="118"/>
      <c r="H200" s="118"/>
      <c r="I200" s="118"/>
      <c r="J200" s="118"/>
      <c r="K200" s="118"/>
      <c r="L200" s="118"/>
      <c r="M200" s="272"/>
      <c r="N200" s="118"/>
      <c r="O200" s="118"/>
      <c r="P200" s="118"/>
      <c r="Q200" s="118"/>
      <c r="R200" s="118"/>
      <c r="S200" s="118"/>
      <c r="T200" s="118"/>
      <c r="U200" s="118"/>
      <c r="V200" s="118"/>
      <c r="W200" s="118"/>
      <c r="X200" s="118"/>
      <c r="Y200" s="118"/>
      <c r="Z200" s="118"/>
      <c r="AA200" s="118"/>
      <c r="AB200" s="118"/>
      <c r="AC200" s="118"/>
      <c r="AD200" s="118"/>
      <c r="AE200" s="118"/>
    </row>
    <row r="201" spans="1:31" x14ac:dyDescent="0.2">
      <c r="A201" s="112"/>
      <c r="B201" s="112"/>
      <c r="C201" s="118"/>
      <c r="D201" s="118"/>
      <c r="E201" s="118"/>
      <c r="F201" s="118"/>
      <c r="G201" s="118"/>
      <c r="H201" s="118"/>
      <c r="I201" s="118"/>
      <c r="J201" s="118"/>
      <c r="K201" s="118"/>
      <c r="L201" s="118"/>
      <c r="M201" s="272"/>
      <c r="N201" s="118"/>
      <c r="O201" s="118"/>
      <c r="P201" s="118"/>
      <c r="Q201" s="118"/>
      <c r="R201" s="118"/>
      <c r="S201" s="118"/>
      <c r="T201" s="118"/>
      <c r="U201" s="118"/>
      <c r="V201" s="118"/>
      <c r="W201" s="118"/>
      <c r="X201" s="118"/>
      <c r="Y201" s="118"/>
      <c r="Z201" s="118"/>
      <c r="AA201" s="118"/>
      <c r="AB201" s="118"/>
      <c r="AC201" s="118"/>
      <c r="AD201" s="118"/>
      <c r="AE201" s="118"/>
    </row>
    <row r="202" spans="1:31" x14ac:dyDescent="0.2">
      <c r="A202" s="113"/>
      <c r="B202" s="113"/>
      <c r="C202" s="118"/>
      <c r="D202" s="118"/>
      <c r="E202" s="118"/>
      <c r="F202" s="118"/>
      <c r="G202" s="118"/>
      <c r="H202" s="118"/>
      <c r="I202" s="118"/>
      <c r="J202" s="118"/>
      <c r="K202" s="118"/>
      <c r="L202" s="118"/>
      <c r="M202" s="272"/>
      <c r="N202" s="118"/>
      <c r="O202" s="118"/>
      <c r="P202" s="118"/>
      <c r="Q202" s="118"/>
      <c r="R202" s="118"/>
      <c r="S202" s="118"/>
      <c r="T202" s="118"/>
      <c r="U202" s="118"/>
      <c r="V202" s="118"/>
      <c r="W202" s="118"/>
      <c r="X202" s="118"/>
      <c r="Y202" s="118"/>
      <c r="Z202" s="118"/>
      <c r="AA202" s="118"/>
      <c r="AB202" s="118"/>
      <c r="AC202" s="118"/>
      <c r="AD202" s="118"/>
      <c r="AE202" s="118"/>
    </row>
    <row r="203" spans="1:31" x14ac:dyDescent="0.2">
      <c r="A203" s="113"/>
      <c r="B203" s="113"/>
      <c r="C203" s="118"/>
      <c r="D203" s="118"/>
      <c r="E203" s="118"/>
      <c r="F203" s="118"/>
      <c r="G203" s="118"/>
      <c r="H203" s="118"/>
      <c r="I203" s="118"/>
      <c r="J203" s="118"/>
      <c r="K203" s="118"/>
      <c r="L203" s="118"/>
      <c r="M203" s="272"/>
      <c r="N203" s="118"/>
      <c r="O203" s="118"/>
      <c r="P203" s="118"/>
      <c r="Q203" s="118"/>
      <c r="R203" s="118"/>
      <c r="S203" s="118"/>
      <c r="T203" s="118"/>
      <c r="U203" s="118"/>
      <c r="V203" s="118"/>
      <c r="W203" s="118"/>
      <c r="X203" s="118"/>
      <c r="Y203" s="118"/>
      <c r="Z203" s="118"/>
      <c r="AA203" s="118"/>
      <c r="AB203" s="118"/>
      <c r="AC203" s="118"/>
      <c r="AD203" s="118"/>
      <c r="AE203" s="118"/>
    </row>
    <row r="204" spans="1:31" x14ac:dyDescent="0.2">
      <c r="A204" s="112"/>
      <c r="B204" s="112"/>
      <c r="C204" s="118"/>
      <c r="D204" s="118"/>
      <c r="E204" s="118"/>
      <c r="F204" s="118"/>
      <c r="G204" s="118"/>
      <c r="H204" s="118"/>
      <c r="I204" s="118"/>
      <c r="J204" s="118"/>
      <c r="K204" s="118"/>
      <c r="L204" s="118"/>
      <c r="M204" s="272"/>
      <c r="N204" s="118"/>
      <c r="O204" s="118"/>
      <c r="P204" s="118"/>
      <c r="Q204" s="118"/>
      <c r="R204" s="118"/>
      <c r="S204" s="118"/>
      <c r="T204" s="118"/>
      <c r="U204" s="118"/>
      <c r="V204" s="118"/>
      <c r="W204" s="118"/>
      <c r="X204" s="118"/>
      <c r="Y204" s="118"/>
      <c r="Z204" s="118"/>
      <c r="AA204" s="118"/>
      <c r="AB204" s="118"/>
      <c r="AC204" s="118"/>
      <c r="AD204" s="118"/>
      <c r="AE204" s="118"/>
    </row>
    <row r="205" spans="1:31" x14ac:dyDescent="0.2">
      <c r="A205" s="112"/>
      <c r="B205" s="112"/>
      <c r="C205" s="118"/>
      <c r="D205" s="118"/>
      <c r="E205" s="118"/>
      <c r="F205" s="118"/>
      <c r="G205" s="118"/>
      <c r="H205" s="118"/>
      <c r="I205" s="118"/>
      <c r="J205" s="118"/>
      <c r="K205" s="118"/>
      <c r="L205" s="118"/>
      <c r="M205" s="272"/>
      <c r="N205" s="118"/>
      <c r="O205" s="118"/>
      <c r="P205" s="118"/>
      <c r="Q205" s="118"/>
      <c r="R205" s="118"/>
      <c r="S205" s="118"/>
      <c r="T205" s="118"/>
      <c r="U205" s="118"/>
      <c r="V205" s="118"/>
      <c r="W205" s="118"/>
      <c r="X205" s="118"/>
      <c r="Y205" s="118"/>
      <c r="Z205" s="118"/>
      <c r="AA205" s="118"/>
      <c r="AB205" s="118"/>
      <c r="AC205" s="118"/>
      <c r="AD205" s="118"/>
      <c r="AE205" s="118"/>
    </row>
    <row r="206" spans="1:31" x14ac:dyDescent="0.2">
      <c r="A206" s="114"/>
      <c r="B206" s="114"/>
      <c r="C206" s="118"/>
      <c r="D206" s="118"/>
      <c r="E206" s="118"/>
      <c r="F206" s="118"/>
      <c r="G206" s="118"/>
      <c r="H206" s="118"/>
      <c r="I206" s="118"/>
      <c r="J206" s="118"/>
      <c r="K206" s="118"/>
      <c r="L206" s="118"/>
      <c r="M206" s="272"/>
      <c r="N206" s="118"/>
      <c r="O206" s="118"/>
      <c r="P206" s="118"/>
      <c r="Q206" s="118"/>
      <c r="R206" s="118"/>
      <c r="S206" s="118"/>
      <c r="T206" s="118"/>
      <c r="U206" s="118"/>
      <c r="V206" s="118"/>
      <c r="W206" s="118"/>
      <c r="X206" s="118"/>
      <c r="Y206" s="118"/>
      <c r="Z206" s="118"/>
      <c r="AA206" s="118"/>
      <c r="AB206" s="118"/>
      <c r="AC206" s="118"/>
      <c r="AD206" s="118"/>
      <c r="AE206" s="118"/>
    </row>
    <row r="207" spans="1:31" x14ac:dyDescent="0.2">
      <c r="A207" s="112"/>
      <c r="B207" s="112"/>
      <c r="C207" s="118"/>
      <c r="D207" s="118"/>
      <c r="E207" s="118"/>
      <c r="F207" s="118"/>
      <c r="G207" s="118"/>
      <c r="H207" s="118"/>
      <c r="I207" s="118"/>
      <c r="J207" s="118"/>
      <c r="K207" s="118"/>
      <c r="L207" s="118"/>
      <c r="M207" s="272"/>
      <c r="N207" s="118"/>
      <c r="O207" s="118"/>
      <c r="P207" s="118"/>
      <c r="Q207" s="118"/>
      <c r="R207" s="118"/>
      <c r="S207" s="118"/>
      <c r="T207" s="118"/>
      <c r="U207" s="118"/>
      <c r="V207" s="118"/>
      <c r="W207" s="118"/>
      <c r="X207" s="118"/>
      <c r="Y207" s="118"/>
      <c r="Z207" s="118"/>
      <c r="AA207" s="118"/>
      <c r="AB207" s="118"/>
      <c r="AC207" s="118"/>
      <c r="AD207" s="118"/>
      <c r="AE207" s="118"/>
    </row>
    <row r="208" spans="1:31" x14ac:dyDescent="0.2">
      <c r="A208" s="113"/>
      <c r="B208" s="113"/>
      <c r="C208" s="118"/>
      <c r="D208" s="118"/>
      <c r="E208" s="118"/>
      <c r="F208" s="118"/>
      <c r="G208" s="118"/>
      <c r="H208" s="118"/>
      <c r="I208" s="118"/>
      <c r="J208" s="118"/>
      <c r="K208" s="118"/>
      <c r="L208" s="118"/>
      <c r="M208" s="272"/>
      <c r="N208" s="118"/>
      <c r="O208" s="118"/>
      <c r="P208" s="118"/>
      <c r="Q208" s="118"/>
      <c r="R208" s="118"/>
      <c r="S208" s="118"/>
      <c r="T208" s="118"/>
      <c r="U208" s="118"/>
      <c r="V208" s="118"/>
      <c r="W208" s="118"/>
      <c r="X208" s="118"/>
      <c r="Y208" s="118"/>
      <c r="Z208" s="118"/>
      <c r="AA208" s="118"/>
      <c r="AB208" s="118"/>
      <c r="AC208" s="118"/>
      <c r="AD208" s="118"/>
      <c r="AE208" s="118"/>
    </row>
    <row r="209" spans="1:31" x14ac:dyDescent="0.2">
      <c r="A209" s="113"/>
      <c r="B209" s="113"/>
      <c r="C209" s="118"/>
      <c r="D209" s="118"/>
      <c r="E209" s="118"/>
      <c r="F209" s="118"/>
      <c r="G209" s="118"/>
      <c r="H209" s="118"/>
      <c r="I209" s="118"/>
      <c r="J209" s="118"/>
      <c r="K209" s="118"/>
      <c r="L209" s="118"/>
      <c r="M209" s="272"/>
      <c r="N209" s="118"/>
      <c r="O209" s="118"/>
      <c r="P209" s="118"/>
      <c r="Q209" s="118"/>
      <c r="R209" s="118"/>
      <c r="S209" s="118"/>
      <c r="T209" s="118"/>
      <c r="U209" s="118"/>
      <c r="V209" s="118"/>
      <c r="W209" s="118"/>
      <c r="X209" s="118"/>
      <c r="Y209" s="118"/>
      <c r="Z209" s="118"/>
      <c r="AA209" s="118"/>
      <c r="AB209" s="118"/>
      <c r="AC209" s="118"/>
      <c r="AD209" s="118"/>
      <c r="AE209" s="118"/>
    </row>
    <row r="210" spans="1:31" x14ac:dyDescent="0.2">
      <c r="A210" s="113"/>
      <c r="B210" s="113"/>
      <c r="C210" s="118"/>
      <c r="D210" s="118"/>
      <c r="E210" s="118"/>
      <c r="F210" s="118"/>
      <c r="G210" s="118"/>
      <c r="H210" s="118"/>
      <c r="I210" s="118"/>
      <c r="J210" s="118"/>
      <c r="K210" s="118"/>
      <c r="L210" s="118"/>
      <c r="M210" s="272"/>
      <c r="N210" s="118"/>
      <c r="O210" s="118"/>
      <c r="P210" s="118"/>
      <c r="Q210" s="118"/>
      <c r="R210" s="118"/>
      <c r="S210" s="118"/>
      <c r="T210" s="118"/>
      <c r="U210" s="118"/>
      <c r="V210" s="118"/>
      <c r="W210" s="118"/>
      <c r="X210" s="118"/>
      <c r="Y210" s="118"/>
      <c r="Z210" s="118"/>
      <c r="AA210" s="118"/>
      <c r="AB210" s="118"/>
      <c r="AC210" s="118"/>
      <c r="AD210" s="118"/>
      <c r="AE210" s="118"/>
    </row>
    <row r="211" spans="1:31" x14ac:dyDescent="0.2">
      <c r="A211" s="113"/>
      <c r="B211" s="113"/>
      <c r="C211" s="118"/>
      <c r="D211" s="118"/>
      <c r="E211" s="118"/>
      <c r="F211" s="118"/>
      <c r="G211" s="118"/>
      <c r="H211" s="118"/>
      <c r="I211" s="118"/>
      <c r="J211" s="118"/>
      <c r="K211" s="118"/>
      <c r="L211" s="118"/>
      <c r="M211" s="272"/>
      <c r="N211" s="118"/>
      <c r="O211" s="118"/>
      <c r="P211" s="118"/>
      <c r="Q211" s="118"/>
      <c r="R211" s="118"/>
      <c r="S211" s="118"/>
      <c r="T211" s="118"/>
      <c r="U211" s="118"/>
      <c r="V211" s="118"/>
      <c r="W211" s="118"/>
      <c r="X211" s="118"/>
      <c r="Y211" s="118"/>
      <c r="Z211" s="118"/>
      <c r="AA211" s="118"/>
      <c r="AB211" s="118"/>
      <c r="AC211" s="118"/>
      <c r="AD211" s="118"/>
      <c r="AE211" s="118"/>
    </row>
    <row r="212" spans="1:31" x14ac:dyDescent="0.2">
      <c r="A212" s="112"/>
      <c r="B212" s="112"/>
      <c r="C212" s="118"/>
      <c r="D212" s="118"/>
      <c r="E212" s="118"/>
      <c r="F212" s="118"/>
      <c r="G212" s="118"/>
      <c r="H212" s="118"/>
      <c r="I212" s="118"/>
      <c r="J212" s="118"/>
      <c r="K212" s="118"/>
      <c r="L212" s="118"/>
      <c r="M212" s="272"/>
      <c r="N212" s="118"/>
      <c r="O212" s="118"/>
      <c r="P212" s="118"/>
      <c r="Q212" s="118"/>
      <c r="R212" s="118"/>
      <c r="S212" s="118"/>
      <c r="T212" s="118"/>
      <c r="U212" s="118"/>
      <c r="V212" s="118"/>
      <c r="W212" s="118"/>
      <c r="X212" s="118"/>
      <c r="Y212" s="118"/>
      <c r="Z212" s="118"/>
      <c r="AA212" s="118"/>
      <c r="AB212" s="118"/>
      <c r="AC212" s="118"/>
      <c r="AD212" s="118"/>
      <c r="AE212" s="118"/>
    </row>
    <row r="213" spans="1:31" x14ac:dyDescent="0.2">
      <c r="A213" s="113"/>
      <c r="B213" s="113"/>
      <c r="C213" s="118"/>
      <c r="D213" s="118"/>
      <c r="E213" s="118"/>
      <c r="F213" s="118"/>
      <c r="G213" s="118"/>
      <c r="H213" s="118"/>
      <c r="I213" s="118"/>
      <c r="J213" s="118"/>
      <c r="K213" s="118"/>
      <c r="L213" s="118"/>
      <c r="M213" s="272"/>
      <c r="N213" s="118"/>
      <c r="O213" s="118"/>
      <c r="P213" s="118"/>
      <c r="Q213" s="118"/>
      <c r="R213" s="118"/>
      <c r="S213" s="118"/>
      <c r="T213" s="118"/>
      <c r="U213" s="118"/>
      <c r="V213" s="118"/>
      <c r="W213" s="118"/>
      <c r="X213" s="118"/>
      <c r="Y213" s="118"/>
      <c r="Z213" s="118"/>
      <c r="AA213" s="118"/>
      <c r="AB213" s="118"/>
      <c r="AC213" s="118"/>
      <c r="AD213" s="118"/>
      <c r="AE213" s="118"/>
    </row>
    <row r="214" spans="1:31" x14ac:dyDescent="0.2">
      <c r="A214" s="113"/>
      <c r="B214" s="113"/>
      <c r="C214" s="118"/>
      <c r="D214" s="118"/>
      <c r="E214" s="118"/>
      <c r="F214" s="118"/>
      <c r="G214" s="118"/>
      <c r="H214" s="118"/>
      <c r="I214" s="118"/>
      <c r="J214" s="118"/>
      <c r="K214" s="118"/>
      <c r="L214" s="118"/>
      <c r="M214" s="272"/>
      <c r="N214" s="118"/>
      <c r="O214" s="118"/>
      <c r="P214" s="118"/>
      <c r="Q214" s="118"/>
      <c r="R214" s="118"/>
      <c r="S214" s="118"/>
      <c r="T214" s="118"/>
      <c r="U214" s="118"/>
      <c r="V214" s="118"/>
      <c r="W214" s="118"/>
      <c r="X214" s="118"/>
      <c r="Y214" s="118"/>
      <c r="Z214" s="118"/>
      <c r="AA214" s="118"/>
      <c r="AB214" s="118"/>
      <c r="AC214" s="118"/>
      <c r="AD214" s="118"/>
      <c r="AE214" s="118"/>
    </row>
    <row r="215" spans="1:31" ht="12" customHeight="1" x14ac:dyDescent="0.2">
      <c r="A215" s="113"/>
      <c r="B215" s="113"/>
      <c r="C215" s="118"/>
      <c r="D215" s="118"/>
      <c r="E215" s="118"/>
      <c r="F215" s="118"/>
      <c r="G215" s="118"/>
      <c r="H215" s="118"/>
      <c r="I215" s="118"/>
      <c r="J215" s="118"/>
      <c r="K215" s="118"/>
      <c r="L215" s="118"/>
      <c r="M215" s="272"/>
      <c r="N215" s="118"/>
      <c r="O215" s="118"/>
      <c r="P215" s="118"/>
      <c r="Q215" s="118"/>
      <c r="R215" s="118"/>
      <c r="S215" s="118"/>
      <c r="T215" s="118"/>
      <c r="U215" s="118"/>
      <c r="V215" s="118"/>
      <c r="W215" s="118"/>
      <c r="X215" s="118"/>
      <c r="Y215" s="118"/>
      <c r="Z215" s="118"/>
      <c r="AA215" s="118"/>
      <c r="AB215" s="118"/>
      <c r="AC215" s="118"/>
      <c r="AD215" s="118"/>
      <c r="AE215" s="118"/>
    </row>
    <row r="216" spans="1:31" ht="12" customHeight="1" x14ac:dyDescent="0.2">
      <c r="C216" s="118"/>
      <c r="D216" s="118"/>
      <c r="E216" s="118"/>
      <c r="F216" s="118"/>
      <c r="G216" s="118"/>
      <c r="H216" s="118"/>
      <c r="I216" s="118"/>
      <c r="J216" s="118"/>
      <c r="K216" s="118"/>
      <c r="L216" s="118"/>
      <c r="M216" s="272"/>
      <c r="N216" s="118"/>
      <c r="O216" s="118"/>
      <c r="P216" s="118"/>
      <c r="Q216" s="118"/>
      <c r="R216" s="118"/>
      <c r="S216" s="118"/>
      <c r="T216" s="118"/>
      <c r="U216" s="118"/>
      <c r="V216" s="118"/>
      <c r="W216" s="118"/>
      <c r="X216" s="118"/>
      <c r="Y216" s="118"/>
      <c r="Z216" s="118"/>
      <c r="AA216" s="118"/>
      <c r="AB216" s="118"/>
      <c r="AC216" s="118"/>
      <c r="AD216" s="118"/>
      <c r="AE216" s="118"/>
    </row>
    <row r="217" spans="1:31" ht="12" customHeight="1" x14ac:dyDescent="0.2">
      <c r="A217" s="113"/>
      <c r="B217" s="113"/>
      <c r="C217" s="118"/>
      <c r="D217" s="118"/>
      <c r="E217" s="118"/>
      <c r="F217" s="118"/>
      <c r="G217" s="118"/>
      <c r="H217" s="118"/>
      <c r="I217" s="118"/>
      <c r="J217" s="118"/>
      <c r="K217" s="118"/>
      <c r="L217" s="118"/>
      <c r="M217" s="272"/>
      <c r="N217" s="118"/>
      <c r="O217" s="118"/>
      <c r="P217" s="118"/>
      <c r="Q217" s="118"/>
      <c r="R217" s="118"/>
      <c r="S217" s="118"/>
      <c r="T217" s="118"/>
      <c r="U217" s="118"/>
      <c r="V217" s="118"/>
      <c r="W217" s="118"/>
      <c r="X217" s="118"/>
      <c r="Y217" s="118"/>
      <c r="Z217" s="118"/>
      <c r="AA217" s="118"/>
      <c r="AB217" s="118"/>
      <c r="AC217" s="118"/>
      <c r="AD217" s="118"/>
      <c r="AE217" s="118"/>
    </row>
    <row r="218" spans="1:31" ht="12" customHeight="1" x14ac:dyDescent="0.2">
      <c r="C218" s="118"/>
      <c r="D218" s="118"/>
      <c r="E218" s="118"/>
      <c r="F218" s="118"/>
      <c r="G218" s="118"/>
      <c r="H218" s="118"/>
      <c r="I218" s="118"/>
      <c r="J218" s="118"/>
      <c r="K218" s="118"/>
      <c r="L218" s="118"/>
      <c r="M218" s="272"/>
      <c r="N218" s="118"/>
      <c r="O218" s="118"/>
      <c r="P218" s="118"/>
      <c r="Q218" s="118"/>
      <c r="R218" s="118"/>
      <c r="S218" s="118"/>
      <c r="T218" s="118"/>
      <c r="U218" s="118"/>
      <c r="V218" s="118"/>
      <c r="W218" s="118"/>
      <c r="X218" s="118"/>
      <c r="Y218" s="118"/>
      <c r="Z218" s="118"/>
      <c r="AA218" s="118"/>
      <c r="AB218" s="118"/>
      <c r="AC218" s="118"/>
      <c r="AD218" s="118"/>
      <c r="AE218" s="118"/>
    </row>
    <row r="219" spans="1:31" ht="12" customHeight="1" x14ac:dyDescent="0.2">
      <c r="A219" s="113"/>
      <c r="B219" s="113"/>
      <c r="C219" s="118"/>
      <c r="D219" s="118"/>
      <c r="E219" s="118"/>
      <c r="F219" s="118"/>
      <c r="G219" s="118"/>
      <c r="H219" s="118"/>
      <c r="I219" s="118"/>
      <c r="J219" s="118"/>
      <c r="K219" s="118"/>
      <c r="L219" s="118"/>
      <c r="M219" s="272"/>
      <c r="N219" s="118"/>
      <c r="O219" s="118"/>
      <c r="P219" s="118"/>
      <c r="Q219" s="118"/>
      <c r="R219" s="118"/>
      <c r="S219" s="118"/>
      <c r="T219" s="118"/>
      <c r="U219" s="118"/>
      <c r="V219" s="118"/>
      <c r="W219" s="118"/>
      <c r="X219" s="118"/>
      <c r="Y219" s="118"/>
      <c r="Z219" s="118"/>
      <c r="AA219" s="118"/>
      <c r="AB219" s="118"/>
      <c r="AC219" s="118"/>
      <c r="AD219" s="118"/>
      <c r="AE219" s="118"/>
    </row>
    <row r="220" spans="1:31" ht="12" customHeight="1" x14ac:dyDescent="0.2">
      <c r="C220" s="118"/>
      <c r="D220" s="118"/>
      <c r="E220" s="118"/>
      <c r="F220" s="118"/>
      <c r="G220" s="118"/>
      <c r="H220" s="118"/>
      <c r="I220" s="118"/>
      <c r="J220" s="118"/>
      <c r="K220" s="118"/>
      <c r="L220" s="118"/>
      <c r="M220" s="272"/>
      <c r="N220" s="118"/>
      <c r="O220" s="118"/>
      <c r="P220" s="118"/>
      <c r="Q220" s="118"/>
      <c r="R220" s="118"/>
      <c r="S220" s="118"/>
      <c r="T220" s="118"/>
      <c r="U220" s="118"/>
      <c r="V220" s="118"/>
      <c r="W220" s="118"/>
      <c r="X220" s="118"/>
      <c r="Y220" s="118"/>
      <c r="Z220" s="118"/>
      <c r="AA220" s="118"/>
      <c r="AB220" s="118"/>
      <c r="AC220" s="118"/>
      <c r="AD220" s="118"/>
      <c r="AE220" s="118"/>
    </row>
    <row r="221" spans="1:31" ht="12" customHeight="1" x14ac:dyDescent="0.2">
      <c r="A221" s="113"/>
      <c r="B221" s="113"/>
      <c r="C221" s="118"/>
      <c r="D221" s="118"/>
      <c r="E221" s="118"/>
      <c r="F221" s="118"/>
      <c r="G221" s="118"/>
      <c r="H221" s="118"/>
      <c r="I221" s="118"/>
      <c r="J221" s="118"/>
      <c r="K221" s="118"/>
      <c r="L221" s="118"/>
      <c r="M221" s="272"/>
      <c r="N221" s="118"/>
      <c r="O221" s="118"/>
      <c r="P221" s="118"/>
      <c r="Q221" s="118"/>
      <c r="R221" s="118"/>
      <c r="S221" s="118"/>
      <c r="T221" s="118"/>
      <c r="U221" s="118"/>
      <c r="V221" s="118"/>
      <c r="W221" s="118"/>
      <c r="X221" s="118"/>
      <c r="Y221" s="118"/>
      <c r="Z221" s="118"/>
      <c r="AA221" s="118"/>
      <c r="AB221" s="118"/>
      <c r="AC221" s="118"/>
      <c r="AD221" s="118"/>
      <c r="AE221" s="118"/>
    </row>
    <row r="222" spans="1:31" ht="12" customHeight="1" x14ac:dyDescent="0.2">
      <c r="C222" s="118"/>
      <c r="D222" s="118"/>
      <c r="E222" s="118"/>
      <c r="F222" s="118"/>
      <c r="G222" s="118"/>
      <c r="H222" s="118"/>
      <c r="I222" s="118"/>
      <c r="J222" s="118"/>
      <c r="K222" s="118"/>
      <c r="L222" s="118"/>
      <c r="M222" s="272"/>
      <c r="N222" s="118"/>
      <c r="O222" s="118"/>
      <c r="P222" s="118"/>
      <c r="Q222" s="118"/>
      <c r="R222" s="118"/>
      <c r="S222" s="118"/>
      <c r="T222" s="118"/>
      <c r="U222" s="118"/>
      <c r="V222" s="118"/>
      <c r="W222" s="118"/>
      <c r="X222" s="118"/>
      <c r="Y222" s="118"/>
      <c r="Z222" s="118"/>
      <c r="AA222" s="118"/>
      <c r="AB222" s="118"/>
      <c r="AC222" s="118"/>
      <c r="AD222" s="118"/>
      <c r="AE222" s="118"/>
    </row>
    <row r="223" spans="1:31" ht="12" customHeight="1" x14ac:dyDescent="0.2">
      <c r="A223" s="113"/>
      <c r="B223" s="113"/>
      <c r="C223" s="118"/>
      <c r="D223" s="118"/>
      <c r="E223" s="118"/>
      <c r="F223" s="118"/>
      <c r="G223" s="118"/>
      <c r="H223" s="118"/>
      <c r="I223" s="118"/>
      <c r="J223" s="118"/>
      <c r="K223" s="118"/>
      <c r="L223" s="118"/>
      <c r="M223" s="272"/>
      <c r="N223" s="118"/>
      <c r="O223" s="118"/>
      <c r="P223" s="118"/>
      <c r="Q223" s="118"/>
      <c r="R223" s="118"/>
      <c r="S223" s="118"/>
      <c r="T223" s="118"/>
      <c r="U223" s="118"/>
      <c r="V223" s="118"/>
      <c r="W223" s="118"/>
      <c r="X223" s="118"/>
      <c r="Y223" s="118"/>
      <c r="Z223" s="118"/>
      <c r="AA223" s="118"/>
      <c r="AB223" s="118"/>
      <c r="AC223" s="118"/>
      <c r="AD223" s="118"/>
      <c r="AE223" s="118"/>
    </row>
    <row r="224" spans="1:31" ht="12" customHeight="1" x14ac:dyDescent="0.2">
      <c r="C224" s="118"/>
      <c r="D224" s="118"/>
      <c r="E224" s="118"/>
      <c r="F224" s="118"/>
      <c r="G224" s="118"/>
      <c r="H224" s="118"/>
      <c r="I224" s="118"/>
      <c r="J224" s="118"/>
      <c r="K224" s="118"/>
      <c r="L224" s="118"/>
      <c r="M224" s="272"/>
      <c r="N224" s="118"/>
      <c r="O224" s="118"/>
      <c r="P224" s="118"/>
      <c r="Q224" s="118"/>
      <c r="R224" s="118"/>
      <c r="S224" s="118"/>
      <c r="T224" s="118"/>
      <c r="U224" s="118"/>
      <c r="V224" s="118"/>
      <c r="W224" s="118"/>
      <c r="X224" s="118"/>
      <c r="Y224" s="118"/>
      <c r="Z224" s="118"/>
      <c r="AA224" s="118"/>
      <c r="AB224" s="118"/>
      <c r="AC224" s="118"/>
      <c r="AD224" s="118"/>
      <c r="AE224" s="118"/>
    </row>
    <row r="225" spans="1:31" x14ac:dyDescent="0.2">
      <c r="A225" s="113"/>
      <c r="B225" s="113"/>
      <c r="C225" s="118"/>
      <c r="D225" s="118"/>
      <c r="E225" s="118"/>
      <c r="F225" s="118"/>
      <c r="G225" s="118"/>
      <c r="H225" s="118"/>
      <c r="I225" s="118"/>
      <c r="J225" s="118"/>
      <c r="K225" s="118"/>
      <c r="L225" s="118"/>
      <c r="M225" s="272"/>
      <c r="N225" s="118"/>
      <c r="O225" s="118"/>
      <c r="P225" s="118"/>
      <c r="Q225" s="118"/>
      <c r="R225" s="118"/>
      <c r="S225" s="118"/>
      <c r="T225" s="118"/>
      <c r="U225" s="118"/>
      <c r="V225" s="118"/>
      <c r="W225" s="118"/>
      <c r="X225" s="118"/>
      <c r="Y225" s="118"/>
      <c r="Z225" s="118"/>
      <c r="AA225" s="118"/>
      <c r="AB225" s="118"/>
      <c r="AC225" s="118"/>
      <c r="AD225" s="118"/>
      <c r="AE225" s="118"/>
    </row>
    <row r="226" spans="1:31" x14ac:dyDescent="0.2">
      <c r="A226" s="114"/>
      <c r="B226" s="114"/>
      <c r="C226" s="118"/>
      <c r="D226" s="118"/>
      <c r="E226" s="118"/>
      <c r="F226" s="118"/>
      <c r="G226" s="118"/>
      <c r="H226" s="118"/>
      <c r="I226" s="118"/>
      <c r="J226" s="118"/>
      <c r="K226" s="118"/>
      <c r="L226" s="118"/>
      <c r="M226" s="272"/>
      <c r="N226" s="118"/>
      <c r="O226" s="118"/>
      <c r="P226" s="118"/>
      <c r="Q226" s="118"/>
      <c r="R226" s="118"/>
      <c r="S226" s="118"/>
      <c r="T226" s="118"/>
      <c r="U226" s="118"/>
      <c r="V226" s="118"/>
      <c r="W226" s="118"/>
      <c r="X226" s="118"/>
      <c r="Y226" s="118"/>
      <c r="Z226" s="118"/>
      <c r="AA226" s="118"/>
      <c r="AB226" s="118"/>
      <c r="AC226" s="118"/>
      <c r="AD226" s="118"/>
      <c r="AE226" s="118"/>
    </row>
    <row r="227" spans="1:31" x14ac:dyDescent="0.2">
      <c r="A227" s="112"/>
      <c r="B227" s="112"/>
      <c r="C227" s="118"/>
      <c r="D227" s="118"/>
      <c r="E227" s="118"/>
      <c r="F227" s="118"/>
      <c r="G227" s="118"/>
      <c r="H227" s="118"/>
      <c r="I227" s="118"/>
      <c r="J227" s="118"/>
      <c r="K227" s="118"/>
      <c r="L227" s="118"/>
      <c r="M227" s="272"/>
      <c r="N227" s="118"/>
      <c r="O227" s="118"/>
      <c r="P227" s="118"/>
      <c r="Q227" s="118"/>
      <c r="R227" s="118"/>
      <c r="S227" s="118"/>
      <c r="T227" s="118"/>
      <c r="U227" s="118"/>
      <c r="V227" s="118"/>
      <c r="W227" s="118"/>
      <c r="X227" s="118"/>
      <c r="Y227" s="118"/>
      <c r="Z227" s="118"/>
      <c r="AA227" s="118"/>
      <c r="AB227" s="118"/>
      <c r="AC227" s="118"/>
      <c r="AD227" s="118"/>
      <c r="AE227" s="118"/>
    </row>
    <row r="228" spans="1:31" x14ac:dyDescent="0.2">
      <c r="A228" s="114"/>
      <c r="B228" s="114"/>
      <c r="C228" s="118"/>
      <c r="D228" s="118"/>
      <c r="E228" s="118"/>
      <c r="F228" s="118"/>
      <c r="G228" s="118"/>
      <c r="H228" s="118"/>
      <c r="I228" s="118"/>
      <c r="J228" s="118"/>
      <c r="K228" s="118"/>
      <c r="L228" s="118"/>
      <c r="M228" s="272"/>
      <c r="N228" s="118"/>
      <c r="O228" s="118"/>
      <c r="P228" s="118"/>
      <c r="Q228" s="118"/>
      <c r="R228" s="118"/>
      <c r="S228" s="118"/>
      <c r="T228" s="118"/>
      <c r="U228" s="118"/>
      <c r="V228" s="118"/>
      <c r="W228" s="118"/>
      <c r="X228" s="118"/>
      <c r="Y228" s="118"/>
      <c r="Z228" s="118"/>
      <c r="AA228" s="118"/>
      <c r="AB228" s="118"/>
      <c r="AC228" s="118"/>
      <c r="AD228" s="118"/>
      <c r="AE228" s="118"/>
    </row>
    <row r="229" spans="1:31" x14ac:dyDescent="0.2">
      <c r="A229" s="112"/>
      <c r="B229" s="114"/>
      <c r="C229" s="118"/>
      <c r="D229" s="118"/>
      <c r="E229" s="118"/>
      <c r="F229" s="118"/>
      <c r="G229" s="118"/>
      <c r="H229" s="118"/>
      <c r="I229" s="118"/>
      <c r="J229" s="118"/>
      <c r="K229" s="118"/>
      <c r="L229" s="118"/>
      <c r="M229" s="272"/>
      <c r="N229" s="118"/>
      <c r="O229" s="118"/>
      <c r="P229" s="118"/>
      <c r="Q229" s="118"/>
      <c r="R229" s="118"/>
      <c r="S229" s="118"/>
      <c r="T229" s="118"/>
      <c r="U229" s="118"/>
      <c r="V229" s="118"/>
      <c r="W229" s="118"/>
      <c r="X229" s="118"/>
      <c r="Y229" s="118"/>
      <c r="Z229" s="118"/>
      <c r="AA229" s="118"/>
      <c r="AB229" s="118"/>
      <c r="AC229" s="118"/>
      <c r="AD229" s="118"/>
      <c r="AE229" s="118"/>
    </row>
    <row r="230" spans="1:31" x14ac:dyDescent="0.2">
      <c r="A230" s="113"/>
      <c r="B230" s="112"/>
      <c r="C230" s="118"/>
      <c r="D230" s="118"/>
      <c r="E230" s="118"/>
      <c r="F230" s="118"/>
      <c r="G230" s="118"/>
      <c r="H230" s="118"/>
      <c r="I230" s="118"/>
      <c r="J230" s="118"/>
      <c r="K230" s="118"/>
      <c r="L230" s="118"/>
      <c r="M230" s="272"/>
      <c r="N230" s="118"/>
      <c r="O230" s="118"/>
      <c r="P230" s="118"/>
      <c r="Q230" s="118"/>
      <c r="R230" s="118"/>
      <c r="S230" s="118"/>
      <c r="T230" s="118"/>
      <c r="U230" s="118"/>
      <c r="V230" s="118"/>
      <c r="W230" s="118"/>
      <c r="X230" s="118"/>
      <c r="Y230" s="118"/>
      <c r="Z230" s="118"/>
      <c r="AA230" s="118"/>
      <c r="AB230" s="118"/>
      <c r="AC230" s="118"/>
      <c r="AD230" s="118"/>
      <c r="AE230" s="118"/>
    </row>
    <row r="231" spans="1:31" x14ac:dyDescent="0.2">
      <c r="A231" s="113"/>
      <c r="B231" s="112"/>
      <c r="C231" s="118"/>
      <c r="D231" s="118"/>
      <c r="E231" s="118"/>
      <c r="F231" s="118"/>
      <c r="G231" s="118"/>
      <c r="H231" s="118"/>
      <c r="I231" s="118"/>
      <c r="J231" s="118"/>
      <c r="K231" s="118"/>
      <c r="L231" s="118"/>
      <c r="M231" s="272"/>
      <c r="N231" s="118"/>
      <c r="O231" s="118"/>
      <c r="P231" s="118"/>
      <c r="Q231" s="118"/>
      <c r="R231" s="118"/>
      <c r="S231" s="118"/>
      <c r="T231" s="118"/>
      <c r="U231" s="118"/>
      <c r="V231" s="118"/>
      <c r="W231" s="118"/>
      <c r="X231" s="118"/>
      <c r="Y231" s="118"/>
      <c r="Z231" s="118"/>
      <c r="AA231" s="118"/>
      <c r="AB231" s="118"/>
      <c r="AC231" s="118"/>
      <c r="AD231" s="118"/>
      <c r="AE231" s="118"/>
    </row>
    <row r="232" spans="1:31" x14ac:dyDescent="0.2">
      <c r="A232" s="113"/>
      <c r="B232" s="112"/>
      <c r="C232" s="118"/>
      <c r="D232" s="118"/>
      <c r="E232" s="118"/>
      <c r="F232" s="118"/>
      <c r="G232" s="118"/>
      <c r="H232" s="118"/>
      <c r="I232" s="118"/>
      <c r="J232" s="118"/>
      <c r="K232" s="118"/>
      <c r="L232" s="118"/>
      <c r="M232" s="272"/>
      <c r="N232" s="118"/>
      <c r="O232" s="118"/>
      <c r="P232" s="118"/>
      <c r="Q232" s="118"/>
      <c r="R232" s="118"/>
      <c r="S232" s="118"/>
      <c r="T232" s="118"/>
      <c r="U232" s="118"/>
      <c r="V232" s="118"/>
      <c r="W232" s="118"/>
      <c r="X232" s="118"/>
      <c r="Y232" s="118"/>
      <c r="Z232" s="118"/>
      <c r="AA232" s="118"/>
      <c r="AB232" s="118"/>
      <c r="AC232" s="118"/>
      <c r="AD232" s="118"/>
      <c r="AE232" s="118"/>
    </row>
    <row r="233" spans="1:31" x14ac:dyDescent="0.2">
      <c r="A233" s="113"/>
      <c r="B233" s="112"/>
      <c r="C233" s="118"/>
      <c r="D233" s="118"/>
      <c r="E233" s="118"/>
      <c r="F233" s="118"/>
      <c r="G233" s="118"/>
      <c r="H233" s="118"/>
      <c r="I233" s="118"/>
      <c r="J233" s="118"/>
      <c r="K233" s="118"/>
      <c r="L233" s="118"/>
      <c r="M233" s="272"/>
      <c r="N233" s="118"/>
      <c r="O233" s="118"/>
      <c r="P233" s="118"/>
      <c r="Q233" s="118"/>
      <c r="R233" s="118"/>
      <c r="S233" s="118"/>
      <c r="T233" s="118"/>
      <c r="U233" s="118"/>
      <c r="V233" s="118"/>
      <c r="W233" s="118"/>
      <c r="X233" s="118"/>
      <c r="Y233" s="118"/>
      <c r="Z233" s="118"/>
      <c r="AA233" s="118"/>
      <c r="AB233" s="118"/>
      <c r="AC233" s="118"/>
      <c r="AD233" s="118"/>
      <c r="AE233" s="118"/>
    </row>
    <row r="234" spans="1:31" ht="12" customHeight="1" x14ac:dyDescent="0.2">
      <c r="A234" s="113"/>
      <c r="B234" s="112"/>
      <c r="C234" s="118"/>
      <c r="D234" s="118"/>
      <c r="E234" s="118"/>
      <c r="F234" s="118"/>
      <c r="G234" s="118"/>
      <c r="H234" s="118"/>
      <c r="I234" s="118"/>
      <c r="J234" s="118"/>
      <c r="K234" s="118"/>
      <c r="L234" s="118"/>
      <c r="M234" s="272"/>
      <c r="N234" s="118"/>
      <c r="O234" s="118"/>
      <c r="P234" s="118"/>
      <c r="Q234" s="118"/>
      <c r="R234" s="118"/>
      <c r="S234" s="118"/>
      <c r="T234" s="118"/>
      <c r="U234" s="118"/>
      <c r="V234" s="118"/>
      <c r="W234" s="118"/>
      <c r="X234" s="118"/>
      <c r="Y234" s="118"/>
      <c r="Z234" s="118"/>
      <c r="AA234" s="118"/>
      <c r="AB234" s="118"/>
      <c r="AC234" s="118"/>
      <c r="AD234" s="118"/>
      <c r="AE234" s="118"/>
    </row>
    <row r="235" spans="1:31" ht="12" customHeight="1" x14ac:dyDescent="0.2">
      <c r="C235" s="118"/>
      <c r="D235" s="118"/>
      <c r="E235" s="118"/>
      <c r="F235" s="118"/>
      <c r="G235" s="118"/>
      <c r="H235" s="118"/>
      <c r="I235" s="118"/>
      <c r="J235" s="118"/>
      <c r="K235" s="118"/>
      <c r="L235" s="118"/>
      <c r="M235" s="272"/>
      <c r="N235" s="118"/>
      <c r="O235" s="118"/>
      <c r="P235" s="118"/>
      <c r="Q235" s="118"/>
      <c r="R235" s="118"/>
      <c r="S235" s="118"/>
      <c r="T235" s="118"/>
      <c r="U235" s="118"/>
      <c r="V235" s="118"/>
      <c r="W235" s="118"/>
      <c r="X235" s="118"/>
      <c r="Y235" s="118"/>
      <c r="Z235" s="118"/>
      <c r="AA235" s="118"/>
      <c r="AB235" s="118"/>
      <c r="AC235" s="118"/>
      <c r="AD235" s="118"/>
      <c r="AE235" s="118"/>
    </row>
    <row r="236" spans="1:31" x14ac:dyDescent="0.2">
      <c r="A236" s="112"/>
      <c r="B236" s="114"/>
      <c r="C236" s="118"/>
      <c r="D236" s="118"/>
      <c r="E236" s="118"/>
      <c r="F236" s="118"/>
      <c r="G236" s="118"/>
      <c r="H236" s="118"/>
      <c r="I236" s="118"/>
      <c r="J236" s="118"/>
      <c r="K236" s="118"/>
      <c r="L236" s="118"/>
      <c r="M236" s="272"/>
      <c r="N236" s="118"/>
      <c r="O236" s="118"/>
      <c r="P236" s="118"/>
      <c r="Q236" s="118"/>
      <c r="R236" s="118"/>
      <c r="S236" s="118"/>
      <c r="T236" s="118"/>
      <c r="U236" s="118"/>
      <c r="V236" s="118"/>
      <c r="W236" s="118"/>
      <c r="X236" s="118"/>
      <c r="Y236" s="118"/>
      <c r="Z236" s="118"/>
      <c r="AA236" s="118"/>
      <c r="AB236" s="118"/>
      <c r="AC236" s="118"/>
      <c r="AD236" s="118"/>
      <c r="AE236" s="118"/>
    </row>
    <row r="237" spans="1:31" x14ac:dyDescent="0.2">
      <c r="A237" s="113"/>
      <c r="B237" s="14"/>
      <c r="C237" s="118"/>
      <c r="D237" s="118"/>
      <c r="E237" s="118"/>
      <c r="F237" s="118"/>
      <c r="G237" s="118"/>
      <c r="H237" s="118"/>
      <c r="I237" s="118"/>
      <c r="J237" s="118"/>
      <c r="K237" s="118"/>
      <c r="L237" s="118"/>
      <c r="M237" s="272"/>
      <c r="N237" s="118"/>
      <c r="O237" s="118"/>
      <c r="P237" s="118"/>
      <c r="Q237" s="118"/>
      <c r="R237" s="118"/>
      <c r="S237" s="118"/>
      <c r="T237" s="118"/>
      <c r="U237" s="118"/>
      <c r="V237" s="118"/>
      <c r="W237" s="118"/>
      <c r="X237" s="118"/>
      <c r="Y237" s="118"/>
      <c r="Z237" s="118"/>
      <c r="AA237" s="118"/>
      <c r="AB237" s="118"/>
      <c r="AC237" s="118"/>
      <c r="AD237" s="118"/>
      <c r="AE237" s="118"/>
    </row>
    <row r="238" spans="1:31" x14ac:dyDescent="0.2">
      <c r="A238" s="113"/>
      <c r="B238" s="112"/>
      <c r="C238" s="118"/>
      <c r="D238" s="118"/>
      <c r="E238" s="118"/>
      <c r="F238" s="118"/>
      <c r="G238" s="118"/>
      <c r="H238" s="118"/>
      <c r="I238" s="118"/>
      <c r="J238" s="118"/>
      <c r="K238" s="118"/>
      <c r="L238" s="118"/>
      <c r="M238" s="272"/>
      <c r="N238" s="118"/>
      <c r="O238" s="118"/>
      <c r="P238" s="118"/>
      <c r="Q238" s="118"/>
      <c r="R238" s="118"/>
      <c r="S238" s="118"/>
      <c r="T238" s="118"/>
      <c r="U238" s="118"/>
      <c r="V238" s="118"/>
      <c r="W238" s="118"/>
      <c r="X238" s="118"/>
      <c r="Y238" s="118"/>
      <c r="Z238" s="118"/>
      <c r="AA238" s="118"/>
      <c r="AB238" s="118"/>
      <c r="AC238" s="118"/>
      <c r="AD238" s="118"/>
      <c r="AE238" s="118"/>
    </row>
    <row r="239" spans="1:31" x14ac:dyDescent="0.2">
      <c r="A239" s="113"/>
      <c r="B239" s="14"/>
      <c r="C239" s="118"/>
      <c r="D239" s="118"/>
      <c r="E239" s="118"/>
      <c r="F239" s="118"/>
      <c r="G239" s="118"/>
      <c r="H239" s="118"/>
      <c r="I239" s="118"/>
      <c r="J239" s="118"/>
      <c r="K239" s="118"/>
      <c r="L239" s="118"/>
      <c r="M239" s="272"/>
      <c r="N239" s="118"/>
      <c r="O239" s="118"/>
      <c r="P239" s="118"/>
      <c r="Q239" s="118"/>
      <c r="R239" s="118"/>
      <c r="S239" s="118"/>
      <c r="T239" s="118"/>
      <c r="U239" s="118"/>
      <c r="V239" s="118"/>
      <c r="W239" s="118"/>
      <c r="X239" s="118"/>
      <c r="Y239" s="118"/>
      <c r="Z239" s="118"/>
      <c r="AA239" s="118"/>
      <c r="AB239" s="118"/>
      <c r="AC239" s="118"/>
      <c r="AD239" s="118"/>
      <c r="AE239" s="118"/>
    </row>
    <row r="240" spans="1:31" x14ac:dyDescent="0.2">
      <c r="A240" s="114"/>
      <c r="B240" s="112"/>
      <c r="C240" s="118"/>
      <c r="D240" s="118"/>
      <c r="E240" s="118"/>
      <c r="F240" s="118"/>
      <c r="G240" s="118"/>
      <c r="H240" s="118"/>
      <c r="I240" s="118"/>
      <c r="J240" s="118"/>
      <c r="K240" s="118"/>
      <c r="L240" s="118"/>
      <c r="M240" s="272"/>
      <c r="N240" s="118"/>
      <c r="O240" s="118"/>
      <c r="P240" s="118"/>
      <c r="Q240" s="118"/>
      <c r="R240" s="118"/>
      <c r="S240" s="118"/>
      <c r="T240" s="118"/>
      <c r="U240" s="118"/>
      <c r="V240" s="118"/>
      <c r="W240" s="118"/>
      <c r="X240" s="118"/>
      <c r="Y240" s="118"/>
      <c r="Z240" s="118"/>
      <c r="AA240" s="118"/>
      <c r="AB240" s="118"/>
      <c r="AC240" s="118"/>
      <c r="AD240" s="118"/>
      <c r="AE240" s="118"/>
    </row>
    <row r="241" spans="1:31" x14ac:dyDescent="0.2">
      <c r="A241" s="112"/>
      <c r="B241" s="114"/>
      <c r="C241" s="118"/>
      <c r="D241" s="118"/>
      <c r="E241" s="118"/>
      <c r="F241" s="118"/>
      <c r="G241" s="118"/>
      <c r="H241" s="118"/>
      <c r="I241" s="118"/>
      <c r="J241" s="118"/>
      <c r="K241" s="118"/>
      <c r="L241" s="118"/>
      <c r="M241" s="272"/>
      <c r="N241" s="118"/>
      <c r="O241" s="118"/>
      <c r="P241" s="118"/>
      <c r="Q241" s="118"/>
      <c r="R241" s="118"/>
      <c r="S241" s="118"/>
      <c r="T241" s="118"/>
      <c r="U241" s="118"/>
      <c r="V241" s="118"/>
      <c r="W241" s="118"/>
      <c r="X241" s="118"/>
      <c r="Y241" s="118"/>
      <c r="Z241" s="118"/>
      <c r="AA241" s="118"/>
      <c r="AB241" s="118"/>
      <c r="AC241" s="118"/>
      <c r="AD241" s="118"/>
      <c r="AE241" s="118"/>
    </row>
    <row r="242" spans="1:31" x14ac:dyDescent="0.2">
      <c r="A242" s="112"/>
      <c r="B242" s="112"/>
      <c r="C242" s="118"/>
      <c r="D242" s="118"/>
      <c r="E242" s="118"/>
      <c r="F242" s="118"/>
      <c r="G242" s="118"/>
      <c r="H242" s="118"/>
      <c r="I242" s="118"/>
      <c r="J242" s="118"/>
      <c r="K242" s="118"/>
      <c r="L242" s="118"/>
      <c r="M242" s="272"/>
      <c r="N242" s="118"/>
      <c r="O242" s="118"/>
      <c r="P242" s="118"/>
      <c r="Q242" s="118"/>
      <c r="R242" s="118"/>
      <c r="S242" s="118"/>
      <c r="T242" s="118"/>
      <c r="U242" s="118"/>
      <c r="V242" s="118"/>
      <c r="W242" s="118"/>
      <c r="X242" s="118"/>
      <c r="Y242" s="118"/>
      <c r="Z242" s="118"/>
      <c r="AA242" s="118"/>
      <c r="AB242" s="118"/>
      <c r="AC242" s="118"/>
      <c r="AD242" s="118"/>
      <c r="AE242" s="118"/>
    </row>
    <row r="243" spans="1:31" x14ac:dyDescent="0.2">
      <c r="A243" s="114"/>
      <c r="B243" s="14"/>
      <c r="C243" s="118"/>
      <c r="D243" s="118"/>
      <c r="E243" s="118"/>
      <c r="F243" s="118"/>
      <c r="G243" s="118"/>
      <c r="H243" s="118"/>
      <c r="I243" s="118"/>
      <c r="J243" s="118"/>
      <c r="K243" s="118"/>
      <c r="L243" s="118"/>
      <c r="M243" s="272"/>
      <c r="N243" s="118"/>
      <c r="O243" s="118"/>
      <c r="P243" s="118"/>
      <c r="Q243" s="118"/>
      <c r="R243" s="118"/>
      <c r="S243" s="118"/>
      <c r="T243" s="118"/>
      <c r="U243" s="118"/>
      <c r="V243" s="118"/>
      <c r="W243" s="118"/>
      <c r="X243" s="118"/>
      <c r="Y243" s="118"/>
      <c r="Z243" s="118"/>
      <c r="AA243" s="118"/>
      <c r="AB243" s="118"/>
      <c r="AC243" s="118"/>
      <c r="AD243" s="118"/>
      <c r="AE243" s="118"/>
    </row>
    <row r="244" spans="1:31" x14ac:dyDescent="0.2">
      <c r="A244" s="112"/>
      <c r="B244" s="112"/>
      <c r="C244" s="118"/>
      <c r="D244" s="118"/>
      <c r="E244" s="118"/>
      <c r="F244" s="118"/>
      <c r="G244" s="118"/>
      <c r="H244" s="118"/>
      <c r="I244" s="118"/>
      <c r="J244" s="118"/>
      <c r="K244" s="118"/>
      <c r="L244" s="118"/>
      <c r="M244" s="272"/>
      <c r="N244" s="118"/>
      <c r="O244" s="118"/>
      <c r="P244" s="118"/>
      <c r="Q244" s="118"/>
      <c r="R244" s="118"/>
      <c r="S244" s="118"/>
      <c r="T244" s="118"/>
      <c r="U244" s="118"/>
      <c r="V244" s="118"/>
      <c r="W244" s="118"/>
      <c r="X244" s="118"/>
      <c r="Y244" s="118"/>
      <c r="Z244" s="118"/>
      <c r="AA244" s="118"/>
      <c r="AB244" s="118"/>
      <c r="AC244" s="118"/>
      <c r="AD244" s="118"/>
      <c r="AE244" s="118"/>
    </row>
    <row r="245" spans="1:31" x14ac:dyDescent="0.2">
      <c r="A245" s="112"/>
      <c r="B245" s="112"/>
      <c r="C245" s="118"/>
      <c r="D245" s="118"/>
      <c r="E245" s="118"/>
      <c r="F245" s="118"/>
      <c r="G245" s="118"/>
      <c r="H245" s="118"/>
      <c r="I245" s="118"/>
      <c r="J245" s="118"/>
      <c r="K245" s="118"/>
      <c r="L245" s="118"/>
      <c r="M245" s="272"/>
      <c r="N245" s="118"/>
      <c r="O245" s="118"/>
      <c r="P245" s="118"/>
      <c r="Q245" s="118"/>
      <c r="R245" s="118"/>
      <c r="S245" s="118"/>
      <c r="T245" s="118"/>
      <c r="U245" s="118"/>
      <c r="V245" s="118"/>
      <c r="W245" s="118"/>
      <c r="X245" s="118"/>
      <c r="Y245" s="118"/>
      <c r="Z245" s="118"/>
      <c r="AA245" s="118"/>
      <c r="AB245" s="118"/>
      <c r="AC245" s="118"/>
      <c r="AD245" s="118"/>
      <c r="AE245" s="118"/>
    </row>
    <row r="246" spans="1:31" x14ac:dyDescent="0.2">
      <c r="A246" s="112"/>
      <c r="B246" s="112"/>
      <c r="C246" s="118"/>
      <c r="D246" s="118"/>
      <c r="E246" s="118"/>
      <c r="F246" s="118"/>
      <c r="G246" s="118"/>
      <c r="H246" s="118"/>
      <c r="I246" s="118"/>
      <c r="J246" s="118"/>
      <c r="K246" s="118"/>
      <c r="L246" s="118"/>
      <c r="M246" s="272"/>
      <c r="N246" s="118"/>
      <c r="O246" s="118"/>
      <c r="P246" s="118"/>
      <c r="Q246" s="118"/>
      <c r="R246" s="118"/>
      <c r="S246" s="118"/>
      <c r="T246" s="118"/>
      <c r="U246" s="118"/>
      <c r="V246" s="118"/>
      <c r="W246" s="118"/>
      <c r="X246" s="118"/>
      <c r="Y246" s="118"/>
      <c r="Z246" s="118"/>
      <c r="AA246" s="118"/>
      <c r="AB246" s="118"/>
      <c r="AC246" s="118"/>
      <c r="AD246" s="118"/>
      <c r="AE246" s="118"/>
    </row>
    <row r="247" spans="1:31" x14ac:dyDescent="0.2">
      <c r="A247" s="115"/>
      <c r="B247" s="115"/>
      <c r="C247" s="118"/>
      <c r="D247" s="118"/>
      <c r="E247" s="118"/>
      <c r="F247" s="118"/>
      <c r="G247" s="118"/>
      <c r="H247" s="118"/>
      <c r="I247" s="118"/>
      <c r="J247" s="118"/>
      <c r="K247" s="118"/>
      <c r="L247" s="118"/>
      <c r="M247" s="272"/>
      <c r="N247" s="118"/>
      <c r="O247" s="118"/>
      <c r="P247" s="118"/>
      <c r="Q247" s="118"/>
      <c r="R247" s="118"/>
      <c r="S247" s="118"/>
      <c r="T247" s="118"/>
      <c r="U247" s="118"/>
      <c r="V247" s="118"/>
      <c r="W247" s="118"/>
      <c r="X247" s="118"/>
      <c r="Y247" s="118"/>
      <c r="Z247" s="118"/>
      <c r="AA247" s="118"/>
      <c r="AB247" s="118"/>
      <c r="AC247" s="118"/>
      <c r="AD247" s="118"/>
      <c r="AE247" s="118"/>
    </row>
    <row r="248" spans="1:31" x14ac:dyDescent="0.2">
      <c r="A248" s="114"/>
      <c r="B248" s="114"/>
      <c r="C248" s="118"/>
      <c r="D248" s="118"/>
      <c r="E248" s="118"/>
      <c r="F248" s="118"/>
      <c r="G248" s="118"/>
      <c r="H248" s="118"/>
      <c r="I248" s="118"/>
      <c r="J248" s="118"/>
      <c r="K248" s="118"/>
      <c r="L248" s="118"/>
      <c r="M248" s="272"/>
      <c r="N248" s="118"/>
      <c r="O248" s="118"/>
      <c r="P248" s="118"/>
      <c r="Q248" s="118"/>
      <c r="R248" s="118"/>
      <c r="S248" s="118"/>
      <c r="T248" s="118"/>
      <c r="U248" s="118"/>
      <c r="V248" s="118"/>
      <c r="W248" s="118"/>
      <c r="X248" s="118"/>
      <c r="Y248" s="118"/>
      <c r="Z248" s="118"/>
      <c r="AA248" s="118"/>
      <c r="AB248" s="118"/>
      <c r="AC248" s="118"/>
      <c r="AD248" s="118"/>
      <c r="AE248" s="118"/>
    </row>
    <row r="249" spans="1:31" x14ac:dyDescent="0.2">
      <c r="A249" s="114"/>
      <c r="B249" s="114"/>
      <c r="C249" s="118"/>
      <c r="D249" s="118"/>
      <c r="E249" s="118"/>
      <c r="F249" s="118"/>
      <c r="G249" s="118"/>
      <c r="H249" s="118"/>
      <c r="I249" s="118"/>
      <c r="J249" s="118"/>
      <c r="K249" s="118"/>
      <c r="L249" s="118"/>
      <c r="M249" s="272"/>
      <c r="N249" s="118"/>
      <c r="O249" s="118"/>
      <c r="P249" s="118"/>
      <c r="Q249" s="118"/>
      <c r="R249" s="118"/>
      <c r="S249" s="118"/>
      <c r="T249" s="118"/>
      <c r="U249" s="118"/>
      <c r="V249" s="118"/>
      <c r="W249" s="118"/>
      <c r="X249" s="118"/>
      <c r="Y249" s="118"/>
      <c r="Z249" s="118"/>
      <c r="AA249" s="118"/>
      <c r="AB249" s="118"/>
      <c r="AC249" s="118"/>
      <c r="AD249" s="118"/>
      <c r="AE249" s="118"/>
    </row>
    <row r="250" spans="1:31" x14ac:dyDescent="0.2">
      <c r="A250" s="112"/>
      <c r="B250" s="114"/>
      <c r="C250" s="118"/>
      <c r="D250" s="118"/>
      <c r="E250" s="118"/>
      <c r="F250" s="118"/>
      <c r="G250" s="118"/>
      <c r="H250" s="118"/>
      <c r="I250" s="118"/>
      <c r="J250" s="118"/>
      <c r="K250" s="118"/>
      <c r="L250" s="118"/>
      <c r="M250" s="272"/>
      <c r="N250" s="118"/>
      <c r="O250" s="118"/>
      <c r="P250" s="118"/>
      <c r="Q250" s="118"/>
      <c r="R250" s="118"/>
      <c r="S250" s="118"/>
      <c r="T250" s="118"/>
      <c r="U250" s="118"/>
      <c r="V250" s="118"/>
      <c r="W250" s="118"/>
      <c r="X250" s="118"/>
      <c r="Y250" s="118"/>
      <c r="Z250" s="118"/>
      <c r="AA250" s="118"/>
      <c r="AB250" s="118"/>
      <c r="AC250" s="118"/>
      <c r="AD250" s="118"/>
      <c r="AE250" s="118"/>
    </row>
    <row r="251" spans="1:31" x14ac:dyDescent="0.2">
      <c r="A251" s="112"/>
      <c r="B251" s="114"/>
      <c r="C251" s="118"/>
      <c r="D251" s="118"/>
      <c r="E251" s="118"/>
      <c r="F251" s="118"/>
      <c r="G251" s="118"/>
      <c r="H251" s="118"/>
      <c r="I251" s="118"/>
      <c r="J251" s="118"/>
      <c r="K251" s="118"/>
      <c r="L251" s="118"/>
      <c r="M251" s="272"/>
      <c r="N251" s="118"/>
      <c r="O251" s="118"/>
      <c r="P251" s="118"/>
      <c r="Q251" s="118"/>
      <c r="R251" s="118"/>
      <c r="S251" s="118"/>
      <c r="T251" s="118"/>
      <c r="U251" s="118"/>
      <c r="V251" s="118"/>
      <c r="W251" s="118"/>
      <c r="X251" s="118"/>
      <c r="Y251" s="118"/>
      <c r="Z251" s="118"/>
      <c r="AA251" s="118"/>
      <c r="AB251" s="118"/>
      <c r="AC251" s="118"/>
      <c r="AD251" s="118"/>
      <c r="AE251" s="118"/>
    </row>
    <row r="252" spans="1:31" x14ac:dyDescent="0.2">
      <c r="A252" s="112"/>
      <c r="B252" s="114"/>
      <c r="C252" s="118"/>
      <c r="D252" s="118"/>
      <c r="E252" s="118"/>
      <c r="F252" s="118"/>
      <c r="G252" s="118"/>
      <c r="H252" s="118"/>
      <c r="I252" s="118"/>
      <c r="J252" s="118"/>
      <c r="K252" s="118"/>
      <c r="L252" s="118"/>
      <c r="M252" s="272"/>
      <c r="N252" s="118"/>
      <c r="O252" s="118"/>
      <c r="P252" s="118"/>
      <c r="Q252" s="118"/>
      <c r="R252" s="118"/>
      <c r="S252" s="118"/>
      <c r="T252" s="118"/>
      <c r="U252" s="118"/>
      <c r="V252" s="118"/>
      <c r="W252" s="118"/>
      <c r="X252" s="118"/>
      <c r="Y252" s="118"/>
      <c r="Z252" s="118"/>
      <c r="AA252" s="118"/>
      <c r="AB252" s="118"/>
      <c r="AC252" s="118"/>
      <c r="AD252" s="118"/>
      <c r="AE252" s="118"/>
    </row>
    <row r="253" spans="1:31" x14ac:dyDescent="0.2">
      <c r="A253" s="112"/>
      <c r="B253" s="114"/>
      <c r="C253" s="118"/>
      <c r="D253" s="118"/>
      <c r="E253" s="118"/>
      <c r="F253" s="118"/>
      <c r="G253" s="118"/>
      <c r="H253" s="118"/>
      <c r="I253" s="118"/>
      <c r="J253" s="118"/>
      <c r="K253" s="118"/>
      <c r="L253" s="118"/>
      <c r="M253" s="272"/>
      <c r="N253" s="118"/>
      <c r="O253" s="118"/>
      <c r="P253" s="118"/>
      <c r="Q253" s="118"/>
      <c r="R253" s="118"/>
      <c r="S253" s="118"/>
      <c r="T253" s="118"/>
      <c r="U253" s="118"/>
      <c r="V253" s="118"/>
      <c r="W253" s="118"/>
      <c r="X253" s="118"/>
      <c r="Y253" s="118"/>
      <c r="Z253" s="118"/>
      <c r="AA253" s="118"/>
      <c r="AB253" s="118"/>
      <c r="AC253" s="118"/>
      <c r="AD253" s="118"/>
      <c r="AE253" s="118"/>
    </row>
    <row r="254" spans="1:31" x14ac:dyDescent="0.2">
      <c r="A254" s="112"/>
      <c r="B254" s="114"/>
      <c r="C254" s="118"/>
      <c r="D254" s="118"/>
      <c r="E254" s="118"/>
      <c r="F254" s="118"/>
      <c r="G254" s="118"/>
      <c r="H254" s="118"/>
      <c r="I254" s="118"/>
      <c r="J254" s="118"/>
      <c r="K254" s="118"/>
      <c r="L254" s="118"/>
      <c r="M254" s="272"/>
      <c r="N254" s="118"/>
      <c r="O254" s="118"/>
      <c r="P254" s="118"/>
      <c r="Q254" s="118"/>
      <c r="R254" s="118"/>
      <c r="S254" s="118"/>
      <c r="T254" s="118"/>
      <c r="U254" s="118"/>
      <c r="V254" s="118"/>
      <c r="W254" s="118"/>
      <c r="X254" s="118"/>
      <c r="Y254" s="118"/>
      <c r="Z254" s="118"/>
      <c r="AA254" s="118"/>
      <c r="AB254" s="118"/>
      <c r="AC254" s="118"/>
      <c r="AD254" s="118"/>
      <c r="AE254" s="118"/>
    </row>
    <row r="255" spans="1:31" x14ac:dyDescent="0.2">
      <c r="A255" s="112"/>
      <c r="B255" s="114"/>
      <c r="C255" s="118"/>
      <c r="D255" s="118"/>
      <c r="E255" s="118"/>
      <c r="F255" s="118"/>
      <c r="G255" s="118"/>
      <c r="H255" s="118"/>
      <c r="I255" s="118"/>
      <c r="J255" s="118"/>
      <c r="K255" s="118"/>
      <c r="L255" s="118"/>
      <c r="M255" s="272"/>
      <c r="N255" s="118"/>
      <c r="O255" s="118"/>
      <c r="P255" s="118"/>
      <c r="Q255" s="118"/>
      <c r="R255" s="118"/>
      <c r="S255" s="118"/>
      <c r="T255" s="118"/>
      <c r="U255" s="118"/>
      <c r="V255" s="118"/>
      <c r="W255" s="118"/>
      <c r="X255" s="118"/>
      <c r="Y255" s="118"/>
      <c r="Z255" s="118"/>
      <c r="AA255" s="118"/>
      <c r="AB255" s="118"/>
      <c r="AC255" s="118"/>
      <c r="AD255" s="118"/>
      <c r="AE255" s="118"/>
    </row>
    <row r="256" spans="1:31" ht="12" customHeight="1" x14ac:dyDescent="0.2">
      <c r="A256" s="115"/>
      <c r="B256" s="114"/>
      <c r="C256" s="118"/>
      <c r="D256" s="118"/>
      <c r="E256" s="118"/>
      <c r="F256" s="118"/>
      <c r="G256" s="118"/>
      <c r="H256" s="118"/>
      <c r="I256" s="118"/>
      <c r="J256" s="118"/>
      <c r="K256" s="118"/>
      <c r="L256" s="118"/>
      <c r="M256" s="272"/>
      <c r="N256" s="118"/>
      <c r="O256" s="118"/>
      <c r="P256" s="118"/>
      <c r="Q256" s="118"/>
      <c r="R256" s="118"/>
      <c r="S256" s="118"/>
      <c r="T256" s="118"/>
      <c r="U256" s="118"/>
      <c r="V256" s="118"/>
      <c r="W256" s="118"/>
      <c r="X256" s="118"/>
      <c r="Y256" s="118"/>
      <c r="Z256" s="118"/>
      <c r="AA256" s="118"/>
      <c r="AB256" s="118"/>
      <c r="AC256" s="118"/>
      <c r="AD256" s="118"/>
      <c r="AE256" s="118"/>
    </row>
    <row r="257" spans="1:31" ht="12" customHeight="1" x14ac:dyDescent="0.2">
      <c r="A257" s="215"/>
      <c r="C257" s="118"/>
      <c r="D257" s="118"/>
      <c r="E257" s="118"/>
      <c r="F257" s="118"/>
      <c r="G257" s="118"/>
      <c r="H257" s="118"/>
      <c r="I257" s="118"/>
      <c r="J257" s="118"/>
      <c r="K257" s="118"/>
      <c r="L257" s="118"/>
      <c r="M257" s="272"/>
      <c r="N257" s="118"/>
      <c r="O257" s="118"/>
      <c r="P257" s="118"/>
      <c r="Q257" s="118"/>
      <c r="R257" s="118"/>
      <c r="S257" s="118"/>
      <c r="T257" s="118"/>
      <c r="U257" s="118"/>
      <c r="V257" s="118"/>
      <c r="W257" s="118"/>
      <c r="X257" s="118"/>
      <c r="Y257" s="118"/>
      <c r="Z257" s="118"/>
      <c r="AA257" s="118"/>
      <c r="AB257" s="118"/>
      <c r="AC257" s="118"/>
      <c r="AD257" s="118"/>
      <c r="AE257" s="118"/>
    </row>
    <row r="258" spans="1:31" ht="12" customHeight="1" x14ac:dyDescent="0.2">
      <c r="A258" s="115"/>
      <c r="B258" s="114"/>
      <c r="C258" s="118"/>
      <c r="D258" s="118"/>
      <c r="E258" s="118"/>
      <c r="F258" s="118"/>
      <c r="G258" s="118"/>
      <c r="H258" s="118"/>
      <c r="I258" s="118"/>
      <c r="J258" s="118"/>
      <c r="K258" s="118"/>
      <c r="L258" s="118"/>
      <c r="M258" s="272"/>
      <c r="N258" s="118"/>
      <c r="O258" s="118"/>
      <c r="P258" s="118"/>
      <c r="Q258" s="118"/>
      <c r="R258" s="118"/>
      <c r="S258" s="118"/>
      <c r="T258" s="118"/>
      <c r="U258" s="118"/>
      <c r="V258" s="118"/>
      <c r="W258" s="118"/>
      <c r="X258" s="118"/>
      <c r="Y258" s="118"/>
      <c r="Z258" s="118"/>
      <c r="AA258" s="118"/>
      <c r="AB258" s="118"/>
      <c r="AC258" s="118"/>
      <c r="AD258" s="118"/>
      <c r="AE258" s="118"/>
    </row>
    <row r="259" spans="1:31" ht="12" customHeight="1" x14ac:dyDescent="0.2">
      <c r="A259" s="215"/>
      <c r="B259" s="114"/>
      <c r="C259" s="118"/>
      <c r="D259" s="118"/>
      <c r="E259" s="118"/>
      <c r="F259" s="118"/>
      <c r="G259" s="118"/>
      <c r="H259" s="118"/>
      <c r="I259" s="118"/>
      <c r="J259" s="118"/>
      <c r="K259" s="118"/>
      <c r="L259" s="118"/>
      <c r="M259" s="272"/>
      <c r="N259" s="118"/>
      <c r="O259" s="118"/>
      <c r="P259" s="118"/>
      <c r="Q259" s="118"/>
      <c r="R259" s="118"/>
      <c r="S259" s="118"/>
      <c r="T259" s="118"/>
      <c r="U259" s="118"/>
      <c r="V259" s="118"/>
      <c r="W259" s="118"/>
      <c r="X259" s="118"/>
      <c r="Y259" s="118"/>
      <c r="Z259" s="118"/>
      <c r="AA259" s="118"/>
      <c r="AB259" s="118"/>
      <c r="AC259" s="118"/>
      <c r="AD259" s="118"/>
      <c r="AE259" s="118"/>
    </row>
    <row r="260" spans="1:31" ht="12" customHeight="1" x14ac:dyDescent="0.2">
      <c r="A260" s="115"/>
      <c r="B260" s="114"/>
      <c r="C260" s="118"/>
      <c r="D260" s="118"/>
      <c r="E260" s="118"/>
      <c r="F260" s="118"/>
      <c r="G260" s="118"/>
      <c r="H260" s="118"/>
      <c r="I260" s="118"/>
      <c r="J260" s="118"/>
      <c r="K260" s="118"/>
      <c r="L260" s="118"/>
      <c r="M260" s="272"/>
      <c r="N260" s="118"/>
      <c r="O260" s="118"/>
      <c r="P260" s="118"/>
      <c r="Q260" s="118"/>
      <c r="R260" s="118"/>
      <c r="S260" s="118"/>
      <c r="T260" s="118"/>
      <c r="U260" s="118"/>
      <c r="V260" s="118"/>
      <c r="W260" s="118"/>
      <c r="X260" s="118"/>
      <c r="Y260" s="118"/>
      <c r="Z260" s="118"/>
      <c r="AA260" s="118"/>
      <c r="AB260" s="118"/>
      <c r="AC260" s="118"/>
      <c r="AD260" s="118"/>
      <c r="AE260" s="118"/>
    </row>
    <row r="261" spans="1:31" ht="12" customHeight="1" x14ac:dyDescent="0.2">
      <c r="A261" s="215"/>
      <c r="C261" s="118"/>
      <c r="D261" s="118"/>
      <c r="E261" s="118"/>
      <c r="F261" s="118"/>
      <c r="G261" s="118"/>
      <c r="H261" s="118"/>
      <c r="I261" s="118"/>
      <c r="J261" s="118"/>
      <c r="K261" s="118"/>
      <c r="L261" s="118"/>
      <c r="M261" s="272"/>
      <c r="N261" s="118"/>
      <c r="O261" s="118"/>
      <c r="P261" s="118"/>
      <c r="Q261" s="118"/>
      <c r="R261" s="118"/>
      <c r="S261" s="118"/>
      <c r="T261" s="118"/>
      <c r="U261" s="118"/>
      <c r="V261" s="118"/>
      <c r="W261" s="118"/>
      <c r="X261" s="118"/>
      <c r="Y261" s="118"/>
      <c r="Z261" s="118"/>
      <c r="AA261" s="118"/>
      <c r="AB261" s="118"/>
      <c r="AC261" s="118"/>
      <c r="AD261" s="118"/>
      <c r="AE261" s="118"/>
    </row>
    <row r="262" spans="1:31" ht="12" customHeight="1" x14ac:dyDescent="0.2">
      <c r="A262" s="115"/>
      <c r="B262" s="112"/>
      <c r="C262" s="118"/>
      <c r="D262" s="118"/>
      <c r="E262" s="118"/>
      <c r="F262" s="118"/>
      <c r="G262" s="118"/>
      <c r="H262" s="118"/>
      <c r="I262" s="118"/>
      <c r="J262" s="118"/>
      <c r="K262" s="118"/>
      <c r="L262" s="118"/>
      <c r="M262" s="272"/>
      <c r="N262" s="118"/>
      <c r="O262" s="118"/>
      <c r="P262" s="118"/>
      <c r="Q262" s="118"/>
      <c r="R262" s="118"/>
      <c r="S262" s="118"/>
      <c r="T262" s="118"/>
      <c r="U262" s="118"/>
      <c r="V262" s="118"/>
      <c r="W262" s="118"/>
      <c r="X262" s="118"/>
      <c r="Y262" s="118"/>
      <c r="Z262" s="118"/>
      <c r="AA262" s="118"/>
      <c r="AB262" s="118"/>
      <c r="AC262" s="118"/>
      <c r="AD262" s="118"/>
      <c r="AE262" s="118"/>
    </row>
    <row r="263" spans="1:31" ht="12" customHeight="1" x14ac:dyDescent="0.2">
      <c r="A263" s="215"/>
      <c r="C263" s="118"/>
      <c r="D263" s="118"/>
      <c r="E263" s="118"/>
      <c r="F263" s="118"/>
      <c r="G263" s="118"/>
      <c r="H263" s="118"/>
      <c r="I263" s="118"/>
      <c r="J263" s="118"/>
      <c r="K263" s="118"/>
      <c r="L263" s="118"/>
      <c r="M263" s="272"/>
      <c r="N263" s="118"/>
      <c r="O263" s="118"/>
      <c r="P263" s="118"/>
      <c r="Q263" s="118"/>
      <c r="R263" s="118"/>
      <c r="S263" s="118"/>
      <c r="T263" s="118"/>
      <c r="U263" s="118"/>
      <c r="V263" s="118"/>
      <c r="W263" s="118"/>
      <c r="X263" s="118"/>
      <c r="Y263" s="118"/>
      <c r="Z263" s="118"/>
      <c r="AA263" s="118"/>
      <c r="AB263" s="118"/>
      <c r="AC263" s="118"/>
      <c r="AD263" s="118"/>
      <c r="AE263" s="118"/>
    </row>
    <row r="264" spans="1:31" x14ac:dyDescent="0.2">
      <c r="A264" s="114"/>
      <c r="B264" s="114"/>
      <c r="C264" s="118"/>
      <c r="D264" s="118"/>
      <c r="E264" s="118"/>
      <c r="F264" s="118"/>
      <c r="G264" s="118"/>
      <c r="H264" s="118"/>
      <c r="I264" s="118"/>
      <c r="J264" s="118"/>
      <c r="K264" s="118"/>
      <c r="L264" s="118"/>
      <c r="M264" s="272"/>
      <c r="N264" s="118"/>
      <c r="O264" s="118"/>
      <c r="P264" s="118"/>
      <c r="Q264" s="118"/>
      <c r="R264" s="118"/>
      <c r="S264" s="118"/>
      <c r="T264" s="118"/>
      <c r="U264" s="118"/>
      <c r="V264" s="118"/>
      <c r="W264" s="118"/>
      <c r="X264" s="118"/>
      <c r="Y264" s="118"/>
      <c r="Z264" s="118"/>
      <c r="AA264" s="118"/>
      <c r="AB264" s="118"/>
      <c r="AC264" s="118"/>
      <c r="AD264" s="118"/>
      <c r="AE264" s="118"/>
    </row>
    <row r="265" spans="1:31" x14ac:dyDescent="0.2">
      <c r="A265" s="114"/>
      <c r="B265" s="114"/>
      <c r="C265" s="118"/>
      <c r="D265" s="118"/>
      <c r="E265" s="118"/>
      <c r="F265" s="118"/>
      <c r="G265" s="118"/>
      <c r="H265" s="118"/>
      <c r="I265" s="118"/>
      <c r="J265" s="118"/>
      <c r="K265" s="118"/>
      <c r="L265" s="118"/>
      <c r="M265" s="272"/>
      <c r="N265" s="118"/>
      <c r="O265" s="118"/>
      <c r="P265" s="118"/>
      <c r="Q265" s="118"/>
      <c r="R265" s="118"/>
      <c r="S265" s="118"/>
      <c r="T265" s="118"/>
      <c r="U265" s="118"/>
      <c r="V265" s="118"/>
      <c r="W265" s="118"/>
      <c r="X265" s="118"/>
      <c r="Y265" s="118"/>
      <c r="Z265" s="118"/>
      <c r="AA265" s="118"/>
      <c r="AB265" s="118"/>
      <c r="AC265" s="118"/>
      <c r="AD265" s="118"/>
      <c r="AE265" s="118"/>
    </row>
    <row r="266" spans="1:31" x14ac:dyDescent="0.2">
      <c r="A266" s="112"/>
      <c r="B266" s="114"/>
      <c r="C266" s="118"/>
      <c r="D266" s="118"/>
      <c r="E266" s="118"/>
      <c r="F266" s="118"/>
      <c r="G266" s="118"/>
      <c r="H266" s="118"/>
      <c r="I266" s="118"/>
      <c r="J266" s="118"/>
      <c r="K266" s="118"/>
      <c r="L266" s="118"/>
      <c r="M266" s="272"/>
      <c r="N266" s="118"/>
      <c r="O266" s="118"/>
      <c r="P266" s="118"/>
      <c r="Q266" s="118"/>
      <c r="R266" s="118"/>
      <c r="S266" s="118"/>
      <c r="T266" s="118"/>
      <c r="U266" s="118"/>
      <c r="V266" s="118"/>
      <c r="W266" s="118"/>
      <c r="X266" s="118"/>
      <c r="Y266" s="118"/>
      <c r="Z266" s="118"/>
      <c r="AA266" s="118"/>
      <c r="AB266" s="118"/>
      <c r="AC266" s="118"/>
      <c r="AD266" s="118"/>
      <c r="AE266" s="118"/>
    </row>
    <row r="267" spans="1:31" x14ac:dyDescent="0.2">
      <c r="A267" s="112"/>
      <c r="B267" s="114"/>
      <c r="C267" s="118"/>
      <c r="D267" s="118"/>
      <c r="E267" s="118"/>
      <c r="F267" s="118"/>
      <c r="G267" s="118"/>
      <c r="H267" s="118"/>
      <c r="I267" s="118"/>
      <c r="J267" s="118"/>
      <c r="K267" s="118"/>
      <c r="L267" s="118"/>
      <c r="M267" s="272"/>
      <c r="N267" s="118"/>
      <c r="O267" s="118"/>
      <c r="P267" s="118"/>
      <c r="Q267" s="118"/>
      <c r="R267" s="118"/>
      <c r="S267" s="118"/>
      <c r="T267" s="118"/>
      <c r="U267" s="118"/>
      <c r="V267" s="118"/>
      <c r="W267" s="118"/>
      <c r="X267" s="118"/>
      <c r="Y267" s="118"/>
      <c r="Z267" s="118"/>
      <c r="AA267" s="118"/>
      <c r="AB267" s="118"/>
      <c r="AC267" s="118"/>
      <c r="AD267" s="118"/>
      <c r="AE267" s="118"/>
    </row>
    <row r="268" spans="1:31" x14ac:dyDescent="0.2">
      <c r="A268" s="112"/>
      <c r="B268" s="114"/>
      <c r="C268" s="118"/>
      <c r="D268" s="118"/>
      <c r="E268" s="118"/>
      <c r="F268" s="118"/>
      <c r="G268" s="118"/>
      <c r="H268" s="118"/>
      <c r="I268" s="118"/>
      <c r="J268" s="118"/>
      <c r="K268" s="118"/>
      <c r="L268" s="118"/>
      <c r="M268" s="272"/>
      <c r="N268" s="118"/>
      <c r="O268" s="118"/>
      <c r="P268" s="118"/>
      <c r="Q268" s="118"/>
      <c r="R268" s="118"/>
      <c r="S268" s="118"/>
      <c r="T268" s="118"/>
      <c r="U268" s="118"/>
      <c r="V268" s="118"/>
      <c r="W268" s="118"/>
      <c r="X268" s="118"/>
      <c r="Y268" s="118"/>
      <c r="Z268" s="118"/>
      <c r="AA268" s="118"/>
      <c r="AB268" s="118"/>
      <c r="AC268" s="118"/>
      <c r="AD268" s="118"/>
      <c r="AE268" s="118"/>
    </row>
    <row r="269" spans="1:31" x14ac:dyDescent="0.2">
      <c r="A269" s="112"/>
      <c r="B269" s="114"/>
      <c r="C269" s="118"/>
      <c r="D269" s="118"/>
      <c r="E269" s="118"/>
      <c r="F269" s="118"/>
      <c r="G269" s="118"/>
      <c r="H269" s="118"/>
      <c r="I269" s="118"/>
      <c r="J269" s="118"/>
      <c r="K269" s="118"/>
      <c r="L269" s="118"/>
      <c r="M269" s="272"/>
      <c r="N269" s="118"/>
      <c r="O269" s="118"/>
      <c r="P269" s="118"/>
      <c r="Q269" s="118"/>
      <c r="R269" s="118"/>
      <c r="S269" s="118"/>
      <c r="T269" s="118"/>
      <c r="U269" s="118"/>
      <c r="V269" s="118"/>
      <c r="W269" s="118"/>
      <c r="X269" s="118"/>
      <c r="Y269" s="118"/>
      <c r="Z269" s="118"/>
      <c r="AA269" s="118"/>
      <c r="AB269" s="118"/>
      <c r="AC269" s="118"/>
      <c r="AD269" s="118"/>
      <c r="AE269" s="118"/>
    </row>
    <row r="270" spans="1:31" x14ac:dyDescent="0.2">
      <c r="A270" s="112"/>
      <c r="B270" s="114"/>
      <c r="C270" s="118"/>
      <c r="D270" s="118"/>
      <c r="E270" s="118"/>
      <c r="F270" s="118"/>
      <c r="G270" s="118"/>
      <c r="H270" s="118"/>
      <c r="I270" s="118"/>
      <c r="J270" s="118"/>
      <c r="K270" s="118"/>
      <c r="L270" s="118"/>
      <c r="M270" s="272"/>
      <c r="N270" s="118"/>
      <c r="O270" s="118"/>
      <c r="P270" s="118"/>
      <c r="Q270" s="118"/>
      <c r="R270" s="118"/>
      <c r="S270" s="118"/>
      <c r="T270" s="118"/>
      <c r="U270" s="118"/>
      <c r="V270" s="118"/>
      <c r="W270" s="118"/>
      <c r="X270" s="118"/>
      <c r="Y270" s="118"/>
      <c r="Z270" s="118"/>
      <c r="AA270" s="118"/>
      <c r="AB270" s="118"/>
      <c r="AC270" s="118"/>
      <c r="AD270" s="118"/>
      <c r="AE270" s="118"/>
    </row>
    <row r="271" spans="1:31" x14ac:dyDescent="0.2">
      <c r="A271" s="112"/>
      <c r="B271" s="114"/>
      <c r="C271" s="118"/>
      <c r="D271" s="118"/>
      <c r="E271" s="118"/>
      <c r="F271" s="118"/>
      <c r="G271" s="118"/>
      <c r="H271" s="118"/>
      <c r="I271" s="118"/>
      <c r="J271" s="118"/>
      <c r="K271" s="118"/>
      <c r="L271" s="118"/>
      <c r="M271" s="272"/>
      <c r="N271" s="118"/>
      <c r="O271" s="118"/>
      <c r="P271" s="118"/>
      <c r="Q271" s="118"/>
      <c r="R271" s="118"/>
      <c r="S271" s="118"/>
      <c r="T271" s="118"/>
      <c r="U271" s="118"/>
      <c r="V271" s="118"/>
      <c r="W271" s="118"/>
      <c r="X271" s="118"/>
      <c r="Y271" s="118"/>
      <c r="Z271" s="118"/>
      <c r="AA271" s="118"/>
      <c r="AB271" s="118"/>
      <c r="AC271" s="118"/>
      <c r="AD271" s="118"/>
      <c r="AE271" s="118"/>
    </row>
    <row r="272" spans="1:31" x14ac:dyDescent="0.2">
      <c r="A272" s="112"/>
      <c r="B272" s="114"/>
      <c r="C272" s="118"/>
      <c r="D272" s="118"/>
      <c r="E272" s="118"/>
      <c r="F272" s="118"/>
      <c r="G272" s="118"/>
      <c r="H272" s="118"/>
      <c r="I272" s="118"/>
      <c r="J272" s="118"/>
      <c r="K272" s="118"/>
      <c r="L272" s="118"/>
      <c r="M272" s="272"/>
      <c r="N272" s="118"/>
      <c r="O272" s="118"/>
      <c r="P272" s="118"/>
      <c r="Q272" s="118"/>
      <c r="R272" s="118"/>
      <c r="S272" s="118"/>
      <c r="T272" s="118"/>
      <c r="U272" s="118"/>
      <c r="V272" s="118"/>
      <c r="W272" s="118"/>
      <c r="X272" s="118"/>
      <c r="Y272" s="118"/>
      <c r="Z272" s="118"/>
      <c r="AA272" s="118"/>
      <c r="AB272" s="118"/>
      <c r="AC272" s="118"/>
      <c r="AD272" s="118"/>
      <c r="AE272" s="118"/>
    </row>
    <row r="273" spans="1:31" x14ac:dyDescent="0.2">
      <c r="A273" s="112"/>
      <c r="B273" s="114"/>
      <c r="C273" s="118"/>
      <c r="D273" s="118"/>
      <c r="E273" s="118"/>
      <c r="F273" s="118"/>
      <c r="G273" s="118"/>
      <c r="H273" s="118"/>
      <c r="I273" s="118"/>
      <c r="J273" s="118"/>
      <c r="K273" s="118"/>
      <c r="L273" s="118"/>
      <c r="M273" s="272"/>
      <c r="N273" s="118"/>
      <c r="O273" s="118"/>
      <c r="P273" s="118"/>
      <c r="Q273" s="118"/>
      <c r="R273" s="118"/>
      <c r="S273" s="118"/>
      <c r="T273" s="118"/>
      <c r="U273" s="118"/>
      <c r="V273" s="118"/>
      <c r="W273" s="118"/>
      <c r="X273" s="118"/>
      <c r="Y273" s="118"/>
      <c r="Z273" s="118"/>
      <c r="AA273" s="118"/>
      <c r="AB273" s="118"/>
      <c r="AC273" s="118"/>
      <c r="AD273" s="118"/>
      <c r="AE273" s="118"/>
    </row>
    <row r="274" spans="1:31" x14ac:dyDescent="0.2">
      <c r="A274" s="112"/>
      <c r="B274" s="114"/>
      <c r="C274" s="118"/>
      <c r="D274" s="118"/>
      <c r="E274" s="118"/>
      <c r="F274" s="118"/>
      <c r="G274" s="118"/>
      <c r="H274" s="118"/>
      <c r="I274" s="118"/>
      <c r="J274" s="118"/>
      <c r="K274" s="118"/>
      <c r="L274" s="118"/>
      <c r="M274" s="272"/>
      <c r="N274" s="118"/>
      <c r="O274" s="118"/>
      <c r="P274" s="118"/>
      <c r="Q274" s="118"/>
      <c r="R274" s="118"/>
      <c r="S274" s="118"/>
      <c r="T274" s="118"/>
      <c r="U274" s="118"/>
      <c r="V274" s="118"/>
      <c r="W274" s="118"/>
      <c r="X274" s="118"/>
      <c r="Y274" s="118"/>
      <c r="Z274" s="118"/>
      <c r="AA274" s="118"/>
      <c r="AB274" s="118"/>
      <c r="AC274" s="118"/>
      <c r="AD274" s="118"/>
      <c r="AE274" s="118"/>
    </row>
    <row r="275" spans="1:31" ht="12" customHeight="1" x14ac:dyDescent="0.2">
      <c r="A275" s="112"/>
      <c r="B275" s="114"/>
      <c r="C275" s="118"/>
      <c r="D275" s="118"/>
      <c r="E275" s="118"/>
      <c r="F275" s="118"/>
      <c r="G275" s="118"/>
      <c r="H275" s="118"/>
      <c r="I275" s="118"/>
      <c r="J275" s="118"/>
      <c r="K275" s="118"/>
      <c r="L275" s="118"/>
      <c r="M275" s="272"/>
      <c r="N275" s="118"/>
      <c r="O275" s="118"/>
      <c r="P275" s="118"/>
      <c r="Q275" s="118"/>
      <c r="R275" s="118"/>
      <c r="S275" s="118"/>
      <c r="T275" s="118"/>
      <c r="U275" s="118"/>
      <c r="V275" s="118"/>
      <c r="W275" s="118"/>
      <c r="X275" s="118"/>
      <c r="Y275" s="118"/>
      <c r="Z275" s="118"/>
      <c r="AA275" s="118"/>
      <c r="AB275" s="118"/>
      <c r="AC275" s="118"/>
      <c r="AD275" s="118"/>
      <c r="AE275" s="118"/>
    </row>
    <row r="276" spans="1:31" ht="12" customHeight="1" x14ac:dyDescent="0.2">
      <c r="A276" s="215"/>
      <c r="C276" s="118"/>
      <c r="D276" s="118"/>
      <c r="E276" s="118"/>
      <c r="F276" s="118"/>
      <c r="G276" s="118"/>
      <c r="H276" s="118"/>
      <c r="I276" s="118"/>
      <c r="J276" s="118"/>
      <c r="K276" s="118"/>
      <c r="L276" s="118"/>
      <c r="M276" s="272"/>
      <c r="N276" s="118"/>
      <c r="O276" s="118"/>
      <c r="P276" s="118"/>
      <c r="Q276" s="118"/>
      <c r="R276" s="118"/>
      <c r="S276" s="118"/>
      <c r="T276" s="118"/>
      <c r="U276" s="118"/>
      <c r="V276" s="118"/>
      <c r="W276" s="118"/>
      <c r="X276" s="118"/>
      <c r="Y276" s="118"/>
      <c r="Z276" s="118"/>
      <c r="AA276" s="118"/>
      <c r="AB276" s="118"/>
      <c r="AC276" s="118"/>
      <c r="AD276" s="118"/>
      <c r="AE276" s="118"/>
    </row>
    <row r="277" spans="1:31" ht="12" customHeight="1" x14ac:dyDescent="0.2">
      <c r="A277" s="112"/>
      <c r="B277" s="114"/>
      <c r="C277" s="118"/>
      <c r="D277" s="118"/>
      <c r="E277" s="118"/>
      <c r="F277" s="118"/>
      <c r="G277" s="118"/>
      <c r="H277" s="118"/>
      <c r="I277" s="118"/>
      <c r="J277" s="118"/>
      <c r="K277" s="118"/>
      <c r="L277" s="118"/>
      <c r="M277" s="272"/>
      <c r="N277" s="118"/>
      <c r="O277" s="118"/>
      <c r="P277" s="118"/>
      <c r="Q277" s="118"/>
      <c r="R277" s="118"/>
      <c r="S277" s="118"/>
      <c r="T277" s="118"/>
      <c r="U277" s="118"/>
      <c r="V277" s="118"/>
      <c r="W277" s="118"/>
      <c r="X277" s="118"/>
      <c r="Y277" s="118"/>
      <c r="Z277" s="118"/>
      <c r="AA277" s="118"/>
      <c r="AB277" s="118"/>
      <c r="AC277" s="118"/>
      <c r="AD277" s="118"/>
      <c r="AE277" s="118"/>
    </row>
    <row r="278" spans="1:31" ht="12" customHeight="1" x14ac:dyDescent="0.2">
      <c r="A278" s="215"/>
      <c r="B278" s="114"/>
      <c r="C278" s="118"/>
      <c r="D278" s="118"/>
      <c r="E278" s="118"/>
      <c r="F278" s="118"/>
      <c r="G278" s="118"/>
      <c r="H278" s="118"/>
      <c r="I278" s="118"/>
      <c r="J278" s="118"/>
      <c r="K278" s="118"/>
      <c r="L278" s="118"/>
      <c r="M278" s="272"/>
      <c r="N278" s="118"/>
      <c r="O278" s="118"/>
      <c r="P278" s="118"/>
      <c r="Q278" s="118"/>
      <c r="R278" s="118"/>
      <c r="S278" s="118"/>
      <c r="T278" s="118"/>
      <c r="U278" s="118"/>
      <c r="V278" s="118"/>
      <c r="W278" s="118"/>
      <c r="X278" s="118"/>
      <c r="Y278" s="118"/>
      <c r="Z278" s="118"/>
      <c r="AA278" s="118"/>
      <c r="AB278" s="118"/>
      <c r="AC278" s="118"/>
      <c r="AD278" s="118"/>
      <c r="AE278" s="118"/>
    </row>
    <row r="279" spans="1:31" x14ac:dyDescent="0.2">
      <c r="A279" s="114"/>
      <c r="B279" s="114"/>
      <c r="C279" s="118"/>
      <c r="D279" s="118"/>
      <c r="E279" s="118"/>
      <c r="F279" s="118"/>
      <c r="G279" s="118"/>
      <c r="H279" s="118"/>
      <c r="I279" s="118"/>
      <c r="J279" s="118"/>
      <c r="K279" s="118"/>
      <c r="L279" s="118"/>
      <c r="M279" s="272"/>
      <c r="N279" s="118"/>
      <c r="O279" s="118"/>
      <c r="P279" s="118"/>
      <c r="Q279" s="118"/>
      <c r="R279" s="118"/>
      <c r="S279" s="118"/>
      <c r="T279" s="118"/>
      <c r="U279" s="118"/>
      <c r="V279" s="118"/>
      <c r="W279" s="118"/>
      <c r="X279" s="118"/>
      <c r="Y279" s="118"/>
      <c r="Z279" s="118"/>
      <c r="AA279" s="118"/>
      <c r="AB279" s="118"/>
      <c r="AC279" s="118"/>
      <c r="AD279" s="118"/>
      <c r="AE279" s="118"/>
    </row>
    <row r="280" spans="1:31" x14ac:dyDescent="0.2">
      <c r="A280" s="114"/>
      <c r="B280" s="114"/>
      <c r="C280" s="118"/>
      <c r="D280" s="118"/>
      <c r="E280" s="118"/>
      <c r="F280" s="118"/>
      <c r="G280" s="118"/>
      <c r="H280" s="118"/>
      <c r="I280" s="118"/>
      <c r="J280" s="118"/>
      <c r="K280" s="118"/>
      <c r="L280" s="118"/>
      <c r="M280" s="272"/>
      <c r="N280" s="118"/>
      <c r="O280" s="118"/>
      <c r="P280" s="118"/>
      <c r="Q280" s="118"/>
      <c r="R280" s="118"/>
      <c r="S280" s="118"/>
      <c r="T280" s="118"/>
      <c r="U280" s="118"/>
      <c r="V280" s="118"/>
      <c r="W280" s="118"/>
      <c r="X280" s="118"/>
      <c r="Y280" s="118"/>
      <c r="Z280" s="118"/>
      <c r="AA280" s="118"/>
      <c r="AB280" s="118"/>
      <c r="AC280" s="118"/>
      <c r="AD280" s="118"/>
      <c r="AE280" s="118"/>
    </row>
    <row r="281" spans="1:31" x14ac:dyDescent="0.2">
      <c r="A281" s="114"/>
      <c r="B281" s="114"/>
      <c r="C281" s="118"/>
      <c r="D281" s="118"/>
      <c r="E281" s="118"/>
      <c r="F281" s="118"/>
      <c r="G281" s="118"/>
      <c r="H281" s="118"/>
      <c r="I281" s="118"/>
      <c r="J281" s="118"/>
      <c r="K281" s="118"/>
      <c r="L281" s="118"/>
      <c r="M281" s="272"/>
      <c r="N281" s="118"/>
      <c r="O281" s="118"/>
      <c r="P281" s="118"/>
      <c r="Q281" s="118"/>
      <c r="R281" s="118"/>
      <c r="S281" s="118"/>
      <c r="T281" s="118"/>
      <c r="U281" s="118"/>
      <c r="V281" s="118"/>
      <c r="W281" s="118"/>
      <c r="X281" s="118"/>
      <c r="Y281" s="118"/>
      <c r="Z281" s="118"/>
      <c r="AA281" s="118"/>
      <c r="AB281" s="118"/>
      <c r="AC281" s="118"/>
      <c r="AD281" s="118"/>
      <c r="AE281" s="118"/>
    </row>
    <row r="282" spans="1:31" x14ac:dyDescent="0.2">
      <c r="A282" s="114"/>
      <c r="B282" s="114"/>
      <c r="C282" s="118"/>
      <c r="D282" s="118"/>
      <c r="E282" s="118"/>
      <c r="F282" s="118"/>
      <c r="G282" s="118"/>
      <c r="H282" s="118"/>
      <c r="I282" s="118"/>
      <c r="J282" s="118"/>
      <c r="K282" s="118"/>
      <c r="L282" s="118"/>
      <c r="M282" s="272"/>
      <c r="N282" s="118"/>
      <c r="O282" s="118"/>
      <c r="P282" s="118"/>
      <c r="Q282" s="118"/>
      <c r="R282" s="118"/>
      <c r="S282" s="118"/>
      <c r="T282" s="118"/>
      <c r="U282" s="118"/>
      <c r="V282" s="118"/>
      <c r="W282" s="118"/>
      <c r="X282" s="118"/>
      <c r="Y282" s="118"/>
      <c r="Z282" s="118"/>
      <c r="AA282" s="118"/>
      <c r="AB282" s="118"/>
      <c r="AC282" s="118"/>
      <c r="AD282" s="118"/>
      <c r="AE282" s="118"/>
    </row>
    <row r="283" spans="1:31" ht="12" customHeight="1" x14ac:dyDescent="0.2">
      <c r="A283" s="114"/>
      <c r="B283" s="114"/>
      <c r="C283" s="118"/>
      <c r="D283" s="118"/>
      <c r="E283" s="118"/>
      <c r="F283" s="118"/>
      <c r="G283" s="118"/>
      <c r="H283" s="118"/>
      <c r="I283" s="118"/>
      <c r="J283" s="118"/>
      <c r="K283" s="118"/>
      <c r="L283" s="118"/>
      <c r="M283" s="272"/>
      <c r="N283" s="118"/>
      <c r="O283" s="118"/>
      <c r="P283" s="118"/>
      <c r="Q283" s="118"/>
      <c r="R283" s="118"/>
      <c r="S283" s="118"/>
      <c r="T283" s="118"/>
      <c r="U283" s="118"/>
      <c r="V283" s="118"/>
      <c r="W283" s="118"/>
      <c r="X283" s="118"/>
      <c r="Y283" s="118"/>
      <c r="Z283" s="118"/>
      <c r="AA283" s="118"/>
      <c r="AB283" s="118"/>
      <c r="AC283" s="118"/>
      <c r="AD283" s="118"/>
      <c r="AE283" s="118"/>
    </row>
    <row r="284" spans="1:31" ht="12" customHeight="1" x14ac:dyDescent="0.2"/>
  </sheetData>
  <pageMargins left="0.511811024" right="0.511811024" top="0.78740157499999996" bottom="0.78740157499999996" header="0.31496062000000002" footer="0.31496062000000002"/>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
  <sheetViews>
    <sheetView showGridLines="0" zoomScale="90" zoomScaleNormal="90" workbookViewId="0">
      <pane xSplit="1" ySplit="3" topLeftCell="AD4" activePane="bottomRight" state="frozen"/>
      <selection sqref="A1:XFD1048576"/>
      <selection pane="topRight" sqref="A1:XFD1048576"/>
      <selection pane="bottomLeft" sqref="A1:XFD1048576"/>
      <selection pane="bottomRight"/>
    </sheetView>
  </sheetViews>
  <sheetFormatPr defaultRowHeight="12" x14ac:dyDescent="0.2"/>
  <cols>
    <col min="1" max="1" width="36.5703125" style="14" bestFit="1" customWidth="1"/>
    <col min="2" max="2" width="36.5703125" style="14" customWidth="1"/>
    <col min="3" max="20" width="10" style="14" bestFit="1" customWidth="1"/>
    <col min="21" max="21" width="10.5703125" style="14" bestFit="1" customWidth="1"/>
    <col min="22" max="25" width="10" style="14" bestFit="1" customWidth="1"/>
    <col min="26" max="26" width="10.5703125" style="14" bestFit="1" customWidth="1"/>
    <col min="27" max="28" width="10" style="14" bestFit="1" customWidth="1"/>
    <col min="29" max="32" width="9.5703125" style="14" bestFit="1" customWidth="1"/>
    <col min="33" max="16384" width="9.140625" style="14"/>
  </cols>
  <sheetData>
    <row r="1" spans="1:47" x14ac:dyDescent="0.2">
      <c r="A1" s="5" t="s">
        <v>173</v>
      </c>
      <c r="B1" s="5" t="s">
        <v>348</v>
      </c>
      <c r="C1" s="5" t="s">
        <v>275</v>
      </c>
      <c r="D1" s="5" t="s">
        <v>276</v>
      </c>
      <c r="E1" s="5" t="s">
        <v>277</v>
      </c>
      <c r="F1" s="5" t="s">
        <v>278</v>
      </c>
      <c r="G1" s="5" t="s">
        <v>279</v>
      </c>
      <c r="H1" s="5" t="s">
        <v>280</v>
      </c>
      <c r="I1" s="5" t="s">
        <v>281</v>
      </c>
      <c r="J1" s="5" t="s">
        <v>282</v>
      </c>
      <c r="K1" s="5" t="s">
        <v>283</v>
      </c>
      <c r="L1" s="5" t="s">
        <v>284</v>
      </c>
      <c r="M1" s="5" t="s">
        <v>285</v>
      </c>
      <c r="N1" s="5" t="s">
        <v>286</v>
      </c>
      <c r="O1" s="5" t="s">
        <v>287</v>
      </c>
      <c r="P1" s="5" t="s">
        <v>288</v>
      </c>
      <c r="Q1" s="5" t="s">
        <v>289</v>
      </c>
      <c r="R1" s="5" t="s">
        <v>290</v>
      </c>
      <c r="S1" s="5" t="s">
        <v>291</v>
      </c>
      <c r="T1" s="5" t="s">
        <v>292</v>
      </c>
      <c r="U1" s="5" t="s">
        <v>293</v>
      </c>
      <c r="V1" s="5" t="s">
        <v>294</v>
      </c>
      <c r="W1" s="5" t="s">
        <v>295</v>
      </c>
      <c r="X1" s="5" t="s">
        <v>296</v>
      </c>
      <c r="Y1" s="5" t="s">
        <v>297</v>
      </c>
      <c r="Z1" s="5" t="s">
        <v>298</v>
      </c>
      <c r="AA1" s="5" t="s">
        <v>299</v>
      </c>
      <c r="AB1" s="5" t="s">
        <v>300</v>
      </c>
      <c r="AC1" s="5" t="s">
        <v>301</v>
      </c>
      <c r="AD1" s="5" t="s">
        <v>302</v>
      </c>
      <c r="AE1" s="5" t="s">
        <v>303</v>
      </c>
      <c r="AF1" s="5" t="s">
        <v>544</v>
      </c>
      <c r="AG1" s="5" t="s">
        <v>551</v>
      </c>
      <c r="AH1" s="5" t="s">
        <v>553</v>
      </c>
      <c r="AI1" s="5" t="s">
        <v>559</v>
      </c>
      <c r="AJ1" s="5" t="s">
        <v>569</v>
      </c>
      <c r="AK1" s="5" t="s">
        <v>571</v>
      </c>
      <c r="AL1" s="5" t="s">
        <v>708</v>
      </c>
      <c r="AM1" s="6" t="s">
        <v>716</v>
      </c>
      <c r="AN1" s="6" t="s">
        <v>712</v>
      </c>
      <c r="AO1" s="6" t="s">
        <v>743</v>
      </c>
      <c r="AP1" s="6" t="s">
        <v>745</v>
      </c>
      <c r="AQ1" s="6" t="s">
        <v>800</v>
      </c>
      <c r="AR1" s="6" t="s">
        <v>650</v>
      </c>
      <c r="AS1" s="6" t="s">
        <v>817</v>
      </c>
      <c r="AT1" s="6" t="s">
        <v>821</v>
      </c>
      <c r="AU1" s="6" t="s">
        <v>826</v>
      </c>
    </row>
    <row r="2" spans="1:47" x14ac:dyDescent="0.2">
      <c r="A2" s="5"/>
      <c r="B2" s="5"/>
      <c r="C2" s="5" t="s">
        <v>6</v>
      </c>
      <c r="D2" s="5" t="s">
        <v>7</v>
      </c>
      <c r="E2" s="5" t="s">
        <v>8</v>
      </c>
      <c r="F2" s="5" t="s">
        <v>9</v>
      </c>
      <c r="G2" s="5" t="s">
        <v>10</v>
      </c>
      <c r="H2" s="5" t="s">
        <v>11</v>
      </c>
      <c r="I2" s="5" t="s">
        <v>12</v>
      </c>
      <c r="J2" s="5" t="s">
        <v>13</v>
      </c>
      <c r="K2" s="5" t="s">
        <v>14</v>
      </c>
      <c r="L2" s="5" t="s">
        <v>15</v>
      </c>
      <c r="M2" s="5" t="s">
        <v>16</v>
      </c>
      <c r="N2" s="5" t="s">
        <v>17</v>
      </c>
      <c r="O2" s="5" t="s">
        <v>18</v>
      </c>
      <c r="P2" s="5" t="s">
        <v>19</v>
      </c>
      <c r="Q2" s="5" t="s">
        <v>20</v>
      </c>
      <c r="R2" s="5" t="s">
        <v>21</v>
      </c>
      <c r="S2" s="5" t="s">
        <v>22</v>
      </c>
      <c r="T2" s="5" t="s">
        <v>23</v>
      </c>
      <c r="U2" s="5" t="s">
        <v>24</v>
      </c>
      <c r="V2" s="5" t="s">
        <v>25</v>
      </c>
      <c r="W2" s="5" t="s">
        <v>26</v>
      </c>
      <c r="X2" s="5" t="s">
        <v>0</v>
      </c>
      <c r="Y2" s="5" t="s">
        <v>27</v>
      </c>
      <c r="Z2" s="5" t="s">
        <v>28</v>
      </c>
      <c r="AA2" s="5" t="s">
        <v>1</v>
      </c>
      <c r="AB2" s="5" t="s">
        <v>2</v>
      </c>
      <c r="AC2" s="5" t="s">
        <v>152</v>
      </c>
      <c r="AD2" s="5" t="s">
        <v>153</v>
      </c>
      <c r="AE2" s="5" t="s">
        <v>155</v>
      </c>
      <c r="AF2" s="5" t="s">
        <v>545</v>
      </c>
      <c r="AG2" s="5" t="s">
        <v>552</v>
      </c>
      <c r="AH2" s="5" t="s">
        <v>554</v>
      </c>
      <c r="AI2" s="5" t="s">
        <v>558</v>
      </c>
      <c r="AJ2" s="5" t="s">
        <v>568</v>
      </c>
      <c r="AK2" s="5" t="s">
        <v>572</v>
      </c>
      <c r="AL2" s="5" t="s">
        <v>709</v>
      </c>
      <c r="AM2" s="6" t="s">
        <v>717</v>
      </c>
      <c r="AN2" s="6" t="s">
        <v>713</v>
      </c>
      <c r="AO2" s="6" t="s">
        <v>744</v>
      </c>
      <c r="AP2" s="6" t="s">
        <v>746</v>
      </c>
      <c r="AQ2" s="6" t="s">
        <v>799</v>
      </c>
      <c r="AR2" s="6" t="s">
        <v>810</v>
      </c>
      <c r="AS2" s="6" t="s">
        <v>816</v>
      </c>
      <c r="AT2" s="6" t="s">
        <v>820</v>
      </c>
      <c r="AU2" s="6" t="s">
        <v>827</v>
      </c>
    </row>
    <row r="3" spans="1:47" x14ac:dyDescent="0.2">
      <c r="A3" s="5" t="s">
        <v>704</v>
      </c>
      <c r="B3" s="5" t="s">
        <v>220</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row>
    <row r="4" spans="1:47" ht="24" x14ac:dyDescent="0.2">
      <c r="A4" s="116" t="s">
        <v>174</v>
      </c>
      <c r="B4" s="116" t="s">
        <v>349</v>
      </c>
      <c r="C4" s="117">
        <v>115503</v>
      </c>
      <c r="D4" s="117">
        <v>131283</v>
      </c>
      <c r="E4" s="117">
        <v>148881</v>
      </c>
      <c r="F4" s="117">
        <v>154217</v>
      </c>
      <c r="G4" s="117">
        <v>144990</v>
      </c>
      <c r="H4" s="117">
        <v>163995</v>
      </c>
      <c r="I4" s="117">
        <v>175059</v>
      </c>
      <c r="J4" s="117">
        <v>193548</v>
      </c>
      <c r="K4" s="117">
        <v>199140</v>
      </c>
      <c r="L4" s="117">
        <v>156286</v>
      </c>
      <c r="M4" s="117">
        <v>173407</v>
      </c>
      <c r="N4" s="117">
        <v>136641</v>
      </c>
      <c r="O4" s="117">
        <v>188428</v>
      </c>
      <c r="P4" s="117">
        <v>211774</v>
      </c>
      <c r="Q4" s="117">
        <v>222006</v>
      </c>
      <c r="R4" s="117">
        <v>210054</v>
      </c>
      <c r="S4" s="117">
        <v>207821</v>
      </c>
      <c r="T4" s="117">
        <v>212967</v>
      </c>
      <c r="U4" s="117">
        <v>191487</v>
      </c>
      <c r="V4" s="117">
        <v>181891</v>
      </c>
      <c r="W4" s="117">
        <v>163894</v>
      </c>
      <c r="X4" s="117">
        <v>147864</v>
      </c>
      <c r="Y4" s="117">
        <v>136457</v>
      </c>
      <c r="Z4" s="117">
        <v>127891</v>
      </c>
      <c r="AA4" s="117">
        <v>130083</v>
      </c>
      <c r="AB4" s="117">
        <v>105351</v>
      </c>
      <c r="AC4" s="117">
        <v>86141</v>
      </c>
      <c r="AD4" s="117">
        <v>75042</v>
      </c>
      <c r="AE4" s="117">
        <v>69223</v>
      </c>
      <c r="AF4" s="117">
        <v>71681</v>
      </c>
      <c r="AG4" s="117">
        <v>82294</v>
      </c>
      <c r="AH4" s="117">
        <v>73083.398520000002</v>
      </c>
      <c r="AI4" s="117">
        <v>82586.207930000004</v>
      </c>
      <c r="AJ4" s="117">
        <v>78429.190560000003</v>
      </c>
      <c r="AK4" s="117">
        <v>72734</v>
      </c>
      <c r="AL4" s="117">
        <v>70441</v>
      </c>
      <c r="AM4" s="117">
        <v>71045.751429999917</v>
      </c>
      <c r="AN4" s="281">
        <v>71045.751429999917</v>
      </c>
      <c r="AO4" s="117">
        <v>100454.89256000001</v>
      </c>
      <c r="AP4" s="281">
        <v>100454.89256000001</v>
      </c>
      <c r="AQ4" s="281">
        <v>129430.69844999997</v>
      </c>
      <c r="AR4" s="281">
        <v>138535.6423049499</v>
      </c>
      <c r="AS4" s="281">
        <v>126096.62326909998</v>
      </c>
      <c r="AT4" s="281">
        <v>98306.999760900042</v>
      </c>
      <c r="AU4" s="281">
        <v>133792.22279459998</v>
      </c>
    </row>
    <row r="5" spans="1:47" x14ac:dyDescent="0.2">
      <c r="A5" s="116" t="s">
        <v>175</v>
      </c>
      <c r="B5" s="116" t="s">
        <v>350</v>
      </c>
      <c r="C5" s="117">
        <v>-49621</v>
      </c>
      <c r="D5" s="117">
        <v>-58208</v>
      </c>
      <c r="E5" s="117">
        <v>-70489</v>
      </c>
      <c r="F5" s="117">
        <v>-76480</v>
      </c>
      <c r="G5" s="117">
        <v>-71320</v>
      </c>
      <c r="H5" s="117">
        <v>-81203</v>
      </c>
      <c r="I5" s="117">
        <v>-92263</v>
      </c>
      <c r="J5" s="117">
        <v>-95636</v>
      </c>
      <c r="K5" s="117">
        <v>-87380</v>
      </c>
      <c r="L5" s="117">
        <v>-54323</v>
      </c>
      <c r="M5" s="117">
        <v>-61652</v>
      </c>
      <c r="N5" s="117">
        <v>-34832</v>
      </c>
      <c r="O5" s="117">
        <v>-68416</v>
      </c>
      <c r="P5" s="117">
        <v>-87275</v>
      </c>
      <c r="Q5" s="117">
        <v>-93543</v>
      </c>
      <c r="R5" s="117">
        <v>-85700</v>
      </c>
      <c r="S5" s="117">
        <v>-79047</v>
      </c>
      <c r="T5" s="117">
        <v>-89938</v>
      </c>
      <c r="U5" s="117">
        <v>-102745</v>
      </c>
      <c r="V5" s="117">
        <v>-90650</v>
      </c>
      <c r="W5" s="117">
        <v>-86058</v>
      </c>
      <c r="X5" s="117">
        <v>-87092</v>
      </c>
      <c r="Y5" s="117">
        <v>-86998</v>
      </c>
      <c r="Z5" s="117">
        <v>-83631</v>
      </c>
      <c r="AA5" s="117">
        <v>-90522</v>
      </c>
      <c r="AB5" s="117">
        <v>-77683</v>
      </c>
      <c r="AC5" s="117">
        <v>-71266</v>
      </c>
      <c r="AD5" s="117">
        <v>-74152</v>
      </c>
      <c r="AE5" s="117">
        <v>-86194</v>
      </c>
      <c r="AF5" s="117">
        <v>-71574</v>
      </c>
      <c r="AG5" s="117">
        <v>-79682</v>
      </c>
      <c r="AH5" s="117">
        <v>-77161.502439999997</v>
      </c>
      <c r="AI5" s="117">
        <v>-80624.227669999993</v>
      </c>
      <c r="AJ5" s="117">
        <v>-74785.648180000004</v>
      </c>
      <c r="AK5" s="117">
        <v>-64560</v>
      </c>
      <c r="AL5" s="117">
        <v>-52033</v>
      </c>
      <c r="AM5" s="117">
        <v>-53080.617569999988</v>
      </c>
      <c r="AN5" s="117">
        <v>-52529.145850000001</v>
      </c>
      <c r="AO5" s="117">
        <v>-75184.916640000025</v>
      </c>
      <c r="AP5" s="117">
        <v>-74421.995610000013</v>
      </c>
      <c r="AQ5" s="117">
        <v>-76218</v>
      </c>
      <c r="AR5" s="117">
        <v>-79353.731617409561</v>
      </c>
      <c r="AS5" s="117">
        <v>-75942.28314232573</v>
      </c>
      <c r="AT5" s="117">
        <v>-67264.425738850055</v>
      </c>
      <c r="AU5" s="117">
        <v>-84952.138951813526</v>
      </c>
    </row>
    <row r="6" spans="1:47" x14ac:dyDescent="0.2">
      <c r="A6" s="116" t="s">
        <v>176</v>
      </c>
      <c r="B6" s="116" t="s">
        <v>351</v>
      </c>
      <c r="C6" s="117">
        <v>65882</v>
      </c>
      <c r="D6" s="117">
        <v>73075</v>
      </c>
      <c r="E6" s="117">
        <v>78392</v>
      </c>
      <c r="F6" s="117">
        <v>77737</v>
      </c>
      <c r="G6" s="117">
        <v>73670</v>
      </c>
      <c r="H6" s="117">
        <v>82792</v>
      </c>
      <c r="I6" s="117">
        <v>82796</v>
      </c>
      <c r="J6" s="117">
        <v>97912</v>
      </c>
      <c r="K6" s="117">
        <v>111760</v>
      </c>
      <c r="L6" s="117">
        <v>101963</v>
      </c>
      <c r="M6" s="117">
        <v>111755</v>
      </c>
      <c r="N6" s="117">
        <v>101809</v>
      </c>
      <c r="O6" s="117">
        <v>120012</v>
      </c>
      <c r="P6" s="117">
        <v>124499</v>
      </c>
      <c r="Q6" s="117">
        <v>128463</v>
      </c>
      <c r="R6" s="117">
        <v>124354</v>
      </c>
      <c r="S6" s="117">
        <v>128774</v>
      </c>
      <c r="T6" s="117">
        <v>123029</v>
      </c>
      <c r="U6" s="117">
        <v>88742</v>
      </c>
      <c r="V6" s="117">
        <v>91241</v>
      </c>
      <c r="W6" s="117">
        <v>77836</v>
      </c>
      <c r="X6" s="117">
        <v>60772</v>
      </c>
      <c r="Y6" s="117">
        <v>49459</v>
      </c>
      <c r="Z6" s="117">
        <v>44260</v>
      </c>
      <c r="AA6" s="117">
        <v>39561</v>
      </c>
      <c r="AB6" s="117">
        <v>27668</v>
      </c>
      <c r="AC6" s="117">
        <v>14875</v>
      </c>
      <c r="AD6" s="117">
        <v>890</v>
      </c>
      <c r="AE6" s="117">
        <v>-16971</v>
      </c>
      <c r="AF6" s="117">
        <v>107</v>
      </c>
      <c r="AG6" s="117">
        <v>2612</v>
      </c>
      <c r="AH6" s="117">
        <v>-4078.1039199999941</v>
      </c>
      <c r="AI6" s="117">
        <v>1961.9802600000112</v>
      </c>
      <c r="AJ6" s="117">
        <v>3643.542379999999</v>
      </c>
      <c r="AK6" s="117">
        <v>8174</v>
      </c>
      <c r="AL6" s="117">
        <v>18408</v>
      </c>
      <c r="AM6" s="281">
        <v>17965.133859999929</v>
      </c>
      <c r="AN6" s="281">
        <v>18516.605579999916</v>
      </c>
      <c r="AO6" s="281">
        <v>25269.975919999983</v>
      </c>
      <c r="AP6" s="281">
        <v>26032.896949999995</v>
      </c>
      <c r="AQ6" s="281">
        <v>53212.698449999967</v>
      </c>
      <c r="AR6" s="281">
        <v>59181.910687540338</v>
      </c>
      <c r="AS6" s="281">
        <v>50154.340126774245</v>
      </c>
      <c r="AT6" s="281">
        <v>31042.574022049987</v>
      </c>
      <c r="AU6" s="281">
        <v>48840.083842786451</v>
      </c>
    </row>
    <row r="7" spans="1:47" x14ac:dyDescent="0.2">
      <c r="A7" s="116" t="s">
        <v>177</v>
      </c>
      <c r="B7" s="116" t="s">
        <v>352</v>
      </c>
      <c r="C7" s="117">
        <v>-32055</v>
      </c>
      <c r="D7" s="117">
        <v>-33194</v>
      </c>
      <c r="E7" s="117">
        <v>-35455</v>
      </c>
      <c r="F7" s="117">
        <v>-46919</v>
      </c>
      <c r="G7" s="117">
        <v>-36846</v>
      </c>
      <c r="H7" s="117">
        <v>-42045</v>
      </c>
      <c r="I7" s="117">
        <v>-52071</v>
      </c>
      <c r="J7" s="117">
        <v>-44240</v>
      </c>
      <c r="K7" s="117">
        <v>-50194</v>
      </c>
      <c r="L7" s="117">
        <v>-45712</v>
      </c>
      <c r="M7" s="117">
        <v>-40270</v>
      </c>
      <c r="N7" s="117">
        <v>-49273</v>
      </c>
      <c r="O7" s="117">
        <v>-52929</v>
      </c>
      <c r="P7" s="117">
        <v>-56844</v>
      </c>
      <c r="Q7" s="117">
        <v>-56042</v>
      </c>
      <c r="R7" s="117">
        <v>-51308</v>
      </c>
      <c r="S7" s="117">
        <v>-61887</v>
      </c>
      <c r="T7" s="117">
        <v>-66270</v>
      </c>
      <c r="U7" s="117">
        <v>-66059</v>
      </c>
      <c r="V7" s="117">
        <v>-79632</v>
      </c>
      <c r="W7" s="117">
        <v>-73845</v>
      </c>
      <c r="X7" s="117">
        <v>-51774</v>
      </c>
      <c r="Y7" s="117">
        <v>-56961</v>
      </c>
      <c r="Z7" s="117">
        <v>-115325</v>
      </c>
      <c r="AA7" s="117">
        <v>-51068</v>
      </c>
      <c r="AB7" s="117">
        <v>-53732</v>
      </c>
      <c r="AC7" s="117">
        <v>-43028</v>
      </c>
      <c r="AD7" s="117">
        <v>-53288</v>
      </c>
      <c r="AE7" s="117">
        <v>-37531</v>
      </c>
      <c r="AF7" s="117">
        <v>-48583</v>
      </c>
      <c r="AG7" s="117">
        <v>-33449</v>
      </c>
      <c r="AH7" s="117">
        <v>-51067</v>
      </c>
      <c r="AI7" s="117">
        <v>-27908</v>
      </c>
      <c r="AJ7" s="117">
        <v>-41350</v>
      </c>
      <c r="AK7" s="117">
        <v>-39197</v>
      </c>
      <c r="AL7" s="117">
        <v>-50146</v>
      </c>
      <c r="AM7" s="281">
        <v>-29443.412314680387</v>
      </c>
      <c r="AN7" s="281">
        <v>-28878.224904650378</v>
      </c>
      <c r="AO7" s="281">
        <v>-43185.00793067339</v>
      </c>
      <c r="AP7" s="281">
        <v>-43079.150560583352</v>
      </c>
      <c r="AQ7" s="281">
        <v>-68563.324748486586</v>
      </c>
      <c r="AR7" s="281">
        <v>-59439.358176926384</v>
      </c>
      <c r="AS7" s="281">
        <v>-47661.066488250304</v>
      </c>
      <c r="AT7" s="281">
        <v>-46444.983921738989</v>
      </c>
      <c r="AU7" s="281">
        <v>-42183.641326561345</v>
      </c>
    </row>
    <row r="8" spans="1:47" x14ac:dyDescent="0.2">
      <c r="A8" s="115" t="s">
        <v>178</v>
      </c>
      <c r="B8" s="115" t="s">
        <v>353</v>
      </c>
      <c r="C8" s="117">
        <v>0</v>
      </c>
      <c r="D8" s="117">
        <v>0</v>
      </c>
      <c r="E8" s="117">
        <v>0</v>
      </c>
      <c r="F8" s="117">
        <v>0</v>
      </c>
      <c r="G8" s="117">
        <v>0</v>
      </c>
      <c r="H8" s="117">
        <v>0</v>
      </c>
      <c r="I8" s="117">
        <v>0</v>
      </c>
      <c r="J8" s="117">
        <v>0</v>
      </c>
      <c r="K8" s="117">
        <v>0</v>
      </c>
      <c r="L8" s="117">
        <v>0</v>
      </c>
      <c r="M8" s="117">
        <v>0</v>
      </c>
      <c r="N8" s="117">
        <v>0</v>
      </c>
      <c r="O8" s="117">
        <v>0</v>
      </c>
      <c r="P8" s="117">
        <v>0</v>
      </c>
      <c r="Q8" s="117">
        <v>0</v>
      </c>
      <c r="R8" s="117">
        <v>0</v>
      </c>
      <c r="S8" s="117">
        <v>0</v>
      </c>
      <c r="T8" s="117">
        <v>0</v>
      </c>
      <c r="U8" s="117">
        <v>0</v>
      </c>
      <c r="V8" s="117">
        <v>0</v>
      </c>
      <c r="W8" s="117">
        <v>0</v>
      </c>
      <c r="X8" s="117">
        <v>0</v>
      </c>
      <c r="Y8" s="117">
        <v>0</v>
      </c>
      <c r="Z8" s="117">
        <v>0</v>
      </c>
      <c r="AA8" s="117">
        <v>0</v>
      </c>
      <c r="AB8" s="117">
        <v>0</v>
      </c>
      <c r="AC8" s="117">
        <v>0</v>
      </c>
      <c r="AD8" s="117">
        <v>0</v>
      </c>
      <c r="AE8" s="117">
        <v>0</v>
      </c>
      <c r="AF8" s="117">
        <v>0</v>
      </c>
      <c r="AG8" s="117">
        <v>0</v>
      </c>
      <c r="AH8" s="117">
        <v>0</v>
      </c>
      <c r="AI8" s="117">
        <v>0</v>
      </c>
      <c r="AJ8" s="117">
        <v>0</v>
      </c>
      <c r="AK8" s="117">
        <v>0</v>
      </c>
      <c r="AL8" s="117"/>
    </row>
    <row r="9" spans="1:47" x14ac:dyDescent="0.2">
      <c r="A9" s="115" t="s">
        <v>179</v>
      </c>
      <c r="B9" s="115" t="s">
        <v>354</v>
      </c>
      <c r="C9" s="117">
        <v>-32055</v>
      </c>
      <c r="D9" s="117">
        <v>-33194</v>
      </c>
      <c r="E9" s="117">
        <v>-35455</v>
      </c>
      <c r="F9" s="117">
        <v>-46919</v>
      </c>
      <c r="G9" s="117">
        <v>-36846</v>
      </c>
      <c r="H9" s="117">
        <v>-42045</v>
      </c>
      <c r="I9" s="117">
        <v>-52071</v>
      </c>
      <c r="J9" s="117">
        <v>-44240</v>
      </c>
      <c r="K9" s="117">
        <v>-50194</v>
      </c>
      <c r="L9" s="117">
        <v>-45712</v>
      </c>
      <c r="M9" s="117">
        <v>-40270</v>
      </c>
      <c r="N9" s="117">
        <v>-49273</v>
      </c>
      <c r="O9" s="117">
        <v>-52929</v>
      </c>
      <c r="P9" s="117">
        <v>-56844</v>
      </c>
      <c r="Q9" s="117">
        <v>-56042</v>
      </c>
      <c r="R9" s="117">
        <v>-59604</v>
      </c>
      <c r="S9" s="117">
        <v>-61887</v>
      </c>
      <c r="T9" s="117">
        <v>-66270</v>
      </c>
      <c r="U9" s="117">
        <v>-66059</v>
      </c>
      <c r="V9" s="117">
        <v>-79632</v>
      </c>
      <c r="W9" s="117">
        <v>-73845</v>
      </c>
      <c r="X9" s="117">
        <v>-51774</v>
      </c>
      <c r="Y9" s="117">
        <v>-56961</v>
      </c>
      <c r="Z9" s="117">
        <v>-58215</v>
      </c>
      <c r="AA9" s="117">
        <v>-51068</v>
      </c>
      <c r="AB9" s="117">
        <v>-53732</v>
      </c>
      <c r="AC9" s="117">
        <v>-43028</v>
      </c>
      <c r="AD9" s="117">
        <v>-49362</v>
      </c>
      <c r="AE9" s="117">
        <v>-37531</v>
      </c>
      <c r="AF9" s="117">
        <v>-50202</v>
      </c>
      <c r="AG9" s="117">
        <v>-35756</v>
      </c>
      <c r="AH9" s="117">
        <v>-45101</v>
      </c>
      <c r="AI9" s="117">
        <v>-27908</v>
      </c>
      <c r="AJ9" s="117">
        <v>-41350</v>
      </c>
      <c r="AK9" s="117">
        <v>-39197</v>
      </c>
      <c r="AL9" s="117">
        <v>-54946</v>
      </c>
      <c r="AM9" s="281">
        <v>-29775.834394680387</v>
      </c>
      <c r="AN9" s="281">
        <v>-29210.646984650379</v>
      </c>
      <c r="AO9" s="281">
        <v>-43664.520430673387</v>
      </c>
      <c r="AP9" s="281">
        <v>-43558.663060583349</v>
      </c>
      <c r="AQ9" s="281">
        <v>-68621.615418486588</v>
      </c>
      <c r="AR9" s="281">
        <v>-60389.649106926387</v>
      </c>
      <c r="AS9" s="281">
        <v>-47948.066488250304</v>
      </c>
      <c r="AT9" s="281">
        <v>-46768.983921738989</v>
      </c>
      <c r="AU9" s="281">
        <v>-43519.641326561345</v>
      </c>
    </row>
    <row r="10" spans="1:47" ht="24" x14ac:dyDescent="0.2">
      <c r="A10" s="115" t="s">
        <v>180</v>
      </c>
      <c r="B10" s="115" t="s">
        <v>355</v>
      </c>
      <c r="C10" s="117">
        <v>0</v>
      </c>
      <c r="D10" s="117">
        <v>0</v>
      </c>
      <c r="E10" s="117">
        <v>0</v>
      </c>
      <c r="F10" s="117">
        <v>0</v>
      </c>
      <c r="G10" s="117">
        <v>0</v>
      </c>
      <c r="H10" s="117">
        <v>0</v>
      </c>
      <c r="I10" s="117">
        <v>0</v>
      </c>
      <c r="J10" s="117">
        <v>0</v>
      </c>
      <c r="K10" s="117">
        <v>0</v>
      </c>
      <c r="L10" s="117">
        <v>0</v>
      </c>
      <c r="M10" s="117">
        <v>0</v>
      </c>
      <c r="N10" s="117">
        <v>0</v>
      </c>
      <c r="O10" s="117">
        <v>0</v>
      </c>
      <c r="P10" s="117">
        <v>0</v>
      </c>
      <c r="Q10" s="117">
        <v>0</v>
      </c>
      <c r="R10" s="117">
        <v>0</v>
      </c>
      <c r="S10" s="117">
        <v>0</v>
      </c>
      <c r="T10" s="117">
        <v>0</v>
      </c>
      <c r="U10" s="117">
        <v>0</v>
      </c>
      <c r="V10" s="117">
        <v>0</v>
      </c>
      <c r="W10" s="117">
        <v>0</v>
      </c>
      <c r="X10" s="117">
        <v>0</v>
      </c>
      <c r="Y10" s="117">
        <v>0</v>
      </c>
      <c r="Z10" s="117">
        <v>0</v>
      </c>
      <c r="AA10" s="117">
        <v>0</v>
      </c>
      <c r="AB10" s="117">
        <v>0</v>
      </c>
      <c r="AC10" s="117">
        <v>0</v>
      </c>
      <c r="AD10" s="117">
        <v>0</v>
      </c>
      <c r="AE10" s="117">
        <v>0</v>
      </c>
      <c r="AF10" s="117">
        <v>1619</v>
      </c>
      <c r="AG10" s="117">
        <v>2307</v>
      </c>
      <c r="AH10" s="117">
        <v>-5966</v>
      </c>
      <c r="AI10" s="117">
        <v>0</v>
      </c>
      <c r="AJ10" s="117">
        <v>0</v>
      </c>
      <c r="AK10" s="117">
        <v>0</v>
      </c>
      <c r="AL10" s="117">
        <v>-2039</v>
      </c>
      <c r="AM10" s="281">
        <v>0</v>
      </c>
      <c r="AN10" s="281">
        <v>0</v>
      </c>
      <c r="AO10" s="281">
        <v>0</v>
      </c>
      <c r="AP10" s="281">
        <v>0</v>
      </c>
      <c r="AQ10" s="281"/>
      <c r="AR10" s="281"/>
      <c r="AS10" s="281"/>
      <c r="AT10" s="281"/>
      <c r="AU10" s="281"/>
    </row>
    <row r="11" spans="1:47" x14ac:dyDescent="0.2">
      <c r="A11" s="115" t="s">
        <v>181</v>
      </c>
      <c r="B11" s="115" t="s">
        <v>356</v>
      </c>
      <c r="C11" s="117">
        <v>0</v>
      </c>
      <c r="D11" s="117">
        <v>0</v>
      </c>
      <c r="E11" s="117">
        <v>0</v>
      </c>
      <c r="F11" s="117">
        <v>0</v>
      </c>
      <c r="G11" s="117">
        <v>0</v>
      </c>
      <c r="H11" s="117">
        <v>0</v>
      </c>
      <c r="I11" s="117">
        <v>0</v>
      </c>
      <c r="J11" s="117">
        <v>0</v>
      </c>
      <c r="K11" s="117">
        <v>0</v>
      </c>
      <c r="L11" s="117">
        <v>0</v>
      </c>
      <c r="M11" s="117">
        <v>0</v>
      </c>
      <c r="N11" s="117">
        <v>0</v>
      </c>
      <c r="O11" s="117">
        <v>0</v>
      </c>
      <c r="P11" s="117">
        <v>0</v>
      </c>
      <c r="Q11" s="117">
        <v>0</v>
      </c>
      <c r="R11" s="117">
        <v>8296</v>
      </c>
      <c r="S11" s="117">
        <v>0</v>
      </c>
      <c r="T11" s="117">
        <v>0</v>
      </c>
      <c r="U11" s="117">
        <v>0</v>
      </c>
      <c r="V11" s="117">
        <v>0</v>
      </c>
      <c r="W11" s="117">
        <v>0</v>
      </c>
      <c r="X11" s="117">
        <v>0</v>
      </c>
      <c r="Y11" s="117">
        <v>0</v>
      </c>
      <c r="Z11" s="117">
        <v>0</v>
      </c>
      <c r="AA11" s="117">
        <v>0</v>
      </c>
      <c r="AB11" s="117">
        <v>0</v>
      </c>
      <c r="AC11" s="117">
        <v>0</v>
      </c>
      <c r="AD11" s="117">
        <v>0</v>
      </c>
      <c r="AE11" s="117">
        <v>0</v>
      </c>
      <c r="AF11" s="117">
        <v>0</v>
      </c>
      <c r="AG11" s="117">
        <v>0</v>
      </c>
      <c r="AH11" s="117">
        <v>0</v>
      </c>
      <c r="AI11" s="117">
        <v>0</v>
      </c>
      <c r="AJ11" s="117">
        <v>0</v>
      </c>
      <c r="AK11" s="117">
        <v>0</v>
      </c>
      <c r="AL11" s="117">
        <v>6839</v>
      </c>
      <c r="AM11" s="281">
        <v>332.42207999999999</v>
      </c>
      <c r="AN11" s="281">
        <v>332.42207999999999</v>
      </c>
      <c r="AO11" s="281">
        <v>479.51250000000005</v>
      </c>
      <c r="AP11" s="281">
        <v>479.51250000000005</v>
      </c>
      <c r="AQ11" s="281">
        <v>58.290669999999999</v>
      </c>
      <c r="AR11" s="281">
        <v>950.29093</v>
      </c>
      <c r="AS11" s="281">
        <v>287</v>
      </c>
      <c r="AT11" s="281">
        <v>324</v>
      </c>
      <c r="AU11" s="281">
        <v>1336</v>
      </c>
    </row>
    <row r="12" spans="1:47" x14ac:dyDescent="0.2">
      <c r="A12" s="115" t="s">
        <v>182</v>
      </c>
      <c r="B12" s="115" t="s">
        <v>357</v>
      </c>
      <c r="C12" s="117">
        <v>0</v>
      </c>
      <c r="D12" s="117">
        <v>0</v>
      </c>
      <c r="E12" s="117">
        <v>0</v>
      </c>
      <c r="F12" s="117">
        <v>0</v>
      </c>
      <c r="G12" s="117">
        <v>0</v>
      </c>
      <c r="H12" s="117">
        <v>0</v>
      </c>
      <c r="I12" s="117">
        <v>0</v>
      </c>
      <c r="J12" s="117">
        <v>0</v>
      </c>
      <c r="K12" s="117">
        <v>0</v>
      </c>
      <c r="L12" s="117">
        <v>0</v>
      </c>
      <c r="M12" s="117">
        <v>0</v>
      </c>
      <c r="N12" s="117">
        <v>0</v>
      </c>
      <c r="O12" s="117">
        <v>0</v>
      </c>
      <c r="P12" s="117">
        <v>0</v>
      </c>
      <c r="Q12" s="117">
        <v>0</v>
      </c>
      <c r="R12" s="117">
        <v>0</v>
      </c>
      <c r="S12" s="117">
        <v>0</v>
      </c>
      <c r="T12" s="117">
        <v>0</v>
      </c>
      <c r="U12" s="117">
        <v>0</v>
      </c>
      <c r="V12" s="117">
        <v>0</v>
      </c>
      <c r="W12" s="117">
        <v>0</v>
      </c>
      <c r="X12" s="117">
        <v>0</v>
      </c>
      <c r="Y12" s="117">
        <v>0</v>
      </c>
      <c r="Z12" s="117">
        <v>-57110</v>
      </c>
      <c r="AA12" s="117">
        <v>0</v>
      </c>
      <c r="AB12" s="117">
        <v>0</v>
      </c>
      <c r="AC12" s="117">
        <v>0</v>
      </c>
      <c r="AD12" s="117">
        <v>-3926</v>
      </c>
      <c r="AE12" s="117"/>
      <c r="AF12" s="117">
        <v>0</v>
      </c>
      <c r="AG12" s="117">
        <v>0</v>
      </c>
      <c r="AH12" s="117"/>
      <c r="AI12" s="117"/>
      <c r="AJ12" s="117"/>
      <c r="AK12" s="117">
        <v>0</v>
      </c>
      <c r="AL12" s="117">
        <v>0</v>
      </c>
      <c r="AM12" s="281"/>
      <c r="AN12" s="281"/>
      <c r="AO12" s="281"/>
      <c r="AP12" s="281"/>
      <c r="AQ12" s="281"/>
      <c r="AR12" s="281"/>
      <c r="AS12" s="281"/>
      <c r="AT12" s="281"/>
      <c r="AU12" s="281"/>
    </row>
    <row r="13" spans="1:47" x14ac:dyDescent="0.2">
      <c r="A13" s="115" t="s">
        <v>183</v>
      </c>
      <c r="B13" s="115" t="s">
        <v>358</v>
      </c>
      <c r="C13" s="117">
        <v>0</v>
      </c>
      <c r="D13" s="117">
        <v>0</v>
      </c>
      <c r="E13" s="117">
        <v>0</v>
      </c>
      <c r="F13" s="117">
        <v>0</v>
      </c>
      <c r="G13" s="117">
        <v>0</v>
      </c>
      <c r="H13" s="117">
        <v>0</v>
      </c>
      <c r="I13" s="117">
        <v>0</v>
      </c>
      <c r="J13" s="117">
        <v>0</v>
      </c>
      <c r="K13" s="117">
        <v>0</v>
      </c>
      <c r="L13" s="117">
        <v>0</v>
      </c>
      <c r="M13" s="117">
        <v>0</v>
      </c>
      <c r="N13" s="117">
        <v>0</v>
      </c>
      <c r="O13" s="117">
        <v>0</v>
      </c>
      <c r="P13" s="117">
        <v>0</v>
      </c>
      <c r="Q13" s="117">
        <v>0</v>
      </c>
      <c r="R13" s="117">
        <v>0</v>
      </c>
      <c r="S13" s="117">
        <v>0</v>
      </c>
      <c r="T13" s="117">
        <v>0</v>
      </c>
      <c r="U13" s="117">
        <v>0</v>
      </c>
      <c r="V13" s="117">
        <v>0</v>
      </c>
      <c r="W13" s="117">
        <v>0</v>
      </c>
      <c r="X13" s="117">
        <v>0</v>
      </c>
      <c r="Y13" s="117">
        <v>0</v>
      </c>
      <c r="Z13" s="117">
        <v>0</v>
      </c>
      <c r="AA13" s="117">
        <v>0</v>
      </c>
      <c r="AB13" s="117">
        <v>0</v>
      </c>
      <c r="AC13" s="117">
        <v>0</v>
      </c>
      <c r="AD13" s="117">
        <v>0</v>
      </c>
      <c r="AE13" s="117">
        <v>0</v>
      </c>
      <c r="AF13" s="117">
        <v>0</v>
      </c>
      <c r="AG13" s="117">
        <v>0</v>
      </c>
      <c r="AH13" s="117">
        <v>0</v>
      </c>
      <c r="AI13" s="117">
        <v>0</v>
      </c>
      <c r="AJ13" s="117">
        <v>0</v>
      </c>
      <c r="AK13" s="117">
        <v>0</v>
      </c>
      <c r="AL13" s="117">
        <v>0</v>
      </c>
      <c r="AM13" s="281">
        <v>0</v>
      </c>
      <c r="AN13" s="281">
        <v>0</v>
      </c>
      <c r="AO13" s="281">
        <v>0</v>
      </c>
      <c r="AP13" s="281">
        <v>0</v>
      </c>
      <c r="AQ13" s="281"/>
      <c r="AR13" s="281"/>
      <c r="AS13" s="281"/>
      <c r="AT13" s="281"/>
      <c r="AU13" s="281"/>
    </row>
    <row r="14" spans="1:47" ht="24" x14ac:dyDescent="0.2">
      <c r="A14" s="116" t="s">
        <v>184</v>
      </c>
      <c r="B14" s="116" t="s">
        <v>359</v>
      </c>
      <c r="C14" s="117">
        <v>33827</v>
      </c>
      <c r="D14" s="117">
        <v>39881</v>
      </c>
      <c r="E14" s="117">
        <v>42937</v>
      </c>
      <c r="F14" s="117">
        <v>30818</v>
      </c>
      <c r="G14" s="117">
        <v>36824</v>
      </c>
      <c r="H14" s="117">
        <v>40747</v>
      </c>
      <c r="I14" s="117">
        <v>30725</v>
      </c>
      <c r="J14" s="117">
        <v>53672</v>
      </c>
      <c r="K14" s="117">
        <v>61566</v>
      </c>
      <c r="L14" s="117">
        <v>56251</v>
      </c>
      <c r="M14" s="117">
        <v>71485</v>
      </c>
      <c r="N14" s="117">
        <v>52536</v>
      </c>
      <c r="O14" s="117">
        <v>67083</v>
      </c>
      <c r="P14" s="117">
        <v>67655</v>
      </c>
      <c r="Q14" s="117">
        <v>72421</v>
      </c>
      <c r="R14" s="117">
        <v>73046</v>
      </c>
      <c r="S14" s="117">
        <v>66887</v>
      </c>
      <c r="T14" s="117">
        <v>56759</v>
      </c>
      <c r="U14" s="117">
        <v>22683</v>
      </c>
      <c r="V14" s="117">
        <v>11609</v>
      </c>
      <c r="W14" s="117">
        <v>3991</v>
      </c>
      <c r="X14" s="117">
        <v>8998</v>
      </c>
      <c r="Y14" s="117">
        <v>-7502</v>
      </c>
      <c r="Z14" s="117">
        <v>-71065</v>
      </c>
      <c r="AA14" s="117">
        <v>-11507</v>
      </c>
      <c r="AB14" s="117">
        <v>-26064</v>
      </c>
      <c r="AC14" s="117">
        <v>-28153</v>
      </c>
      <c r="AD14" s="117">
        <v>-52398</v>
      </c>
      <c r="AE14" s="117">
        <v>-54502</v>
      </c>
      <c r="AF14" s="117">
        <v>-48476</v>
      </c>
      <c r="AG14" s="117">
        <v>-30837</v>
      </c>
      <c r="AH14" s="117">
        <v>-55145.103919999994</v>
      </c>
      <c r="AI14" s="117">
        <v>-25946.019739999989</v>
      </c>
      <c r="AJ14" s="117">
        <v>-37706.457620000001</v>
      </c>
      <c r="AK14" s="117">
        <v>-31023</v>
      </c>
      <c r="AL14" s="117">
        <v>-31738</v>
      </c>
      <c r="AM14" s="281">
        <v>-11478.278454680458</v>
      </c>
      <c r="AN14" s="281">
        <v>-10361.619324650463</v>
      </c>
      <c r="AO14" s="281">
        <v>-17915.032010673407</v>
      </c>
      <c r="AP14" s="281">
        <v>-17046.253610583357</v>
      </c>
      <c r="AQ14" s="281">
        <v>-15350.626298486619</v>
      </c>
      <c r="AR14" s="281">
        <v>-257.44748938604607</v>
      </c>
      <c r="AS14" s="281">
        <v>2493.2736385239405</v>
      </c>
      <c r="AT14" s="281">
        <v>-15402.409899689002</v>
      </c>
      <c r="AU14" s="281">
        <v>6656.4425162251064</v>
      </c>
    </row>
    <row r="15" spans="1:47" x14ac:dyDescent="0.2">
      <c r="A15" s="116" t="s">
        <v>67</v>
      </c>
      <c r="B15" s="116" t="s">
        <v>237</v>
      </c>
      <c r="C15" s="117">
        <v>-5752</v>
      </c>
      <c r="D15" s="117">
        <v>-259</v>
      </c>
      <c r="E15" s="117">
        <v>-90</v>
      </c>
      <c r="F15" s="117">
        <v>468</v>
      </c>
      <c r="G15" s="117">
        <v>-3057</v>
      </c>
      <c r="H15" s="117">
        <v>-6951</v>
      </c>
      <c r="I15" s="117">
        <v>-11965</v>
      </c>
      <c r="J15" s="117">
        <v>-9868</v>
      </c>
      <c r="K15" s="117">
        <v>-11255</v>
      </c>
      <c r="L15" s="117">
        <v>-9049</v>
      </c>
      <c r="M15" s="117">
        <v>-8846</v>
      </c>
      <c r="N15" s="117">
        <v>-5166</v>
      </c>
      <c r="O15" s="117">
        <v>-9202</v>
      </c>
      <c r="P15" s="117">
        <v>-11786</v>
      </c>
      <c r="Q15" s="117">
        <v>-12324</v>
      </c>
      <c r="R15" s="117">
        <v>-13504</v>
      </c>
      <c r="S15" s="117">
        <v>-16548</v>
      </c>
      <c r="T15" s="117">
        <v>-18400</v>
      </c>
      <c r="U15" s="117">
        <v>-17809</v>
      </c>
      <c r="V15" s="117">
        <v>-14845</v>
      </c>
      <c r="W15" s="117">
        <v>-18378</v>
      </c>
      <c r="X15" s="117">
        <v>-16052</v>
      </c>
      <c r="Y15" s="117">
        <v>-15224</v>
      </c>
      <c r="Z15" s="117">
        <v>-13486</v>
      </c>
      <c r="AA15" s="117">
        <v>-12627</v>
      </c>
      <c r="AB15" s="117">
        <v>-7225</v>
      </c>
      <c r="AC15" s="117">
        <v>-4872</v>
      </c>
      <c r="AD15" s="117">
        <v>-1546</v>
      </c>
      <c r="AE15" s="117">
        <v>-3307</v>
      </c>
      <c r="AF15" s="117">
        <v>-4478</v>
      </c>
      <c r="AG15" s="117">
        <v>-1949</v>
      </c>
      <c r="AH15" s="117">
        <v>-3821</v>
      </c>
      <c r="AI15" s="117">
        <v>-3679</v>
      </c>
      <c r="AJ15" s="117">
        <v>-4117</v>
      </c>
      <c r="AK15" s="117">
        <v>-3140</v>
      </c>
      <c r="AL15" s="117">
        <v>-1891</v>
      </c>
      <c r="AM15" s="281">
        <v>-2368.9103399699916</v>
      </c>
      <c r="AN15" s="281">
        <v>-3485.5694699999976</v>
      </c>
      <c r="AO15" s="281">
        <v>-3909.3183299099737</v>
      </c>
      <c r="AP15" s="281">
        <v>-4778.0967299999993</v>
      </c>
      <c r="AQ15" s="281">
        <v>-3357.4552599999993</v>
      </c>
      <c r="AR15" s="281">
        <v>-2427.3513399999993</v>
      </c>
      <c r="AS15" s="281">
        <v>-3328.9271000000008</v>
      </c>
      <c r="AT15" s="281">
        <v>-3490.0196200000014</v>
      </c>
      <c r="AU15" s="281">
        <v>-2736.3199</v>
      </c>
    </row>
    <row r="16" spans="1:47" x14ac:dyDescent="0.2">
      <c r="A16" s="115" t="s">
        <v>185</v>
      </c>
      <c r="B16" s="115" t="s">
        <v>238</v>
      </c>
      <c r="C16" s="117">
        <v>469</v>
      </c>
      <c r="D16" s="117">
        <v>6295</v>
      </c>
      <c r="E16" s="117">
        <v>7090</v>
      </c>
      <c r="F16" s="117">
        <v>4819</v>
      </c>
      <c r="G16" s="117">
        <v>2061</v>
      </c>
      <c r="H16" s="117">
        <v>5363</v>
      </c>
      <c r="I16" s="117">
        <v>4619</v>
      </c>
      <c r="J16" s="117">
        <v>2671</v>
      </c>
      <c r="K16" s="117">
        <v>1364</v>
      </c>
      <c r="L16" s="117">
        <v>872</v>
      </c>
      <c r="M16" s="117">
        <v>963</v>
      </c>
      <c r="N16" s="117">
        <v>7398</v>
      </c>
      <c r="O16" s="117">
        <v>2133</v>
      </c>
      <c r="P16" s="117">
        <v>5024</v>
      </c>
      <c r="Q16" s="117">
        <v>2485</v>
      </c>
      <c r="R16" s="117">
        <v>3514</v>
      </c>
      <c r="S16" s="117">
        <v>4017</v>
      </c>
      <c r="T16" s="117">
        <v>7458</v>
      </c>
      <c r="U16" s="117">
        <v>10394</v>
      </c>
      <c r="V16" s="117">
        <v>3282</v>
      </c>
      <c r="W16" s="117">
        <v>7706</v>
      </c>
      <c r="X16" s="117">
        <v>6928</v>
      </c>
      <c r="Y16" s="117">
        <v>8878</v>
      </c>
      <c r="Z16" s="117">
        <v>13399</v>
      </c>
      <c r="AA16" s="117">
        <v>12551</v>
      </c>
      <c r="AB16" s="117">
        <v>14543</v>
      </c>
      <c r="AC16" s="117">
        <v>14045</v>
      </c>
      <c r="AD16" s="117">
        <v>14401</v>
      </c>
      <c r="AE16" s="117">
        <v>11658</v>
      </c>
      <c r="AF16" s="117">
        <v>9212</v>
      </c>
      <c r="AG16" s="117">
        <v>6928</v>
      </c>
      <c r="AH16" s="117">
        <v>4051</v>
      </c>
      <c r="AI16" s="117">
        <v>4120</v>
      </c>
      <c r="AJ16" s="117">
        <v>4253</v>
      </c>
      <c r="AK16" s="117">
        <v>3172</v>
      </c>
      <c r="AL16" s="117">
        <v>2906</v>
      </c>
      <c r="AM16" s="281">
        <v>3198.5080200000002</v>
      </c>
      <c r="AN16" s="281">
        <v>3198.5080200000002</v>
      </c>
      <c r="AO16" s="281">
        <v>3350.3566900000005</v>
      </c>
      <c r="AP16" s="281">
        <v>3350.3566900000005</v>
      </c>
      <c r="AQ16" s="281">
        <v>3822.9464800000001</v>
      </c>
      <c r="AR16" s="281">
        <v>3545.5893699999997</v>
      </c>
      <c r="AS16" s="281">
        <v>4740.5652199999995</v>
      </c>
      <c r="AT16" s="281">
        <v>3194.5152999999996</v>
      </c>
      <c r="AU16" s="281">
        <v>3561.8052700000003</v>
      </c>
    </row>
    <row r="17" spans="1:47" x14ac:dyDescent="0.2">
      <c r="A17" s="115" t="s">
        <v>186</v>
      </c>
      <c r="B17" s="115" t="s">
        <v>360</v>
      </c>
      <c r="C17" s="117">
        <v>-6221</v>
      </c>
      <c r="D17" s="117">
        <v>-6554</v>
      </c>
      <c r="E17" s="117">
        <v>-7180</v>
      </c>
      <c r="F17" s="117">
        <v>-4351</v>
      </c>
      <c r="G17" s="117">
        <v>-5118</v>
      </c>
      <c r="H17" s="117">
        <v>-12314</v>
      </c>
      <c r="I17" s="117">
        <v>-16584</v>
      </c>
      <c r="J17" s="117">
        <v>-12539</v>
      </c>
      <c r="K17" s="117">
        <v>-12619</v>
      </c>
      <c r="L17" s="117">
        <v>-9921</v>
      </c>
      <c r="M17" s="117">
        <v>-9809</v>
      </c>
      <c r="N17" s="117">
        <v>-12564</v>
      </c>
      <c r="O17" s="117">
        <v>-11335</v>
      </c>
      <c r="P17" s="117">
        <v>-16810</v>
      </c>
      <c r="Q17" s="117">
        <v>-14809</v>
      </c>
      <c r="R17" s="117">
        <v>-17018</v>
      </c>
      <c r="S17" s="117">
        <v>-20565</v>
      </c>
      <c r="T17" s="117">
        <v>-25858</v>
      </c>
      <c r="U17" s="117">
        <v>-28203</v>
      </c>
      <c r="V17" s="117">
        <v>-18127</v>
      </c>
      <c r="W17" s="117">
        <v>-26084</v>
      </c>
      <c r="X17" s="117">
        <v>-22980</v>
      </c>
      <c r="Y17" s="117">
        <v>-24102</v>
      </c>
      <c r="Z17" s="117">
        <v>-26885</v>
      </c>
      <c r="AA17" s="117">
        <v>-25178</v>
      </c>
      <c r="AB17" s="117">
        <v>-21768</v>
      </c>
      <c r="AC17" s="117">
        <v>-18917</v>
      </c>
      <c r="AD17" s="117">
        <v>-15947</v>
      </c>
      <c r="AE17" s="117">
        <v>-14965</v>
      </c>
      <c r="AF17" s="117">
        <v>-13690</v>
      </c>
      <c r="AG17" s="117">
        <v>-8877</v>
      </c>
      <c r="AH17" s="117">
        <v>-7872</v>
      </c>
      <c r="AI17" s="117">
        <v>-7799</v>
      </c>
      <c r="AJ17" s="117">
        <v>-8370</v>
      </c>
      <c r="AK17" s="117">
        <v>-6312</v>
      </c>
      <c r="AL17" s="117">
        <v>-4797</v>
      </c>
      <c r="AM17" s="281">
        <v>-5330.3101999999981</v>
      </c>
      <c r="AN17" s="281">
        <v>-6684.0774899999979</v>
      </c>
      <c r="AO17" s="281">
        <v>-6714.6082000000006</v>
      </c>
      <c r="AP17" s="281">
        <v>-8128.4534199999998</v>
      </c>
      <c r="AQ17" s="281">
        <v>-7180.4017399999993</v>
      </c>
      <c r="AR17" s="281">
        <v>-5972.9407099999989</v>
      </c>
      <c r="AS17" s="281">
        <v>-8069.4923200000003</v>
      </c>
      <c r="AT17" s="281">
        <v>-6684.534920000001</v>
      </c>
      <c r="AU17" s="281">
        <v>-6298.1251700000003</v>
      </c>
    </row>
    <row r="18" spans="1:47" x14ac:dyDescent="0.2">
      <c r="A18" s="115" t="s">
        <v>721</v>
      </c>
      <c r="B18" s="115"/>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281">
        <v>-237.10815996999372</v>
      </c>
      <c r="AN18" s="281"/>
      <c r="AO18" s="281">
        <v>-545.0668199099739</v>
      </c>
      <c r="AP18" s="281"/>
      <c r="AQ18" s="281"/>
      <c r="AR18" s="281"/>
      <c r="AS18" s="281"/>
      <c r="AT18" s="281"/>
      <c r="AU18" s="281"/>
    </row>
    <row r="19" spans="1:47" ht="24" x14ac:dyDescent="0.2">
      <c r="A19" s="116" t="s">
        <v>187</v>
      </c>
      <c r="B19" s="116" t="s">
        <v>361</v>
      </c>
      <c r="C19" s="117">
        <v>28075</v>
      </c>
      <c r="D19" s="117">
        <v>39622</v>
      </c>
      <c r="E19" s="117">
        <v>42847</v>
      </c>
      <c r="F19" s="117">
        <v>31286</v>
      </c>
      <c r="G19" s="117">
        <v>33767</v>
      </c>
      <c r="H19" s="117">
        <v>33796</v>
      </c>
      <c r="I19" s="117">
        <v>18760</v>
      </c>
      <c r="J19" s="117">
        <v>43804</v>
      </c>
      <c r="K19" s="117">
        <v>50311</v>
      </c>
      <c r="L19" s="117">
        <v>47202</v>
      </c>
      <c r="M19" s="117">
        <v>62639</v>
      </c>
      <c r="N19" s="117">
        <v>47370</v>
      </c>
      <c r="O19" s="117">
        <v>57881</v>
      </c>
      <c r="P19" s="117">
        <v>55869</v>
      </c>
      <c r="Q19" s="117">
        <v>60097</v>
      </c>
      <c r="R19" s="117">
        <v>59542</v>
      </c>
      <c r="S19" s="117">
        <v>50339</v>
      </c>
      <c r="T19" s="117">
        <v>38359</v>
      </c>
      <c r="U19" s="117">
        <v>4874</v>
      </c>
      <c r="V19" s="117">
        <v>-3236</v>
      </c>
      <c r="W19" s="117">
        <v>-14387</v>
      </c>
      <c r="X19" s="117">
        <v>-7054</v>
      </c>
      <c r="Y19" s="117">
        <v>-22726</v>
      </c>
      <c r="Z19" s="117">
        <v>-84551</v>
      </c>
      <c r="AA19" s="117">
        <v>-24134</v>
      </c>
      <c r="AB19" s="117">
        <v>-33289</v>
      </c>
      <c r="AC19" s="117">
        <v>-33025</v>
      </c>
      <c r="AD19" s="117">
        <v>-53944</v>
      </c>
      <c r="AE19" s="117">
        <v>-57809</v>
      </c>
      <c r="AF19" s="117">
        <v>-52954</v>
      </c>
      <c r="AG19" s="117">
        <v>-32786</v>
      </c>
      <c r="AH19" s="117">
        <v>-58966</v>
      </c>
      <c r="AI19" s="117">
        <v>-29624</v>
      </c>
      <c r="AJ19" s="117">
        <v>-41824</v>
      </c>
      <c r="AK19" s="117">
        <v>-34163</v>
      </c>
      <c r="AL19" s="117">
        <v>-33629</v>
      </c>
      <c r="AM19" s="281">
        <v>-13847.18879465045</v>
      </c>
      <c r="AN19" s="281">
        <v>-13847.188794650461</v>
      </c>
      <c r="AO19" s="281">
        <v>-21824.35034058338</v>
      </c>
      <c r="AP19" s="281">
        <v>-21824.350340583354</v>
      </c>
      <c r="AQ19" s="281">
        <v>-18708.081558486618</v>
      </c>
      <c r="AR19" s="281">
        <v>-2684.7988293860453</v>
      </c>
      <c r="AS19" s="281">
        <v>-835.65346147606033</v>
      </c>
      <c r="AT19" s="281">
        <v>-18892.429519689005</v>
      </c>
      <c r="AU19" s="281">
        <v>3920.1226162251064</v>
      </c>
    </row>
    <row r="20" spans="1:47" ht="24" x14ac:dyDescent="0.2">
      <c r="A20" s="116" t="s">
        <v>188</v>
      </c>
      <c r="B20" s="116" t="s">
        <v>362</v>
      </c>
      <c r="C20" s="117">
        <v>-9393</v>
      </c>
      <c r="D20" s="117">
        <v>-13537</v>
      </c>
      <c r="E20" s="117">
        <v>-14392</v>
      </c>
      <c r="F20" s="117">
        <v>-1225</v>
      </c>
      <c r="G20" s="117">
        <v>-11569</v>
      </c>
      <c r="H20" s="117">
        <v>-11239</v>
      </c>
      <c r="I20" s="117">
        <v>-883</v>
      </c>
      <c r="J20" s="117">
        <v>-14259</v>
      </c>
      <c r="K20" s="117">
        <v>-17646</v>
      </c>
      <c r="L20" s="117">
        <v>-8535</v>
      </c>
      <c r="M20" s="117">
        <v>-22244</v>
      </c>
      <c r="N20" s="117">
        <v>-9855</v>
      </c>
      <c r="O20" s="117">
        <v>-20249</v>
      </c>
      <c r="P20" s="117">
        <v>-11300</v>
      </c>
      <c r="Q20" s="117">
        <v>-21456</v>
      </c>
      <c r="R20" s="117">
        <v>-12710</v>
      </c>
      <c r="S20" s="117">
        <v>-16467</v>
      </c>
      <c r="T20" s="117">
        <v>-4965</v>
      </c>
      <c r="U20" s="117">
        <v>-1654</v>
      </c>
      <c r="V20" s="117">
        <v>-2982</v>
      </c>
      <c r="W20" s="117">
        <v>-94</v>
      </c>
      <c r="X20" s="117">
        <v>-1129</v>
      </c>
      <c r="Y20" s="117">
        <v>5520</v>
      </c>
      <c r="Z20" s="117">
        <v>26620</v>
      </c>
      <c r="AA20" s="117">
        <v>6331</v>
      </c>
      <c r="AB20" s="117">
        <v>12346</v>
      </c>
      <c r="AC20" s="117">
        <v>10826</v>
      </c>
      <c r="AD20" s="117">
        <v>15481</v>
      </c>
      <c r="AE20" s="117">
        <v>18887</v>
      </c>
      <c r="AF20" s="117">
        <v>16515</v>
      </c>
      <c r="AG20" s="117">
        <v>9646</v>
      </c>
      <c r="AH20" s="117">
        <v>19087</v>
      </c>
      <c r="AI20" s="117">
        <v>-803</v>
      </c>
      <c r="AJ20" s="117">
        <v>-1836</v>
      </c>
      <c r="AK20" s="117">
        <v>1580</v>
      </c>
      <c r="AL20" s="117">
        <v>45329</v>
      </c>
      <c r="AM20" s="281">
        <v>4649.5051299999996</v>
      </c>
      <c r="AN20" s="281">
        <v>4649.5051299999996</v>
      </c>
      <c r="AO20" s="281">
        <v>8155.0732500000995</v>
      </c>
      <c r="AP20" s="281">
        <v>8155.0732500000995</v>
      </c>
      <c r="AQ20" s="281">
        <v>-726.38698000000113</v>
      </c>
      <c r="AR20" s="281">
        <v>-14.406419999992067</v>
      </c>
      <c r="AS20" s="281">
        <v>-184.6</v>
      </c>
      <c r="AT20" s="281">
        <v>6353</v>
      </c>
      <c r="AU20" s="281">
        <v>-2737</v>
      </c>
    </row>
    <row r="21" spans="1:47" x14ac:dyDescent="0.2">
      <c r="A21" s="115" t="s">
        <v>189</v>
      </c>
      <c r="B21" s="115" t="s">
        <v>363</v>
      </c>
      <c r="C21" s="117">
        <v>0</v>
      </c>
      <c r="D21" s="117">
        <v>0</v>
      </c>
      <c r="E21" s="117">
        <v>0</v>
      </c>
      <c r="F21" s="117">
        <v>0</v>
      </c>
      <c r="G21" s="117">
        <v>0</v>
      </c>
      <c r="H21" s="117">
        <v>0</v>
      </c>
      <c r="I21" s="117">
        <v>0</v>
      </c>
      <c r="J21" s="117">
        <v>0</v>
      </c>
      <c r="K21" s="117">
        <v>0</v>
      </c>
      <c r="L21" s="117">
        <v>0</v>
      </c>
      <c r="M21" s="117">
        <v>0</v>
      </c>
      <c r="N21" s="117">
        <v>-49901</v>
      </c>
      <c r="O21" s="117">
        <v>-20507</v>
      </c>
      <c r="P21" s="117">
        <v>-9742</v>
      </c>
      <c r="Q21" s="117">
        <v>-24761</v>
      </c>
      <c r="R21" s="117">
        <v>-13386</v>
      </c>
      <c r="S21" s="117">
        <v>-21189</v>
      </c>
      <c r="T21" s="117">
        <v>-10319</v>
      </c>
      <c r="U21" s="117">
        <v>-11522</v>
      </c>
      <c r="V21" s="117">
        <v>-7913</v>
      </c>
      <c r="W21" s="117">
        <v>-2271</v>
      </c>
      <c r="X21" s="117">
        <v>0</v>
      </c>
      <c r="Y21" s="117">
        <v>0</v>
      </c>
      <c r="Z21" s="117">
        <v>0</v>
      </c>
      <c r="AA21" s="117">
        <v>0</v>
      </c>
      <c r="AB21" s="117">
        <v>0</v>
      </c>
      <c r="AC21" s="117">
        <v>0</v>
      </c>
      <c r="AD21" s="117">
        <v>0</v>
      </c>
      <c r="AE21" s="117">
        <v>0</v>
      </c>
      <c r="AF21" s="117">
        <v>0</v>
      </c>
      <c r="AG21" s="117">
        <v>0</v>
      </c>
      <c r="AH21" s="117">
        <v>0</v>
      </c>
      <c r="AI21" s="117">
        <v>0</v>
      </c>
      <c r="AJ21" s="117">
        <v>0</v>
      </c>
      <c r="AK21" s="117">
        <v>0</v>
      </c>
      <c r="AL21" s="117"/>
      <c r="AQ21" s="281">
        <v>-7290</v>
      </c>
      <c r="AR21" s="281">
        <v>-64</v>
      </c>
      <c r="AS21" s="281">
        <v>-2681</v>
      </c>
      <c r="AT21" s="281">
        <v>380</v>
      </c>
      <c r="AU21" s="281">
        <v>-2759</v>
      </c>
    </row>
    <row r="22" spans="1:47" x14ac:dyDescent="0.2">
      <c r="A22" s="115" t="s">
        <v>170</v>
      </c>
      <c r="B22" s="115" t="s">
        <v>364</v>
      </c>
      <c r="C22" s="117">
        <v>0</v>
      </c>
      <c r="D22" s="117">
        <v>0</v>
      </c>
      <c r="E22" s="117">
        <v>0</v>
      </c>
      <c r="F22" s="117">
        <v>0</v>
      </c>
      <c r="G22" s="117">
        <v>0</v>
      </c>
      <c r="H22" s="117">
        <v>0</v>
      </c>
      <c r="I22" s="117">
        <v>0</v>
      </c>
      <c r="J22" s="117">
        <v>0</v>
      </c>
      <c r="K22" s="117">
        <v>0</v>
      </c>
      <c r="L22" s="117">
        <v>0</v>
      </c>
      <c r="M22" s="117">
        <v>0</v>
      </c>
      <c r="N22" s="117">
        <v>-8379</v>
      </c>
      <c r="O22" s="117">
        <v>258</v>
      </c>
      <c r="P22" s="117">
        <v>-1558</v>
      </c>
      <c r="Q22" s="117">
        <v>3305</v>
      </c>
      <c r="R22" s="117">
        <v>676</v>
      </c>
      <c r="S22" s="117">
        <v>4722</v>
      </c>
      <c r="T22" s="117">
        <v>5354</v>
      </c>
      <c r="U22" s="117">
        <v>9868</v>
      </c>
      <c r="V22" s="117">
        <v>4931</v>
      </c>
      <c r="W22" s="117">
        <v>2177</v>
      </c>
      <c r="X22" s="117">
        <v>-1129</v>
      </c>
      <c r="Y22" s="117">
        <v>5520</v>
      </c>
      <c r="Z22" s="117">
        <v>26620</v>
      </c>
      <c r="AA22" s="117">
        <v>6331</v>
      </c>
      <c r="AB22" s="117">
        <v>12346</v>
      </c>
      <c r="AC22" s="117">
        <v>10826</v>
      </c>
      <c r="AD22" s="117">
        <v>15481</v>
      </c>
      <c r="AE22" s="117">
        <v>18887</v>
      </c>
      <c r="AF22" s="117">
        <v>16515</v>
      </c>
      <c r="AG22" s="117">
        <v>9646</v>
      </c>
      <c r="AH22" s="117">
        <v>19087</v>
      </c>
      <c r="AI22" s="117">
        <v>-803</v>
      </c>
      <c r="AJ22" s="117">
        <v>-1836</v>
      </c>
      <c r="AK22" s="117">
        <v>1580</v>
      </c>
      <c r="AL22" s="117">
        <v>45329</v>
      </c>
      <c r="AM22" s="281">
        <v>4649.5051299999996</v>
      </c>
      <c r="AN22" s="281">
        <v>4649.5051299999996</v>
      </c>
      <c r="AO22" s="281">
        <v>8155.0732500000995</v>
      </c>
      <c r="AP22" s="281">
        <v>8155.0732500000995</v>
      </c>
      <c r="AQ22" s="281">
        <v>6563</v>
      </c>
      <c r="AR22" s="281">
        <v>50</v>
      </c>
      <c r="AS22" s="281">
        <v>2496</v>
      </c>
      <c r="AT22" s="281">
        <v>5973</v>
      </c>
      <c r="AU22" s="281">
        <v>22</v>
      </c>
    </row>
    <row r="23" spans="1:47" ht="24" x14ac:dyDescent="0.2">
      <c r="A23" s="116" t="s">
        <v>190</v>
      </c>
      <c r="B23" s="116" t="s">
        <v>365</v>
      </c>
      <c r="C23" s="117">
        <v>18682</v>
      </c>
      <c r="D23" s="117">
        <v>26085</v>
      </c>
      <c r="E23" s="117">
        <v>28455</v>
      </c>
      <c r="F23" s="117">
        <v>30061</v>
      </c>
      <c r="G23" s="117">
        <v>22198</v>
      </c>
      <c r="H23" s="117">
        <v>22557</v>
      </c>
      <c r="I23" s="117">
        <v>17877</v>
      </c>
      <c r="J23" s="117">
        <v>29545</v>
      </c>
      <c r="K23" s="117">
        <v>32665</v>
      </c>
      <c r="L23" s="117">
        <v>38667</v>
      </c>
      <c r="M23" s="117">
        <v>40395</v>
      </c>
      <c r="N23" s="117">
        <v>37515</v>
      </c>
      <c r="O23" s="117">
        <v>37632</v>
      </c>
      <c r="P23" s="117">
        <v>44569</v>
      </c>
      <c r="Q23" s="117">
        <v>38641</v>
      </c>
      <c r="R23" s="117">
        <v>46832</v>
      </c>
      <c r="S23" s="117">
        <v>33872</v>
      </c>
      <c r="T23" s="117">
        <v>33394</v>
      </c>
      <c r="U23" s="117">
        <v>3220</v>
      </c>
      <c r="V23" s="117">
        <v>-6218</v>
      </c>
      <c r="W23" s="117">
        <v>-14481</v>
      </c>
      <c r="X23" s="117">
        <v>-8183</v>
      </c>
      <c r="Y23" s="117">
        <v>-17206</v>
      </c>
      <c r="Z23" s="117">
        <v>-57931</v>
      </c>
      <c r="AA23" s="117">
        <v>-17803</v>
      </c>
      <c r="AB23" s="117">
        <v>-20943</v>
      </c>
      <c r="AC23" s="117">
        <v>-22199</v>
      </c>
      <c r="AD23" s="117">
        <v>-38463</v>
      </c>
      <c r="AE23" s="117">
        <v>-38922</v>
      </c>
      <c r="AF23" s="117">
        <v>-36439</v>
      </c>
      <c r="AG23" s="117">
        <v>-23140</v>
      </c>
      <c r="AH23" s="117">
        <v>-39879</v>
      </c>
      <c r="AI23" s="117">
        <v>-30427</v>
      </c>
      <c r="AJ23" s="117">
        <v>-43660</v>
      </c>
      <c r="AK23" s="117">
        <v>-32583</v>
      </c>
      <c r="AL23" s="117">
        <v>11700</v>
      </c>
      <c r="AM23" s="281">
        <v>-9197.6836646504507</v>
      </c>
      <c r="AN23" s="281">
        <v>-9197.6836646504617</v>
      </c>
      <c r="AO23" s="281">
        <v>-13669.27709058328</v>
      </c>
      <c r="AP23" s="281">
        <v>-13669.277090583255</v>
      </c>
      <c r="AQ23" s="281">
        <v>-19434.468538486617</v>
      </c>
      <c r="AR23" s="281">
        <v>-2699.2052493860374</v>
      </c>
      <c r="AS23" s="281">
        <v>-1020.2534614760604</v>
      </c>
      <c r="AT23" s="281">
        <v>-12539.429519689005</v>
      </c>
      <c r="AU23" s="281">
        <v>1183.1226162251064</v>
      </c>
    </row>
    <row r="24" spans="1:47" ht="24" x14ac:dyDescent="0.2">
      <c r="A24" s="116" t="s">
        <v>191</v>
      </c>
      <c r="B24" s="116" t="s">
        <v>366</v>
      </c>
      <c r="C24" s="117">
        <v>0</v>
      </c>
      <c r="D24" s="117">
        <v>0</v>
      </c>
      <c r="E24" s="117">
        <v>0</v>
      </c>
      <c r="F24" s="117">
        <v>0</v>
      </c>
      <c r="G24" s="117">
        <v>0</v>
      </c>
      <c r="H24" s="117">
        <v>0</v>
      </c>
      <c r="I24" s="117">
        <v>0</v>
      </c>
      <c r="J24" s="117">
        <v>0</v>
      </c>
      <c r="K24" s="117">
        <v>0</v>
      </c>
      <c r="L24" s="117">
        <v>577</v>
      </c>
      <c r="M24" s="117">
        <v>-2416</v>
      </c>
      <c r="N24" s="117">
        <v>4113</v>
      </c>
      <c r="O24" s="117">
        <v>1629</v>
      </c>
      <c r="P24" s="117">
        <v>3504</v>
      </c>
      <c r="Q24" s="117">
        <v>1004</v>
      </c>
      <c r="R24" s="117">
        <v>-1219</v>
      </c>
      <c r="S24" s="117">
        <v>0</v>
      </c>
      <c r="T24" s="117">
        <v>0</v>
      </c>
      <c r="U24" s="117">
        <v>0</v>
      </c>
      <c r="V24" s="117">
        <v>0</v>
      </c>
      <c r="W24" s="117">
        <v>0</v>
      </c>
      <c r="X24" s="117">
        <v>0</v>
      </c>
      <c r="Y24" s="117">
        <v>0</v>
      </c>
      <c r="Z24" s="117">
        <v>0</v>
      </c>
      <c r="AA24" s="117">
        <v>0</v>
      </c>
      <c r="AB24" s="117">
        <v>0</v>
      </c>
      <c r="AC24" s="117">
        <v>0</v>
      </c>
      <c r="AD24" s="117">
        <v>0</v>
      </c>
      <c r="AE24" s="117">
        <v>0</v>
      </c>
      <c r="AF24" s="117">
        <v>0</v>
      </c>
      <c r="AG24" s="117">
        <v>0</v>
      </c>
      <c r="AH24" s="117">
        <v>0</v>
      </c>
      <c r="AI24" s="117">
        <v>0</v>
      </c>
      <c r="AJ24" s="117">
        <v>0</v>
      </c>
      <c r="AK24" s="117">
        <v>0</v>
      </c>
      <c r="AL24" s="117">
        <v>0</v>
      </c>
      <c r="AM24" s="281">
        <v>0</v>
      </c>
      <c r="AN24" s="281">
        <v>0</v>
      </c>
      <c r="AO24" s="281">
        <v>0</v>
      </c>
      <c r="AP24" s="281">
        <v>0</v>
      </c>
      <c r="AQ24" s="281"/>
      <c r="AR24" s="281"/>
      <c r="AS24" s="281"/>
      <c r="AT24" s="281"/>
      <c r="AU24" s="281"/>
    </row>
    <row r="25" spans="1:47" ht="24" x14ac:dyDescent="0.2">
      <c r="A25" s="115" t="s">
        <v>192</v>
      </c>
      <c r="B25" s="115" t="s">
        <v>367</v>
      </c>
      <c r="C25" s="117">
        <v>0</v>
      </c>
      <c r="D25" s="117">
        <v>0</v>
      </c>
      <c r="E25" s="117">
        <v>0</v>
      </c>
      <c r="F25" s="117">
        <v>0</v>
      </c>
      <c r="G25" s="117">
        <v>0</v>
      </c>
      <c r="H25" s="117">
        <v>0</v>
      </c>
      <c r="I25" s="117">
        <v>0</v>
      </c>
      <c r="J25" s="117">
        <v>0</v>
      </c>
      <c r="K25" s="117">
        <v>0</v>
      </c>
      <c r="L25" s="117">
        <v>0</v>
      </c>
      <c r="M25" s="117">
        <v>0</v>
      </c>
      <c r="N25" s="117">
        <v>0</v>
      </c>
      <c r="O25" s="117">
        <v>0</v>
      </c>
      <c r="P25" s="117">
        <v>0</v>
      </c>
      <c r="Q25" s="117">
        <v>0</v>
      </c>
      <c r="R25" s="117">
        <v>0</v>
      </c>
      <c r="S25" s="117">
        <v>0</v>
      </c>
      <c r="T25" s="117">
        <v>0</v>
      </c>
      <c r="U25" s="117">
        <v>0</v>
      </c>
      <c r="V25" s="117">
        <v>0</v>
      </c>
      <c r="W25" s="117">
        <v>0</v>
      </c>
      <c r="X25" s="117">
        <v>0</v>
      </c>
      <c r="Y25" s="117">
        <v>0</v>
      </c>
      <c r="Z25" s="117">
        <v>0</v>
      </c>
      <c r="AA25" s="117">
        <v>0</v>
      </c>
      <c r="AB25" s="117">
        <v>0</v>
      </c>
      <c r="AC25" s="117">
        <v>0</v>
      </c>
      <c r="AD25" s="117">
        <v>0</v>
      </c>
      <c r="AE25" s="117">
        <v>0</v>
      </c>
      <c r="AF25" s="117">
        <v>0</v>
      </c>
      <c r="AG25" s="117">
        <v>0</v>
      </c>
      <c r="AH25" s="117">
        <v>0</v>
      </c>
      <c r="AI25" s="117">
        <v>0</v>
      </c>
      <c r="AJ25" s="117">
        <v>0</v>
      </c>
      <c r="AK25" s="117">
        <v>0</v>
      </c>
      <c r="AL25" s="117">
        <v>0</v>
      </c>
      <c r="AM25" s="281">
        <v>0</v>
      </c>
      <c r="AN25" s="281">
        <v>0</v>
      </c>
      <c r="AO25" s="281">
        <v>0</v>
      </c>
      <c r="AP25" s="281">
        <v>0</v>
      </c>
      <c r="AQ25" s="281"/>
      <c r="AR25" s="281"/>
      <c r="AS25" s="281"/>
      <c r="AT25" s="281"/>
      <c r="AU25" s="281"/>
    </row>
    <row r="26" spans="1:47" ht="24" x14ac:dyDescent="0.2">
      <c r="A26" s="115" t="s">
        <v>193</v>
      </c>
      <c r="B26" s="115" t="s">
        <v>368</v>
      </c>
      <c r="C26" s="117">
        <v>0</v>
      </c>
      <c r="D26" s="117">
        <v>0</v>
      </c>
      <c r="E26" s="117">
        <v>0</v>
      </c>
      <c r="F26" s="117">
        <v>0</v>
      </c>
      <c r="G26" s="117">
        <v>0</v>
      </c>
      <c r="H26" s="117">
        <v>0</v>
      </c>
      <c r="I26" s="117">
        <v>0</v>
      </c>
      <c r="J26" s="117">
        <v>0</v>
      </c>
      <c r="K26" s="117">
        <v>0</v>
      </c>
      <c r="L26" s="117">
        <v>0</v>
      </c>
      <c r="M26" s="117">
        <v>0</v>
      </c>
      <c r="N26" s="117">
        <v>0</v>
      </c>
      <c r="O26" s="117">
        <v>0</v>
      </c>
      <c r="P26" s="117">
        <v>0</v>
      </c>
      <c r="Q26" s="117">
        <v>0</v>
      </c>
      <c r="R26" s="117">
        <v>0</v>
      </c>
      <c r="S26" s="117">
        <v>0</v>
      </c>
      <c r="T26" s="117">
        <v>0</v>
      </c>
      <c r="U26" s="117">
        <v>0</v>
      </c>
      <c r="V26" s="117">
        <v>0</v>
      </c>
      <c r="W26" s="117">
        <v>0</v>
      </c>
      <c r="X26" s="117">
        <v>0</v>
      </c>
      <c r="Y26" s="117">
        <v>0</v>
      </c>
      <c r="Z26" s="117">
        <v>0</v>
      </c>
      <c r="AA26" s="117">
        <v>0</v>
      </c>
      <c r="AB26" s="117">
        <v>0</v>
      </c>
      <c r="AC26" s="117">
        <v>0</v>
      </c>
      <c r="AD26" s="117">
        <v>0</v>
      </c>
      <c r="AE26" s="117">
        <v>0</v>
      </c>
      <c r="AF26" s="117">
        <v>0</v>
      </c>
      <c r="AG26" s="117">
        <v>0</v>
      </c>
      <c r="AH26" s="117">
        <v>0</v>
      </c>
      <c r="AI26" s="117">
        <v>0</v>
      </c>
      <c r="AJ26" s="117">
        <v>0</v>
      </c>
      <c r="AK26" s="117">
        <v>0</v>
      </c>
      <c r="AL26" s="117">
        <v>0</v>
      </c>
      <c r="AM26" s="281">
        <v>0</v>
      </c>
      <c r="AN26" s="281">
        <v>0</v>
      </c>
      <c r="AO26" s="281">
        <v>0</v>
      </c>
      <c r="AP26" s="281">
        <v>0</v>
      </c>
      <c r="AQ26" s="281"/>
      <c r="AR26" s="281"/>
      <c r="AS26" s="281"/>
      <c r="AT26" s="281"/>
      <c r="AU26" s="281"/>
    </row>
    <row r="27" spans="1:47" x14ac:dyDescent="0.2">
      <c r="A27" s="116" t="s">
        <v>194</v>
      </c>
      <c r="B27" s="116" t="s">
        <v>369</v>
      </c>
      <c r="C27" s="117">
        <v>18682</v>
      </c>
      <c r="D27" s="117">
        <v>26085</v>
      </c>
      <c r="E27" s="117">
        <v>28455</v>
      </c>
      <c r="F27" s="117">
        <v>30061</v>
      </c>
      <c r="G27" s="117">
        <v>22198</v>
      </c>
      <c r="H27" s="117">
        <v>22557</v>
      </c>
      <c r="I27" s="117">
        <v>17877</v>
      </c>
      <c r="J27" s="117">
        <v>29545</v>
      </c>
      <c r="K27" s="117">
        <v>32665</v>
      </c>
      <c r="L27" s="117">
        <v>39244</v>
      </c>
      <c r="M27" s="117">
        <v>37979</v>
      </c>
      <c r="N27" s="117">
        <v>41628</v>
      </c>
      <c r="O27" s="117">
        <v>39261</v>
      </c>
      <c r="P27" s="117">
        <v>48073</v>
      </c>
      <c r="Q27" s="117">
        <v>39645</v>
      </c>
      <c r="R27" s="117">
        <v>45613</v>
      </c>
      <c r="S27" s="117">
        <v>33872</v>
      </c>
      <c r="T27" s="117">
        <v>33394</v>
      </c>
      <c r="U27" s="117">
        <v>3220</v>
      </c>
      <c r="V27" s="117">
        <v>-6218</v>
      </c>
      <c r="W27" s="117">
        <v>-14481</v>
      </c>
      <c r="X27" s="117">
        <v>-8183</v>
      </c>
      <c r="Y27" s="117">
        <v>-17206</v>
      </c>
      <c r="Z27" s="117">
        <v>-57931</v>
      </c>
      <c r="AA27" s="117">
        <v>-17803</v>
      </c>
      <c r="AB27" s="117">
        <v>-20943</v>
      </c>
      <c r="AC27" s="117">
        <v>-22199</v>
      </c>
      <c r="AD27" s="117">
        <v>-38463</v>
      </c>
      <c r="AE27" s="117">
        <v>-38922</v>
      </c>
      <c r="AF27" s="117">
        <v>-36439</v>
      </c>
      <c r="AG27" s="117">
        <v>-23140</v>
      </c>
      <c r="AH27" s="117">
        <v>-39879</v>
      </c>
      <c r="AI27" s="117">
        <v>-30427</v>
      </c>
      <c r="AJ27" s="117">
        <v>-43660</v>
      </c>
      <c r="AK27" s="117">
        <v>-32583</v>
      </c>
      <c r="AL27" s="117">
        <v>11700</v>
      </c>
      <c r="AM27" s="281">
        <v>-9197.6836646504507</v>
      </c>
      <c r="AN27" s="281">
        <v>-9197.6836646504617</v>
      </c>
      <c r="AO27" s="281">
        <v>-13669.27709058328</v>
      </c>
      <c r="AP27" s="281">
        <v>-13669.277090583255</v>
      </c>
      <c r="AQ27" s="281">
        <v>-19434.468538486617</v>
      </c>
      <c r="AR27" s="281">
        <v>-2699.2052493860374</v>
      </c>
      <c r="AS27" s="281">
        <v>-1020.2534614760604</v>
      </c>
      <c r="AT27" s="281">
        <v>-12539.429519689005</v>
      </c>
      <c r="AU27" s="281">
        <v>1183.1226162251064</v>
      </c>
    </row>
    <row r="28" spans="1:47" x14ac:dyDescent="0.2">
      <c r="A28" s="116" t="s">
        <v>195</v>
      </c>
      <c r="B28" s="116" t="s">
        <v>370</v>
      </c>
      <c r="C28" s="155">
        <v>0</v>
      </c>
      <c r="D28" s="155">
        <v>0</v>
      </c>
      <c r="E28" s="155">
        <v>0</v>
      </c>
      <c r="F28" s="155">
        <v>0</v>
      </c>
      <c r="G28" s="155">
        <v>0</v>
      </c>
      <c r="H28" s="155">
        <v>0</v>
      </c>
      <c r="I28" s="155">
        <v>0</v>
      </c>
      <c r="J28" s="155">
        <v>0</v>
      </c>
      <c r="K28" s="155">
        <v>0</v>
      </c>
      <c r="L28" s="155">
        <v>0</v>
      </c>
      <c r="M28" s="155">
        <v>0</v>
      </c>
      <c r="N28" s="155">
        <v>0</v>
      </c>
      <c r="O28" s="155">
        <v>0</v>
      </c>
      <c r="P28" s="155">
        <v>0</v>
      </c>
      <c r="Q28" s="155">
        <v>0</v>
      </c>
      <c r="R28" s="155">
        <v>0</v>
      </c>
      <c r="S28" s="155">
        <v>0</v>
      </c>
      <c r="T28" s="155">
        <v>0</v>
      </c>
      <c r="U28" s="155">
        <v>0</v>
      </c>
      <c r="V28" s="155">
        <v>0</v>
      </c>
      <c r="W28" s="155">
        <v>0</v>
      </c>
      <c r="X28" s="155">
        <v>0</v>
      </c>
      <c r="Y28" s="155">
        <v>0</v>
      </c>
      <c r="Z28" s="155">
        <v>0</v>
      </c>
      <c r="AA28" s="155">
        <v>0</v>
      </c>
      <c r="AB28" s="155">
        <v>0</v>
      </c>
      <c r="AC28" s="155">
        <v>0</v>
      </c>
      <c r="AD28" s="155">
        <v>0</v>
      </c>
      <c r="AE28" s="155">
        <v>0</v>
      </c>
      <c r="AF28" s="155">
        <v>0</v>
      </c>
      <c r="AG28" s="155">
        <v>0</v>
      </c>
      <c r="AH28" s="155">
        <v>0</v>
      </c>
      <c r="AI28" s="155">
        <v>0</v>
      </c>
      <c r="AJ28" s="155">
        <v>0</v>
      </c>
      <c r="AK28" s="155">
        <v>0</v>
      </c>
      <c r="AL28" s="155">
        <v>0</v>
      </c>
      <c r="AM28" s="281">
        <v>0</v>
      </c>
      <c r="AN28" s="281">
        <v>0</v>
      </c>
      <c r="AO28" s="281">
        <v>0</v>
      </c>
      <c r="AP28" s="281">
        <v>0</v>
      </c>
      <c r="AQ28" s="281"/>
      <c r="AR28" s="281"/>
      <c r="AS28" s="281"/>
    </row>
    <row r="29" spans="1:47" x14ac:dyDescent="0.2">
      <c r="A29" s="115" t="s">
        <v>196</v>
      </c>
      <c r="B29" s="115" t="s">
        <v>371</v>
      </c>
      <c r="C29" s="155">
        <v>0.21</v>
      </c>
      <c r="D29" s="155">
        <v>0</v>
      </c>
      <c r="E29" s="155">
        <v>0.23</v>
      </c>
      <c r="F29" s="155">
        <v>0.82</v>
      </c>
      <c r="G29" s="155">
        <v>0.18</v>
      </c>
      <c r="H29" s="155">
        <v>0.18</v>
      </c>
      <c r="I29" s="155">
        <v>0.14000000000000001</v>
      </c>
      <c r="J29" s="155">
        <v>0.73</v>
      </c>
      <c r="K29" s="155">
        <v>0.25</v>
      </c>
      <c r="L29" s="155">
        <v>0.31</v>
      </c>
      <c r="M29" s="155">
        <v>0.3</v>
      </c>
      <c r="N29" s="155">
        <v>0</v>
      </c>
      <c r="O29" s="155">
        <v>0.31</v>
      </c>
      <c r="P29" s="155">
        <v>0.38</v>
      </c>
      <c r="Q29" s="155">
        <v>0.31</v>
      </c>
      <c r="R29" s="155">
        <v>1.36</v>
      </c>
      <c r="S29" s="155">
        <v>0.27</v>
      </c>
      <c r="T29" s="155">
        <v>0.26</v>
      </c>
      <c r="U29" s="155">
        <v>0.03</v>
      </c>
      <c r="V29" s="155">
        <v>0.5</v>
      </c>
      <c r="W29" s="155">
        <v>-0.11</v>
      </c>
      <c r="X29" s="155">
        <v>-0.06</v>
      </c>
      <c r="Y29" s="155">
        <v>-0.14000000000000001</v>
      </c>
      <c r="Z29" s="155">
        <v>-0.77</v>
      </c>
      <c r="AA29" s="155">
        <v>-0.14000000000000001</v>
      </c>
      <c r="AB29" s="155">
        <v>-0.12</v>
      </c>
      <c r="AC29" s="155">
        <v>-0.14000000000000001</v>
      </c>
      <c r="AD29" s="155">
        <v>-0.62</v>
      </c>
      <c r="AE29" s="155">
        <v>0</v>
      </c>
      <c r="AF29" s="155">
        <v>0</v>
      </c>
      <c r="AG29" s="155">
        <v>0</v>
      </c>
      <c r="AH29" s="155">
        <v>0</v>
      </c>
      <c r="AI29" s="155">
        <v>0</v>
      </c>
      <c r="AJ29" s="155">
        <v>0</v>
      </c>
      <c r="AK29" s="155">
        <v>0</v>
      </c>
      <c r="AL29" s="155">
        <v>0</v>
      </c>
      <c r="AM29" s="281">
        <v>0</v>
      </c>
      <c r="AN29" s="281">
        <v>0</v>
      </c>
      <c r="AO29" s="281">
        <v>0</v>
      </c>
      <c r="AP29" s="281">
        <v>0</v>
      </c>
      <c r="AQ29" s="281"/>
      <c r="AR29" s="281"/>
      <c r="AS29" s="281"/>
    </row>
    <row r="30" spans="1:47" x14ac:dyDescent="0.2">
      <c r="A30" s="114" t="s">
        <v>197</v>
      </c>
      <c r="B30" s="114" t="s">
        <v>197</v>
      </c>
      <c r="C30" s="155">
        <v>0.21</v>
      </c>
      <c r="D30" s="155">
        <v>0</v>
      </c>
      <c r="E30" s="155">
        <v>0.23</v>
      </c>
      <c r="F30" s="155">
        <v>0.82</v>
      </c>
      <c r="G30" s="155">
        <v>0.18</v>
      </c>
      <c r="H30" s="155">
        <v>0.18</v>
      </c>
      <c r="I30" s="155">
        <v>0.14000000000000001</v>
      </c>
      <c r="J30" s="155">
        <v>0.73</v>
      </c>
      <c r="K30" s="155">
        <v>0.25</v>
      </c>
      <c r="L30" s="155">
        <v>0.31</v>
      </c>
      <c r="M30" s="155">
        <v>0.3</v>
      </c>
      <c r="N30" s="155">
        <v>0</v>
      </c>
      <c r="O30" s="155">
        <v>0.31</v>
      </c>
      <c r="P30" s="155">
        <v>0.38</v>
      </c>
      <c r="Q30" s="155">
        <v>0.31</v>
      </c>
      <c r="R30" s="155">
        <v>1.36</v>
      </c>
      <c r="S30" s="155">
        <v>0.27</v>
      </c>
      <c r="T30" s="155">
        <v>0.26</v>
      </c>
      <c r="U30" s="155">
        <v>0.03</v>
      </c>
      <c r="V30" s="155">
        <v>0.5</v>
      </c>
      <c r="W30" s="155">
        <v>-0.11</v>
      </c>
      <c r="X30" s="155">
        <v>-0.06</v>
      </c>
      <c r="Y30" s="155">
        <v>-0.14000000000000001</v>
      </c>
      <c r="Z30" s="155">
        <v>-0.77</v>
      </c>
      <c r="AA30" s="155">
        <v>-0.14000000000000001</v>
      </c>
      <c r="AB30" s="155">
        <v>-0.12</v>
      </c>
      <c r="AC30" s="155">
        <v>-0.14000000000000001</v>
      </c>
      <c r="AD30" s="155">
        <v>-0.62</v>
      </c>
      <c r="AE30" s="155">
        <v>0</v>
      </c>
      <c r="AF30" s="155">
        <v>0</v>
      </c>
      <c r="AG30" s="155" t="s">
        <v>167</v>
      </c>
      <c r="AH30" s="155">
        <v>2</v>
      </c>
      <c r="AI30" s="155">
        <v>0</v>
      </c>
      <c r="AJ30" s="155">
        <v>0</v>
      </c>
      <c r="AK30" s="155">
        <v>0</v>
      </c>
      <c r="AL30" s="155">
        <v>0</v>
      </c>
      <c r="AM30" s="281">
        <v>0</v>
      </c>
      <c r="AN30" s="281">
        <v>0</v>
      </c>
      <c r="AO30" s="281">
        <v>0</v>
      </c>
      <c r="AP30" s="281">
        <v>0</v>
      </c>
      <c r="AQ30" s="281"/>
      <c r="AR30" s="281"/>
      <c r="AS30" s="281"/>
    </row>
    <row r="31" spans="1:47" x14ac:dyDescent="0.2">
      <c r="A31" s="115" t="s">
        <v>198</v>
      </c>
      <c r="B31" s="115" t="s">
        <v>372</v>
      </c>
      <c r="C31" s="155">
        <v>0.21</v>
      </c>
      <c r="D31" s="155">
        <v>0</v>
      </c>
      <c r="E31" s="155">
        <v>0.22</v>
      </c>
      <c r="F31" s="155">
        <v>0.81</v>
      </c>
      <c r="G31" s="155">
        <v>0.17</v>
      </c>
      <c r="H31" s="155">
        <v>0.18</v>
      </c>
      <c r="I31" s="155">
        <v>0.14000000000000001</v>
      </c>
      <c r="J31" s="155">
        <v>0.72</v>
      </c>
      <c r="K31" s="155">
        <v>0.26</v>
      </c>
      <c r="L31" s="155">
        <v>0.31</v>
      </c>
      <c r="M31" s="155">
        <v>0.3</v>
      </c>
      <c r="N31" s="155">
        <v>0</v>
      </c>
      <c r="O31" s="155">
        <v>0.31</v>
      </c>
      <c r="P31" s="155">
        <v>0.38</v>
      </c>
      <c r="Q31" s="155">
        <v>0.31</v>
      </c>
      <c r="R31" s="155">
        <v>1.35</v>
      </c>
      <c r="S31" s="155">
        <v>0.26</v>
      </c>
      <c r="T31" s="155">
        <v>0.26</v>
      </c>
      <c r="U31" s="155">
        <v>0.03</v>
      </c>
      <c r="V31" s="155">
        <v>0.5</v>
      </c>
      <c r="W31" s="155">
        <v>-0.11</v>
      </c>
      <c r="X31" s="155">
        <v>-0.06</v>
      </c>
      <c r="Y31" s="155">
        <v>-0.14000000000000001</v>
      </c>
      <c r="Z31" s="155">
        <v>-0.77</v>
      </c>
      <c r="AA31" s="155">
        <v>-0.14000000000000001</v>
      </c>
      <c r="AB31" s="155">
        <v>-0.12</v>
      </c>
      <c r="AC31" s="155">
        <v>-0.14000000000000001</v>
      </c>
      <c r="AD31" s="155">
        <v>-0.62</v>
      </c>
      <c r="AE31" s="155">
        <v>0</v>
      </c>
      <c r="AF31" s="155">
        <v>0</v>
      </c>
      <c r="AG31" s="155"/>
      <c r="AH31" s="155">
        <v>0</v>
      </c>
      <c r="AI31" s="155">
        <v>0</v>
      </c>
      <c r="AJ31" s="155">
        <v>0</v>
      </c>
      <c r="AK31" s="155">
        <v>0</v>
      </c>
      <c r="AL31" s="155">
        <v>0</v>
      </c>
      <c r="AM31" s="281">
        <v>0</v>
      </c>
      <c r="AN31" s="281">
        <v>0</v>
      </c>
      <c r="AO31" s="281">
        <v>0</v>
      </c>
      <c r="AP31" s="281">
        <v>0</v>
      </c>
      <c r="AQ31" s="281"/>
      <c r="AR31" s="281"/>
      <c r="AS31" s="281"/>
    </row>
    <row r="32" spans="1:47" x14ac:dyDescent="0.2">
      <c r="A32" s="114" t="s">
        <v>197</v>
      </c>
      <c r="B32" s="114" t="s">
        <v>197</v>
      </c>
      <c r="C32" s="155">
        <v>0.21</v>
      </c>
      <c r="D32" s="155">
        <v>0</v>
      </c>
      <c r="E32" s="155">
        <v>0.22</v>
      </c>
      <c r="F32" s="155">
        <v>0.81</v>
      </c>
      <c r="G32" s="155">
        <v>0.17</v>
      </c>
      <c r="H32" s="155">
        <v>0.18</v>
      </c>
      <c r="I32" s="155">
        <v>0.14000000000000001</v>
      </c>
      <c r="J32" s="155">
        <v>0.72</v>
      </c>
      <c r="K32" s="155">
        <v>0.26</v>
      </c>
      <c r="L32" s="155">
        <v>0.31</v>
      </c>
      <c r="M32" s="155">
        <v>0.3</v>
      </c>
      <c r="N32" s="155">
        <v>0</v>
      </c>
      <c r="O32" s="155">
        <v>0.31</v>
      </c>
      <c r="P32" s="155">
        <v>0.38</v>
      </c>
      <c r="Q32" s="155">
        <v>0.31</v>
      </c>
      <c r="R32" s="155">
        <v>1.35</v>
      </c>
      <c r="S32" s="155">
        <v>0.26</v>
      </c>
      <c r="T32" s="155">
        <v>0.26</v>
      </c>
      <c r="U32" s="155">
        <v>0.03</v>
      </c>
      <c r="V32" s="155">
        <v>0.5</v>
      </c>
      <c r="W32" s="155">
        <v>-0.11</v>
      </c>
      <c r="X32" s="155">
        <v>-0.06</v>
      </c>
      <c r="Y32" s="155">
        <v>-0.14000000000000001</v>
      </c>
      <c r="Z32" s="155">
        <v>-0.77</v>
      </c>
      <c r="AA32" s="155">
        <v>-0.14000000000000001</v>
      </c>
      <c r="AB32" s="155">
        <v>-0.12</v>
      </c>
      <c r="AC32" s="155">
        <v>-0.14000000000000001</v>
      </c>
      <c r="AD32" s="155">
        <v>-0.62</v>
      </c>
      <c r="AE32" s="155">
        <v>0</v>
      </c>
      <c r="AF32" s="155">
        <v>0</v>
      </c>
      <c r="AG32" s="155" t="s">
        <v>167</v>
      </c>
      <c r="AH32" s="155">
        <v>2</v>
      </c>
      <c r="AI32" s="155">
        <v>0</v>
      </c>
      <c r="AJ32" s="155">
        <v>0</v>
      </c>
      <c r="AK32" s="155">
        <v>0</v>
      </c>
      <c r="AL32" s="155">
        <v>0</v>
      </c>
      <c r="AM32" s="281">
        <v>0</v>
      </c>
      <c r="AN32" s="281">
        <v>0</v>
      </c>
      <c r="AO32" s="281">
        <v>0</v>
      </c>
      <c r="AP32" s="281">
        <v>0</v>
      </c>
      <c r="AQ32" s="281"/>
      <c r="AR32" s="281"/>
      <c r="AS32" s="281"/>
    </row>
    <row r="33" spans="1:41" x14ac:dyDescent="0.2">
      <c r="AG33" s="13"/>
      <c r="AM33" s="281"/>
      <c r="AN33" s="281"/>
      <c r="AO33" s="281"/>
    </row>
    <row r="34" spans="1:41" x14ac:dyDescent="0.2">
      <c r="AG34" s="13"/>
      <c r="AM34" s="281"/>
      <c r="AN34" s="281"/>
      <c r="AO34" s="281"/>
    </row>
    <row r="35" spans="1:41" ht="14.25" x14ac:dyDescent="0.2">
      <c r="A35" s="1" t="s">
        <v>719</v>
      </c>
      <c r="AM35" s="281"/>
      <c r="AN35" s="281"/>
      <c r="AO35" s="281"/>
    </row>
    <row r="36" spans="1:41" ht="14.25" x14ac:dyDescent="0.2">
      <c r="A36" s="1" t="s">
        <v>718</v>
      </c>
      <c r="AM36" s="281"/>
      <c r="AN36" s="281"/>
      <c r="AO36" s="281"/>
    </row>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90" zoomScaleNormal="90" workbookViewId="0">
      <pane xSplit="1" ySplit="4" topLeftCell="B5" activePane="bottomRight" state="frozen"/>
      <selection sqref="A1:XFD1048576"/>
      <selection pane="topRight" sqref="A1:XFD1048576"/>
      <selection pane="bottomLeft" sqref="A1:XFD1048576"/>
      <selection pane="bottomRight" sqref="A1:A2"/>
    </sheetView>
  </sheetViews>
  <sheetFormatPr defaultRowHeight="15" x14ac:dyDescent="0.25"/>
  <cols>
    <col min="1" max="1" width="14.7109375" style="109" bestFit="1" customWidth="1"/>
    <col min="2" max="3" width="11.28515625" style="109" bestFit="1" customWidth="1"/>
    <col min="4" max="4" width="12.140625" style="109" bestFit="1" customWidth="1"/>
    <col min="5" max="5" width="14.85546875" style="109" customWidth="1"/>
    <col min="6" max="6" width="10.42578125" style="109" bestFit="1" customWidth="1"/>
    <col min="7" max="7" width="9.85546875" style="109" bestFit="1" customWidth="1"/>
  </cols>
  <sheetData>
    <row r="1" spans="1:7" ht="24" x14ac:dyDescent="0.25">
      <c r="A1" s="365" t="s">
        <v>387</v>
      </c>
      <c r="B1" s="365" t="s">
        <v>388</v>
      </c>
      <c r="C1" s="365" t="s">
        <v>389</v>
      </c>
      <c r="D1" s="365" t="s">
        <v>390</v>
      </c>
      <c r="E1" s="137" t="s">
        <v>391</v>
      </c>
      <c r="F1" s="137" t="s">
        <v>393</v>
      </c>
      <c r="G1" s="120"/>
    </row>
    <row r="2" spans="1:7" ht="24" x14ac:dyDescent="0.25">
      <c r="A2" s="365"/>
      <c r="B2" s="365"/>
      <c r="C2" s="365"/>
      <c r="D2" s="365"/>
      <c r="E2" s="137" t="s">
        <v>392</v>
      </c>
      <c r="F2" s="137" t="s">
        <v>394</v>
      </c>
      <c r="G2" s="120"/>
    </row>
    <row r="3" spans="1:7" ht="24" x14ac:dyDescent="0.25">
      <c r="A3" s="365" t="s">
        <v>199</v>
      </c>
      <c r="B3" s="365" t="s">
        <v>200</v>
      </c>
      <c r="C3" s="365" t="s">
        <v>201</v>
      </c>
      <c r="D3" s="365" t="s">
        <v>202</v>
      </c>
      <c r="E3" s="119" t="s">
        <v>203</v>
      </c>
      <c r="F3" s="119" t="s">
        <v>204</v>
      </c>
      <c r="G3" s="120" t="s">
        <v>206</v>
      </c>
    </row>
    <row r="4" spans="1:7" x14ac:dyDescent="0.25">
      <c r="A4" s="365"/>
      <c r="B4" s="365"/>
      <c r="C4" s="365"/>
      <c r="D4" s="365"/>
      <c r="E4" s="119" t="s">
        <v>216</v>
      </c>
      <c r="F4" s="119" t="s">
        <v>205</v>
      </c>
      <c r="G4" s="120" t="s">
        <v>217</v>
      </c>
    </row>
    <row r="5" spans="1:7" s="127" customFormat="1" x14ac:dyDescent="0.25">
      <c r="A5" s="121" t="s">
        <v>207</v>
      </c>
      <c r="B5" s="122">
        <v>42122</v>
      </c>
      <c r="C5" s="122">
        <v>42122</v>
      </c>
      <c r="D5" s="122">
        <v>42130</v>
      </c>
      <c r="E5" s="123">
        <v>25081</v>
      </c>
      <c r="F5" s="124">
        <v>0.19</v>
      </c>
      <c r="G5" s="125" t="s">
        <v>167</v>
      </c>
    </row>
    <row r="6" spans="1:7" s="127" customFormat="1" ht="24" x14ac:dyDescent="0.25">
      <c r="A6" s="128" t="s">
        <v>208</v>
      </c>
      <c r="B6" s="129">
        <v>41813</v>
      </c>
      <c r="C6" s="129">
        <v>41813</v>
      </c>
      <c r="D6" s="130" t="s">
        <v>209</v>
      </c>
      <c r="E6" s="131">
        <v>25081</v>
      </c>
      <c r="F6" s="132">
        <v>0.19</v>
      </c>
      <c r="G6" s="128"/>
    </row>
    <row r="7" spans="1:7" s="127" customFormat="1" x14ac:dyDescent="0.25">
      <c r="A7" s="121" t="s">
        <v>210</v>
      </c>
      <c r="B7" s="128"/>
      <c r="C7" s="128"/>
      <c r="D7" s="128"/>
      <c r="E7" s="123">
        <v>46497</v>
      </c>
      <c r="F7" s="124">
        <v>0.35</v>
      </c>
      <c r="G7" s="133">
        <v>0.26939999999999997</v>
      </c>
    </row>
    <row r="8" spans="1:7" s="127" customFormat="1" x14ac:dyDescent="0.25">
      <c r="A8" s="128" t="s">
        <v>211</v>
      </c>
      <c r="B8" s="129">
        <v>41754</v>
      </c>
      <c r="C8" s="129">
        <v>41754</v>
      </c>
      <c r="D8" s="129">
        <v>41759</v>
      </c>
      <c r="E8" s="131">
        <v>3483</v>
      </c>
      <c r="F8" s="132">
        <v>0.02</v>
      </c>
      <c r="G8" s="128"/>
    </row>
    <row r="9" spans="1:7" s="127" customFormat="1" x14ac:dyDescent="0.25">
      <c r="A9" s="128" t="s">
        <v>208</v>
      </c>
      <c r="B9" s="129">
        <v>41631</v>
      </c>
      <c r="C9" s="129">
        <v>41631</v>
      </c>
      <c r="D9" s="129">
        <v>41759</v>
      </c>
      <c r="E9" s="131">
        <v>19566</v>
      </c>
      <c r="F9" s="132">
        <v>0.15</v>
      </c>
      <c r="G9" s="128"/>
    </row>
    <row r="10" spans="1:7" s="127" customFormat="1" x14ac:dyDescent="0.25">
      <c r="A10" s="128" t="s">
        <v>208</v>
      </c>
      <c r="B10" s="129">
        <v>41446</v>
      </c>
      <c r="C10" s="129">
        <v>41446</v>
      </c>
      <c r="D10" s="129">
        <v>41759</v>
      </c>
      <c r="E10" s="131">
        <v>23448</v>
      </c>
      <c r="F10" s="132">
        <v>0.18</v>
      </c>
      <c r="G10" s="128"/>
    </row>
    <row r="11" spans="1:7" s="127" customFormat="1" x14ac:dyDescent="0.25">
      <c r="A11" s="121" t="s">
        <v>212</v>
      </c>
      <c r="B11" s="128"/>
      <c r="C11" s="128"/>
      <c r="D11" s="128"/>
      <c r="E11" s="123">
        <v>41780</v>
      </c>
      <c r="F11" s="124">
        <v>0.33</v>
      </c>
      <c r="G11" s="133">
        <v>0.2757</v>
      </c>
    </row>
    <row r="12" spans="1:7" s="127" customFormat="1" x14ac:dyDescent="0.25">
      <c r="A12" s="128" t="s">
        <v>208</v>
      </c>
      <c r="B12" s="129">
        <v>41390</v>
      </c>
      <c r="C12" s="129">
        <v>41274</v>
      </c>
      <c r="D12" s="129">
        <v>41394</v>
      </c>
      <c r="E12" s="131">
        <v>20000</v>
      </c>
      <c r="F12" s="132">
        <v>0.16</v>
      </c>
      <c r="G12" s="128"/>
    </row>
    <row r="13" spans="1:7" s="127" customFormat="1" x14ac:dyDescent="0.25">
      <c r="A13" s="128" t="s">
        <v>208</v>
      </c>
      <c r="B13" s="129">
        <v>41390</v>
      </c>
      <c r="C13" s="129">
        <v>41081</v>
      </c>
      <c r="D13" s="129">
        <v>41394</v>
      </c>
      <c r="E13" s="131">
        <v>21780</v>
      </c>
      <c r="F13" s="132">
        <v>0.17</v>
      </c>
      <c r="G13" s="128"/>
    </row>
    <row r="14" spans="1:7" s="127" customFormat="1" x14ac:dyDescent="0.25">
      <c r="A14" s="121" t="s">
        <v>213</v>
      </c>
      <c r="B14" s="128"/>
      <c r="C14" s="128"/>
      <c r="D14" s="128"/>
      <c r="E14" s="123">
        <v>25347</v>
      </c>
      <c r="F14" s="124">
        <v>0.2</v>
      </c>
      <c r="G14" s="133">
        <v>0.25</v>
      </c>
    </row>
    <row r="15" spans="1:7" s="127" customFormat="1" x14ac:dyDescent="0.25">
      <c r="A15" s="128" t="s">
        <v>211</v>
      </c>
      <c r="B15" s="129">
        <v>41019</v>
      </c>
      <c r="C15" s="129">
        <v>41019</v>
      </c>
      <c r="D15" s="129">
        <v>41029</v>
      </c>
      <c r="E15" s="126">
        <v>947</v>
      </c>
      <c r="F15" s="132">
        <v>0.01</v>
      </c>
      <c r="G15" s="128"/>
    </row>
    <row r="16" spans="1:7" s="127" customFormat="1" x14ac:dyDescent="0.25">
      <c r="A16" s="128" t="s">
        <v>208</v>
      </c>
      <c r="B16" s="129">
        <v>41019</v>
      </c>
      <c r="C16" s="129">
        <v>40898</v>
      </c>
      <c r="D16" s="129">
        <v>41029</v>
      </c>
      <c r="E16" s="131">
        <v>2400</v>
      </c>
      <c r="F16" s="132">
        <v>0.02</v>
      </c>
      <c r="G16" s="128"/>
    </row>
    <row r="17" spans="1:7" s="127" customFormat="1" x14ac:dyDescent="0.25">
      <c r="A17" s="128" t="s">
        <v>208</v>
      </c>
      <c r="B17" s="129">
        <v>41019</v>
      </c>
      <c r="C17" s="129">
        <v>40814</v>
      </c>
      <c r="D17" s="129">
        <v>41029</v>
      </c>
      <c r="E17" s="131">
        <v>22000</v>
      </c>
      <c r="F17" s="132">
        <v>0.18</v>
      </c>
      <c r="G17" s="128"/>
    </row>
    <row r="18" spans="1:7" s="127" customFormat="1" x14ac:dyDescent="0.25">
      <c r="A18" s="121" t="s">
        <v>214</v>
      </c>
      <c r="B18" s="128"/>
      <c r="C18" s="128"/>
      <c r="D18" s="128"/>
      <c r="E18" s="123">
        <v>28113</v>
      </c>
      <c r="F18" s="124">
        <v>0.22</v>
      </c>
      <c r="G18" s="133">
        <v>0.25</v>
      </c>
    </row>
    <row r="19" spans="1:7" s="127" customFormat="1" x14ac:dyDescent="0.25">
      <c r="A19" s="128" t="s">
        <v>211</v>
      </c>
      <c r="B19" s="129">
        <v>40652</v>
      </c>
      <c r="C19" s="129">
        <v>40652</v>
      </c>
      <c r="D19" s="129">
        <v>40662</v>
      </c>
      <c r="E19" s="131">
        <v>2713</v>
      </c>
      <c r="F19" s="126"/>
      <c r="G19" s="128"/>
    </row>
    <row r="20" spans="1:7" s="127" customFormat="1" x14ac:dyDescent="0.25">
      <c r="A20" s="128" t="s">
        <v>208</v>
      </c>
      <c r="B20" s="129">
        <v>40652</v>
      </c>
      <c r="C20" s="129">
        <v>40540</v>
      </c>
      <c r="D20" s="129">
        <v>40662</v>
      </c>
      <c r="E20" s="131">
        <v>25400</v>
      </c>
      <c r="F20" s="126"/>
      <c r="G20" s="128"/>
    </row>
    <row r="21" spans="1:7" s="127" customFormat="1" x14ac:dyDescent="0.25">
      <c r="A21" s="121" t="s">
        <v>215</v>
      </c>
      <c r="B21" s="128"/>
      <c r="C21" s="128"/>
      <c r="D21" s="128"/>
      <c r="E21" s="123">
        <v>16242</v>
      </c>
      <c r="F21" s="124">
        <v>0.183</v>
      </c>
      <c r="G21" s="133">
        <v>0.25</v>
      </c>
    </row>
    <row r="22" spans="1:7" s="127" customFormat="1" x14ac:dyDescent="0.25">
      <c r="A22" s="128" t="s">
        <v>211</v>
      </c>
      <c r="B22" s="129">
        <v>40262</v>
      </c>
      <c r="C22" s="130"/>
      <c r="D22" s="129">
        <v>40296</v>
      </c>
      <c r="E22" s="131">
        <v>10723</v>
      </c>
      <c r="F22" s="126"/>
      <c r="G22" s="128"/>
    </row>
    <row r="23" spans="1:7" s="127" customFormat="1" x14ac:dyDescent="0.25">
      <c r="A23" s="128" t="s">
        <v>208</v>
      </c>
      <c r="B23" s="129">
        <v>40262</v>
      </c>
      <c r="C23" s="130"/>
      <c r="D23" s="129">
        <v>40296</v>
      </c>
      <c r="E23" s="131">
        <v>5519</v>
      </c>
      <c r="F23" s="126"/>
      <c r="G23" s="128"/>
    </row>
    <row r="24" spans="1:7" s="127" customFormat="1" x14ac:dyDescent="0.25">
      <c r="A24" s="121" t="s">
        <v>555</v>
      </c>
      <c r="B24" s="128"/>
      <c r="C24" s="128"/>
      <c r="D24" s="128"/>
      <c r="E24" s="123">
        <v>7476</v>
      </c>
      <c r="F24" s="124">
        <v>0.55300000000000005</v>
      </c>
      <c r="G24" s="133">
        <v>0.25700000000000001</v>
      </c>
    </row>
    <row r="25" spans="1:7" s="127" customFormat="1" x14ac:dyDescent="0.25">
      <c r="A25" s="364" t="s">
        <v>211</v>
      </c>
      <c r="B25" s="366">
        <v>39932</v>
      </c>
      <c r="C25" s="367"/>
      <c r="D25" s="129">
        <v>39933</v>
      </c>
      <c r="E25" s="131">
        <v>3738</v>
      </c>
      <c r="F25" s="363"/>
      <c r="G25" s="364"/>
    </row>
    <row r="26" spans="1:7" s="127" customFormat="1" x14ac:dyDescent="0.25">
      <c r="A26" s="364"/>
      <c r="B26" s="366"/>
      <c r="C26" s="367"/>
      <c r="D26" s="129">
        <v>39962</v>
      </c>
      <c r="E26" s="131">
        <v>3738</v>
      </c>
      <c r="F26" s="363"/>
      <c r="G26" s="364"/>
    </row>
    <row r="27" spans="1:7" s="127" customFormat="1" x14ac:dyDescent="0.25">
      <c r="A27" s="128" t="s">
        <v>208</v>
      </c>
      <c r="B27" s="130" t="s">
        <v>167</v>
      </c>
      <c r="C27" s="130"/>
      <c r="D27" s="130" t="s">
        <v>167</v>
      </c>
      <c r="E27" s="126" t="s">
        <v>167</v>
      </c>
      <c r="F27" s="126"/>
      <c r="G27" s="128"/>
    </row>
    <row r="28" spans="1:7" s="127" customFormat="1" x14ac:dyDescent="0.25">
      <c r="A28" s="121" t="s">
        <v>556</v>
      </c>
      <c r="B28" s="128"/>
      <c r="C28" s="128"/>
      <c r="D28" s="128"/>
      <c r="E28" s="123">
        <v>9421</v>
      </c>
      <c r="F28" s="124">
        <v>0.28299999999999997</v>
      </c>
      <c r="G28" s="133">
        <v>0.89300000000000002</v>
      </c>
    </row>
    <row r="29" spans="1:7" s="127" customFormat="1" x14ac:dyDescent="0.25">
      <c r="A29" s="128" t="s">
        <v>211</v>
      </c>
      <c r="B29" s="129">
        <v>39556</v>
      </c>
      <c r="C29" s="130"/>
      <c r="D29" s="129">
        <v>39601</v>
      </c>
      <c r="E29" s="131">
        <v>9421</v>
      </c>
      <c r="F29" s="126"/>
      <c r="G29" s="128"/>
    </row>
    <row r="30" spans="1:7" s="127" customFormat="1" ht="15.75" thickBot="1" x14ac:dyDescent="0.3">
      <c r="A30" s="134" t="s">
        <v>208</v>
      </c>
      <c r="B30" s="135" t="s">
        <v>167</v>
      </c>
      <c r="C30" s="135"/>
      <c r="D30" s="135" t="s">
        <v>167</v>
      </c>
      <c r="E30" s="136" t="s">
        <v>167</v>
      </c>
      <c r="F30" s="136"/>
      <c r="G30" s="134"/>
    </row>
    <row r="31" spans="1:7" ht="15.75" thickTop="1" x14ac:dyDescent="0.25"/>
  </sheetData>
  <mergeCells count="13">
    <mergeCell ref="F25:F26"/>
    <mergeCell ref="G25:G26"/>
    <mergeCell ref="A1:A2"/>
    <mergeCell ref="B1:B2"/>
    <mergeCell ref="C1:C2"/>
    <mergeCell ref="D1:D2"/>
    <mergeCell ref="A3:A4"/>
    <mergeCell ref="B3:B4"/>
    <mergeCell ref="C3:C4"/>
    <mergeCell ref="D3:D4"/>
    <mergeCell ref="A25:A26"/>
    <mergeCell ref="B25:B26"/>
    <mergeCell ref="C25:C26"/>
  </mergeCell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showGridLines="0" zoomScale="90" zoomScaleNormal="90" workbookViewId="0">
      <selection sqref="A1:XFD1048576"/>
    </sheetView>
  </sheetViews>
  <sheetFormatPr defaultRowHeight="15" x14ac:dyDescent="0.25"/>
  <cols>
    <col min="1" max="1" width="90.5703125" style="91" customWidth="1"/>
    <col min="2" max="2" width="8.140625" customWidth="1"/>
    <col min="3" max="3" width="94.7109375" customWidth="1"/>
  </cols>
  <sheetData>
    <row r="1" spans="1:3" s="7" customFormat="1" ht="12" x14ac:dyDescent="0.2">
      <c r="A1" s="89" t="s">
        <v>139</v>
      </c>
      <c r="C1" s="89" t="s">
        <v>373</v>
      </c>
    </row>
    <row r="2" spans="1:3" ht="21.75" customHeight="1" x14ac:dyDescent="0.25">
      <c r="A2" s="90" t="s">
        <v>140</v>
      </c>
      <c r="C2" s="90" t="s">
        <v>374</v>
      </c>
    </row>
    <row r="3" spans="1:3" ht="15.75" customHeight="1" x14ac:dyDescent="0.25">
      <c r="A3" s="90" t="s">
        <v>141</v>
      </c>
      <c r="C3" s="90" t="s">
        <v>375</v>
      </c>
    </row>
    <row r="4" spans="1:3" ht="72" x14ac:dyDescent="0.25">
      <c r="A4" s="90" t="s">
        <v>142</v>
      </c>
      <c r="C4" s="90" t="s">
        <v>376</v>
      </c>
    </row>
    <row r="5" spans="1:3" ht="30.75" customHeight="1" x14ac:dyDescent="0.25">
      <c r="A5" s="90" t="s">
        <v>143</v>
      </c>
      <c r="C5" s="90" t="s">
        <v>377</v>
      </c>
    </row>
    <row r="6" spans="1:3" ht="65.25" customHeight="1" x14ac:dyDescent="0.25">
      <c r="A6" s="90" t="s">
        <v>144</v>
      </c>
      <c r="C6" s="90" t="s">
        <v>378</v>
      </c>
    </row>
    <row r="7" spans="1:3" ht="61.5" customHeight="1" x14ac:dyDescent="0.25">
      <c r="A7" s="90" t="s">
        <v>145</v>
      </c>
      <c r="C7" s="90" t="s">
        <v>379</v>
      </c>
    </row>
    <row r="8" spans="1:3" ht="48" x14ac:dyDescent="0.25">
      <c r="A8" s="90" t="s">
        <v>146</v>
      </c>
      <c r="C8" s="90" t="s">
        <v>380</v>
      </c>
    </row>
    <row r="9" spans="1:3" ht="84" x14ac:dyDescent="0.25">
      <c r="A9" s="90" t="s">
        <v>548</v>
      </c>
      <c r="C9" s="90" t="s">
        <v>549</v>
      </c>
    </row>
    <row r="10" spans="1:3" ht="18.75" customHeight="1" x14ac:dyDescent="0.25">
      <c r="A10" s="90" t="s">
        <v>147</v>
      </c>
      <c r="C10" s="90" t="s">
        <v>381</v>
      </c>
    </row>
    <row r="11" spans="1:3" ht="115.5" customHeight="1" x14ac:dyDescent="0.25">
      <c r="A11" s="90" t="s">
        <v>148</v>
      </c>
      <c r="C11" s="90" t="s">
        <v>382</v>
      </c>
    </row>
    <row r="12" spans="1:3" ht="72" x14ac:dyDescent="0.25">
      <c r="A12" s="90" t="s">
        <v>149</v>
      </c>
      <c r="C12" s="90" t="s">
        <v>383</v>
      </c>
    </row>
    <row r="13" spans="1:3" ht="36" x14ac:dyDescent="0.25">
      <c r="A13" s="90" t="s">
        <v>150</v>
      </c>
      <c r="C13" s="90" t="s">
        <v>384</v>
      </c>
    </row>
    <row r="14" spans="1:3" ht="48" x14ac:dyDescent="0.25">
      <c r="A14" s="90" t="s">
        <v>386</v>
      </c>
      <c r="C14" s="90" t="s">
        <v>385</v>
      </c>
    </row>
  </sheetData>
  <pageMargins left="0.51181102362204722" right="0.51181102362204722" top="0.78740157480314965" bottom="0.78740157480314965"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showGridLines="0" zoomScale="90" zoomScaleNormal="90" workbookViewId="0">
      <pane xSplit="2" ySplit="3" topLeftCell="AR4" activePane="bottomRight" state="frozen"/>
      <selection sqref="A1:XFD1048576"/>
      <selection pane="topRight" sqref="A1:XFD1048576"/>
      <selection pane="bottomLeft" sqref="A1:XFD1048576"/>
      <selection pane="bottomRight"/>
    </sheetView>
  </sheetViews>
  <sheetFormatPr defaultRowHeight="15" x14ac:dyDescent="0.25"/>
  <cols>
    <col min="1" max="1" width="39.7109375" style="109" customWidth="1"/>
    <col min="2" max="2" width="41.5703125" style="109" bestFit="1" customWidth="1"/>
    <col min="3" max="3" width="7.140625" style="109" bestFit="1" customWidth="1"/>
    <col min="4" max="4" width="12.5703125" style="109" bestFit="1" customWidth="1"/>
    <col min="5" max="6" width="11" style="109" bestFit="1" customWidth="1"/>
    <col min="7" max="7" width="11.5703125" style="109" bestFit="1" customWidth="1"/>
    <col min="8" max="27" width="11" style="109" bestFit="1" customWidth="1"/>
    <col min="28" max="28" width="11.140625" style="109" bestFit="1" customWidth="1"/>
    <col min="29" max="32" width="11" style="109" bestFit="1" customWidth="1"/>
    <col min="33" max="52" width="10.5703125" style="109" customWidth="1"/>
    <col min="53" max="53" width="2.85546875" style="109" customWidth="1"/>
    <col min="54" max="54" width="12.7109375" style="109" bestFit="1" customWidth="1"/>
    <col min="55" max="56" width="9.140625" style="109"/>
    <col min="57" max="58" width="10" style="109" bestFit="1" customWidth="1"/>
    <col min="59" max="60" width="9.140625" style="109"/>
    <col min="61" max="61" width="9.140625" style="109" customWidth="1"/>
    <col min="62" max="63" width="9.140625" style="109"/>
    <col min="65" max="16384" width="9.140625" style="109"/>
  </cols>
  <sheetData>
    <row r="1" spans="1:64" s="64" customFormat="1" x14ac:dyDescent="0.25">
      <c r="A1" s="5" t="s">
        <v>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7"/>
      <c r="BB1" s="10"/>
      <c r="BC1" s="10"/>
      <c r="BD1" s="10"/>
      <c r="BE1" s="10"/>
      <c r="BF1" s="10"/>
      <c r="BG1" s="10"/>
      <c r="BH1" s="10"/>
      <c r="BI1" s="10"/>
      <c r="BJ1" s="10"/>
      <c r="BK1" s="10"/>
      <c r="BL1"/>
    </row>
    <row r="2" spans="1:64" s="64" customFormat="1" x14ac:dyDescent="0.25">
      <c r="A2" s="110"/>
      <c r="B2" s="110"/>
      <c r="C2" s="6" t="s">
        <v>275</v>
      </c>
      <c r="D2" s="6" t="s">
        <v>276</v>
      </c>
      <c r="E2" s="6" t="s">
        <v>277</v>
      </c>
      <c r="F2" s="6" t="s">
        <v>278</v>
      </c>
      <c r="G2" s="6" t="s">
        <v>279</v>
      </c>
      <c r="H2" s="6" t="s">
        <v>280</v>
      </c>
      <c r="I2" s="6" t="s">
        <v>281</v>
      </c>
      <c r="J2" s="6" t="s">
        <v>282</v>
      </c>
      <c r="K2" s="6" t="s">
        <v>283</v>
      </c>
      <c r="L2" s="6" t="s">
        <v>284</v>
      </c>
      <c r="M2" s="6" t="s">
        <v>285</v>
      </c>
      <c r="N2" s="6" t="s">
        <v>286</v>
      </c>
      <c r="O2" s="6" t="s">
        <v>287</v>
      </c>
      <c r="P2" s="6" t="s">
        <v>288</v>
      </c>
      <c r="Q2" s="6" t="s">
        <v>289</v>
      </c>
      <c r="R2" s="6" t="s">
        <v>290</v>
      </c>
      <c r="S2" s="6" t="s">
        <v>291</v>
      </c>
      <c r="T2" s="6" t="s">
        <v>292</v>
      </c>
      <c r="U2" s="6" t="s">
        <v>293</v>
      </c>
      <c r="V2" s="6" t="s">
        <v>294</v>
      </c>
      <c r="W2" s="6" t="s">
        <v>295</v>
      </c>
      <c r="X2" s="6" t="s">
        <v>296</v>
      </c>
      <c r="Y2" s="6" t="s">
        <v>297</v>
      </c>
      <c r="Z2" s="6" t="s">
        <v>298</v>
      </c>
      <c r="AA2" s="6" t="s">
        <v>299</v>
      </c>
      <c r="AB2" s="6" t="s">
        <v>300</v>
      </c>
      <c r="AC2" s="6" t="s">
        <v>301</v>
      </c>
      <c r="AD2" s="6" t="s">
        <v>302</v>
      </c>
      <c r="AE2" s="6" t="s">
        <v>303</v>
      </c>
      <c r="AF2" s="6" t="s">
        <v>544</v>
      </c>
      <c r="AG2" s="6" t="s">
        <v>551</v>
      </c>
      <c r="AH2" s="6" t="s">
        <v>553</v>
      </c>
      <c r="AI2" s="6" t="s">
        <v>559</v>
      </c>
      <c r="AJ2" s="6" t="s">
        <v>569</v>
      </c>
      <c r="AK2" s="6" t="s">
        <v>571</v>
      </c>
      <c r="AL2" s="6" t="s">
        <v>708</v>
      </c>
      <c r="AM2" s="6" t="s">
        <v>714</v>
      </c>
      <c r="AN2" s="6" t="s">
        <v>712</v>
      </c>
      <c r="AO2" s="6" t="s">
        <v>750</v>
      </c>
      <c r="AP2" s="6" t="s">
        <v>745</v>
      </c>
      <c r="AQ2" s="6" t="s">
        <v>801</v>
      </c>
      <c r="AR2" s="6" t="s">
        <v>800</v>
      </c>
      <c r="AS2" s="6" t="s">
        <v>808</v>
      </c>
      <c r="AT2" s="6" t="s">
        <v>650</v>
      </c>
      <c r="AU2" s="6" t="s">
        <v>815</v>
      </c>
      <c r="AV2" s="6" t="s">
        <v>817</v>
      </c>
      <c r="AW2" s="6" t="s">
        <v>819</v>
      </c>
      <c r="AX2" s="6" t="s">
        <v>821</v>
      </c>
      <c r="AY2" s="6" t="s">
        <v>824</v>
      </c>
      <c r="AZ2" s="6" t="s">
        <v>826</v>
      </c>
      <c r="BA2" s="7"/>
      <c r="BB2" s="10"/>
      <c r="BC2" s="10"/>
      <c r="BD2" s="10"/>
      <c r="BE2" s="10"/>
      <c r="BF2" s="10"/>
      <c r="BG2" s="10"/>
      <c r="BH2" s="10"/>
      <c r="BI2" s="10"/>
      <c r="BJ2" s="10"/>
      <c r="BK2" s="10"/>
      <c r="BL2"/>
    </row>
    <row r="3" spans="1:64" s="65" customFormat="1" x14ac:dyDescent="0.25">
      <c r="A3" s="111" t="s">
        <v>135</v>
      </c>
      <c r="B3" s="111" t="s">
        <v>220</v>
      </c>
      <c r="C3" s="6" t="s">
        <v>6</v>
      </c>
      <c r="D3" s="6" t="s">
        <v>7</v>
      </c>
      <c r="E3" s="6" t="s">
        <v>8</v>
      </c>
      <c r="F3" s="6" t="s">
        <v>9</v>
      </c>
      <c r="G3" s="6" t="s">
        <v>10</v>
      </c>
      <c r="H3" s="6" t="s">
        <v>11</v>
      </c>
      <c r="I3" s="6" t="s">
        <v>12</v>
      </c>
      <c r="J3" s="6" t="s">
        <v>13</v>
      </c>
      <c r="K3" s="6" t="s">
        <v>14</v>
      </c>
      <c r="L3" s="6" t="s">
        <v>15</v>
      </c>
      <c r="M3" s="6" t="s">
        <v>16</v>
      </c>
      <c r="N3" s="6" t="s">
        <v>17</v>
      </c>
      <c r="O3" s="6" t="s">
        <v>18</v>
      </c>
      <c r="P3" s="6" t="s">
        <v>19</v>
      </c>
      <c r="Q3" s="6" t="s">
        <v>20</v>
      </c>
      <c r="R3" s="6" t="s">
        <v>21</v>
      </c>
      <c r="S3" s="6" t="s">
        <v>22</v>
      </c>
      <c r="T3" s="6" t="s">
        <v>23</v>
      </c>
      <c r="U3" s="6" t="s">
        <v>24</v>
      </c>
      <c r="V3" s="6" t="s">
        <v>25</v>
      </c>
      <c r="W3" s="6" t="s">
        <v>26</v>
      </c>
      <c r="X3" s="6" t="s">
        <v>0</v>
      </c>
      <c r="Y3" s="6" t="s">
        <v>27</v>
      </c>
      <c r="Z3" s="6" t="s">
        <v>28</v>
      </c>
      <c r="AA3" s="6" t="s">
        <v>1</v>
      </c>
      <c r="AB3" s="6" t="s">
        <v>2</v>
      </c>
      <c r="AC3" s="6" t="s">
        <v>152</v>
      </c>
      <c r="AD3" s="6" t="s">
        <v>153</v>
      </c>
      <c r="AE3" s="6" t="s">
        <v>155</v>
      </c>
      <c r="AF3" s="6" t="s">
        <v>545</v>
      </c>
      <c r="AG3" s="6" t="s">
        <v>552</v>
      </c>
      <c r="AH3" s="6" t="s">
        <v>554</v>
      </c>
      <c r="AI3" s="6" t="s">
        <v>558</v>
      </c>
      <c r="AJ3" s="6" t="s">
        <v>568</v>
      </c>
      <c r="AK3" s="6" t="s">
        <v>572</v>
      </c>
      <c r="AL3" s="6" t="s">
        <v>709</v>
      </c>
      <c r="AM3" s="6" t="s">
        <v>715</v>
      </c>
      <c r="AN3" s="6" t="s">
        <v>713</v>
      </c>
      <c r="AO3" s="6" t="s">
        <v>751</v>
      </c>
      <c r="AP3" s="6" t="s">
        <v>746</v>
      </c>
      <c r="AQ3" s="6" t="s">
        <v>802</v>
      </c>
      <c r="AR3" s="6" t="s">
        <v>799</v>
      </c>
      <c r="AS3" s="6" t="s">
        <v>809</v>
      </c>
      <c r="AT3" s="6" t="s">
        <v>810</v>
      </c>
      <c r="AU3" s="6" t="s">
        <v>822</v>
      </c>
      <c r="AV3" s="6" t="s">
        <v>816</v>
      </c>
      <c r="AW3" s="6" t="s">
        <v>823</v>
      </c>
      <c r="AX3" s="6" t="s">
        <v>820</v>
      </c>
      <c r="AY3" s="6" t="s">
        <v>825</v>
      </c>
      <c r="AZ3" s="6" t="s">
        <v>827</v>
      </c>
      <c r="BA3" s="8"/>
      <c r="BB3" s="11">
        <v>2010</v>
      </c>
      <c r="BC3" s="11">
        <v>2011</v>
      </c>
      <c r="BD3" s="11">
        <v>2012</v>
      </c>
      <c r="BE3" s="11">
        <v>2013</v>
      </c>
      <c r="BF3" s="11">
        <v>2014</v>
      </c>
      <c r="BG3" s="11">
        <v>2015</v>
      </c>
      <c r="BH3" s="11">
        <v>2016</v>
      </c>
      <c r="BI3" s="11">
        <v>2017</v>
      </c>
      <c r="BJ3" s="11">
        <v>2018</v>
      </c>
      <c r="BK3" s="11">
        <v>2019</v>
      </c>
      <c r="BL3"/>
    </row>
    <row r="5" spans="1:64" s="161" customFormat="1" x14ac:dyDescent="0.25">
      <c r="A5" s="208" t="s">
        <v>437</v>
      </c>
      <c r="B5" s="208" t="s">
        <v>470</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B5" s="160"/>
      <c r="BC5" s="160"/>
      <c r="BD5" s="160"/>
      <c r="BE5" s="160"/>
      <c r="BF5" s="160"/>
      <c r="BG5" s="160"/>
      <c r="BH5" s="160"/>
      <c r="BI5" s="160"/>
      <c r="BJ5" s="160"/>
      <c r="BK5" s="160"/>
      <c r="BL5"/>
    </row>
    <row r="6" spans="1:64" s="161" customFormat="1" ht="11.25" customHeight="1" x14ac:dyDescent="0.25">
      <c r="A6" s="187" t="s">
        <v>462</v>
      </c>
      <c r="B6" s="187" t="s">
        <v>485</v>
      </c>
      <c r="C6" s="188">
        <v>115.50488806</v>
      </c>
      <c r="D6" s="188">
        <v>131.28327210491952</v>
      </c>
      <c r="E6" s="188">
        <v>148.88458945695717</v>
      </c>
      <c r="F6" s="188">
        <v>154.20684021999998</v>
      </c>
      <c r="G6" s="188">
        <v>144.99018812</v>
      </c>
      <c r="H6" s="188">
        <v>163.99354363999998</v>
      </c>
      <c r="I6" s="188">
        <v>175.06031949000007</v>
      </c>
      <c r="J6" s="188">
        <v>193.54671280000005</v>
      </c>
      <c r="K6" s="188">
        <v>199.14011948999999</v>
      </c>
      <c r="L6" s="188">
        <v>211.09775825000003</v>
      </c>
      <c r="M6" s="188">
        <v>222.22520391</v>
      </c>
      <c r="N6" s="188">
        <v>246.81522234430426</v>
      </c>
      <c r="O6" s="188">
        <v>239.88867564000003</v>
      </c>
      <c r="P6" s="188">
        <v>271.54341454000001</v>
      </c>
      <c r="Q6" s="188">
        <v>279.20587490999998</v>
      </c>
      <c r="R6" s="188">
        <v>249.91897794418347</v>
      </c>
      <c r="S6" s="188">
        <v>207.82067867000001</v>
      </c>
      <c r="T6" s="188">
        <v>212.96710151000005</v>
      </c>
      <c r="U6" s="188">
        <v>191.48736740999999</v>
      </c>
      <c r="V6" s="188">
        <v>181.89129391</v>
      </c>
      <c r="W6" s="188">
        <v>163.89394156999998</v>
      </c>
      <c r="X6" s="188">
        <v>147.86356459000001</v>
      </c>
      <c r="Y6" s="188">
        <v>136.45767622000002</v>
      </c>
      <c r="Z6" s="188">
        <v>127.89127867999999</v>
      </c>
      <c r="AA6" s="188">
        <v>130.08336009000001</v>
      </c>
      <c r="AB6" s="188">
        <v>105.35045203999999</v>
      </c>
      <c r="AC6" s="188">
        <v>86.141629210000005</v>
      </c>
      <c r="AD6" s="188">
        <v>75.041414970000005</v>
      </c>
      <c r="AE6" s="220">
        <v>69.222801050000001</v>
      </c>
      <c r="AF6" s="220">
        <v>71.681282049999993</v>
      </c>
      <c r="AG6" s="220">
        <v>82.294338929999995</v>
      </c>
      <c r="AH6" s="220">
        <v>73.083044230000027</v>
      </c>
      <c r="AI6" s="220">
        <v>82.585836940000036</v>
      </c>
      <c r="AJ6" s="220">
        <v>78.428854999999999</v>
      </c>
      <c r="AK6" s="221">
        <v>72.73403340000003</v>
      </c>
      <c r="AL6" s="221">
        <v>70.43912367999998</v>
      </c>
      <c r="AM6" s="221">
        <v>71.04575142999991</v>
      </c>
      <c r="AN6" s="221">
        <v>71.04575142999991</v>
      </c>
      <c r="AO6" s="221">
        <v>100.45489256</v>
      </c>
      <c r="AP6" s="221">
        <v>100.45489256</v>
      </c>
      <c r="AQ6" s="221">
        <v>129.43069844999997</v>
      </c>
      <c r="AR6" s="221">
        <v>129.43069844999997</v>
      </c>
      <c r="AS6" s="221">
        <v>138.5356423049499</v>
      </c>
      <c r="AT6" s="221">
        <v>138.5356423049499</v>
      </c>
      <c r="AU6" s="221">
        <v>126.09862326909997</v>
      </c>
      <c r="AV6" s="221">
        <v>126.09862326909997</v>
      </c>
      <c r="AW6" s="221">
        <v>98.297699760900045</v>
      </c>
      <c r="AX6" s="221">
        <v>98.297699760900045</v>
      </c>
      <c r="AY6" s="221">
        <v>133.79322279459998</v>
      </c>
      <c r="AZ6" s="221">
        <v>133.79322279459998</v>
      </c>
      <c r="BA6" s="162"/>
      <c r="BB6" s="188">
        <v>549.87958984187662</v>
      </c>
      <c r="BC6" s="188">
        <v>677.59025918999998</v>
      </c>
      <c r="BD6" s="188">
        <v>879.27830399430445</v>
      </c>
      <c r="BE6" s="188">
        <v>1040.5569430341836</v>
      </c>
      <c r="BF6" s="188">
        <v>794.16644150000002</v>
      </c>
      <c r="BG6" s="188">
        <v>576.10646106000002</v>
      </c>
      <c r="BH6" s="188">
        <v>396.61685631</v>
      </c>
      <c r="BI6" s="220">
        <v>291.26497018999999</v>
      </c>
      <c r="BJ6" s="221">
        <v>304.18784901999993</v>
      </c>
      <c r="BK6" s="221">
        <v>439.46698474494974</v>
      </c>
      <c r="BL6"/>
    </row>
    <row r="7" spans="1:64" s="161" customFormat="1" x14ac:dyDescent="0.25">
      <c r="A7" s="187" t="s">
        <v>468</v>
      </c>
      <c r="B7" s="187" t="s">
        <v>486</v>
      </c>
      <c r="C7" s="188">
        <v>42.767217364227683</v>
      </c>
      <c r="D7" s="188">
        <v>50.472958756517002</v>
      </c>
      <c r="E7" s="188">
        <v>55.916173324021777</v>
      </c>
      <c r="F7" s="188">
        <v>45.360786527404038</v>
      </c>
      <c r="G7" s="188">
        <v>52.846599033276817</v>
      </c>
      <c r="H7" s="188">
        <v>58.028188559716412</v>
      </c>
      <c r="I7" s="188">
        <v>50.825780106498506</v>
      </c>
      <c r="J7" s="188">
        <v>76.437968818410098</v>
      </c>
      <c r="K7" s="188">
        <v>86.242057303004145</v>
      </c>
      <c r="L7" s="188">
        <v>84.424338380000037</v>
      </c>
      <c r="M7" s="188">
        <v>96.06259809818944</v>
      </c>
      <c r="N7" s="188">
        <v>91.688043924304267</v>
      </c>
      <c r="O7" s="188">
        <v>106.26694458999994</v>
      </c>
      <c r="P7" s="188">
        <v>110.26180575000001</v>
      </c>
      <c r="Q7" s="188">
        <v>114.59722109999987</v>
      </c>
      <c r="R7" s="188">
        <v>107.6595628783648</v>
      </c>
      <c r="S7" s="188">
        <v>106.44971513981743</v>
      </c>
      <c r="T7" s="188">
        <v>98.823849436932534</v>
      </c>
      <c r="U7" s="188">
        <v>65.962301593849588</v>
      </c>
      <c r="V7" s="188">
        <v>71.179284952390006</v>
      </c>
      <c r="W7" s="188">
        <v>58.239178489999986</v>
      </c>
      <c r="X7" s="188">
        <v>56.940352583256853</v>
      </c>
      <c r="Y7" s="188">
        <v>38.455288780000025</v>
      </c>
      <c r="Z7" s="189">
        <v>33.110416824859747</v>
      </c>
      <c r="AA7" s="189">
        <v>32.381816646720864</v>
      </c>
      <c r="AB7" s="189">
        <v>17.573119459999987</v>
      </c>
      <c r="AC7" s="189">
        <v>11.382242950000016</v>
      </c>
      <c r="AD7" s="189">
        <v>-3.5392622799999991</v>
      </c>
      <c r="AE7" s="189">
        <v>2.7677859999999903</v>
      </c>
      <c r="AF7" s="189">
        <v>-6.0882932838003541</v>
      </c>
      <c r="AG7" s="189">
        <v>9.6449287500000001</v>
      </c>
      <c r="AH7" s="189">
        <v>-11.315578140000003</v>
      </c>
      <c r="AI7" s="189">
        <v>12.014737479984074</v>
      </c>
      <c r="AJ7" s="189">
        <v>9.9166111303611473</v>
      </c>
      <c r="AK7" s="189">
        <v>10.30863537599388</v>
      </c>
      <c r="AL7" s="189">
        <v>11.546950466833714</v>
      </c>
      <c r="AM7" s="189">
        <v>15.691145085319643</v>
      </c>
      <c r="AN7" s="189">
        <v>15.691145085319643</v>
      </c>
      <c r="AO7" s="189">
        <v>19.280324669326582</v>
      </c>
      <c r="AP7" s="189">
        <v>19.2684621693266</v>
      </c>
      <c r="AQ7" s="189">
        <v>37.832033745114373</v>
      </c>
      <c r="AR7" s="189">
        <v>37.832033745114373</v>
      </c>
      <c r="AS7" s="189">
        <v>37.375963630532951</v>
      </c>
      <c r="AT7" s="189">
        <v>37.375963630532951</v>
      </c>
      <c r="AU7" s="189">
        <v>39.068762193654081</v>
      </c>
      <c r="AV7" s="189">
        <v>39.068762193654081</v>
      </c>
      <c r="AW7" s="189">
        <v>20.553191873642859</v>
      </c>
      <c r="AX7" s="189">
        <v>20.553191873642859</v>
      </c>
      <c r="AY7" s="189">
        <v>36.734980217712966</v>
      </c>
      <c r="AZ7" s="189">
        <v>36.734980217712966</v>
      </c>
      <c r="BA7" s="162"/>
      <c r="BB7" s="189">
        <v>194.51713597217045</v>
      </c>
      <c r="BC7" s="189">
        <v>238.13803165790173</v>
      </c>
      <c r="BD7" s="189">
        <v>365.112423875498</v>
      </c>
      <c r="BE7" s="189">
        <v>438.78553431836474</v>
      </c>
      <c r="BF7" s="189">
        <v>342.41515112298947</v>
      </c>
      <c r="BG7" s="189">
        <v>186.74523667811661</v>
      </c>
      <c r="BH7" s="189">
        <v>57.797916776720875</v>
      </c>
      <c r="BI7" s="189">
        <v>-4.9911566738004041</v>
      </c>
      <c r="BJ7" s="189">
        <v>43.786934453172812</v>
      </c>
      <c r="BK7" s="189">
        <v>110.16793423029357</v>
      </c>
      <c r="BL7"/>
    </row>
    <row r="8" spans="1:64" s="161" customFormat="1" x14ac:dyDescent="0.25">
      <c r="A8" s="187" t="s">
        <v>438</v>
      </c>
      <c r="B8" s="187" t="s">
        <v>493</v>
      </c>
      <c r="C8" s="188">
        <v>18.684958292245462</v>
      </c>
      <c r="D8" s="188">
        <v>26.076388236503</v>
      </c>
      <c r="E8" s="188">
        <v>28.467274814021767</v>
      </c>
      <c r="F8" s="188">
        <v>30.049036230006411</v>
      </c>
      <c r="G8" s="188">
        <v>22.197860023276814</v>
      </c>
      <c r="H8" s="188">
        <v>22.648627139716417</v>
      </c>
      <c r="I8" s="188">
        <v>17.782148558918511</v>
      </c>
      <c r="J8" s="188">
        <v>29.53568615675368</v>
      </c>
      <c r="K8" s="188">
        <v>32.665474776879542</v>
      </c>
      <c r="L8" s="188">
        <v>40.435604596124634</v>
      </c>
      <c r="M8" s="188">
        <v>39.144866357109422</v>
      </c>
      <c r="N8" s="188">
        <v>42.511909879352999</v>
      </c>
      <c r="O8" s="188">
        <v>44.61744729553233</v>
      </c>
      <c r="P8" s="188">
        <v>52.091590780000011</v>
      </c>
      <c r="Q8" s="188">
        <v>46.194264336104936</v>
      </c>
      <c r="R8" s="188">
        <v>47.063348246727337</v>
      </c>
      <c r="S8" s="188">
        <v>33.870363792672819</v>
      </c>
      <c r="T8" s="188">
        <v>33.394689367711443</v>
      </c>
      <c r="U8" s="188">
        <v>3.2205420338496027</v>
      </c>
      <c r="V8" s="189">
        <v>-6.2189015364153217</v>
      </c>
      <c r="W8" s="189">
        <v>-14.481567270000021</v>
      </c>
      <c r="X8" s="189">
        <v>-8.1836902367431605</v>
      </c>
      <c r="Y8" s="189">
        <v>-17.205801669999978</v>
      </c>
      <c r="Z8" s="189">
        <v>-57.93080242514025</v>
      </c>
      <c r="AA8" s="189">
        <v>-17.823712309999991</v>
      </c>
      <c r="AB8" s="189">
        <v>-20.944892300000017</v>
      </c>
      <c r="AC8" s="189">
        <v>-22.204464080000001</v>
      </c>
      <c r="AD8" s="189">
        <v>-38.465577019999998</v>
      </c>
      <c r="AE8" s="189">
        <v>-38.922138880000013</v>
      </c>
      <c r="AF8" s="189">
        <v>-36.439107683800344</v>
      </c>
      <c r="AG8" s="189">
        <v>-23.140440010000006</v>
      </c>
      <c r="AH8" s="189">
        <v>-39.879276042602157</v>
      </c>
      <c r="AI8" s="189">
        <v>-30.42570360001594</v>
      </c>
      <c r="AJ8" s="189">
        <v>-43.659716199638851</v>
      </c>
      <c r="AK8" s="189">
        <v>-32.58465439400613</v>
      </c>
      <c r="AL8" s="189">
        <v>11.699150486833659</v>
      </c>
      <c r="AM8" s="189">
        <v>-9.1976836646504587</v>
      </c>
      <c r="AN8" s="189">
        <v>-9.1976836646504623</v>
      </c>
      <c r="AO8" s="189">
        <v>-13.669277090583291</v>
      </c>
      <c r="AP8" s="189">
        <v>-13.669277090583368</v>
      </c>
      <c r="AQ8" s="189">
        <v>-19.406477154139704</v>
      </c>
      <c r="AR8" s="189">
        <v>-19.406477154139704</v>
      </c>
      <c r="AS8" s="189">
        <v>-2.6992052493860377</v>
      </c>
      <c r="AT8" s="189">
        <v>-2.6992052493860377</v>
      </c>
      <c r="AU8" s="189">
        <v>-1.01706336147605</v>
      </c>
      <c r="AV8" s="189">
        <v>-1.01706336147605</v>
      </c>
      <c r="AW8" s="189">
        <v>-12.540490009689016</v>
      </c>
      <c r="AX8" s="189">
        <v>-12.540490009689016</v>
      </c>
      <c r="AY8" s="189">
        <v>1.1809765862250901</v>
      </c>
      <c r="AZ8" s="189">
        <v>1.1809765862250901</v>
      </c>
      <c r="BA8" s="162"/>
      <c r="BB8" s="189">
        <v>103.27765757277658</v>
      </c>
      <c r="BC8" s="189">
        <v>92.163817018665313</v>
      </c>
      <c r="BD8" s="189">
        <v>161.45324177946674</v>
      </c>
      <c r="BE8" s="189">
        <v>189.96665065836476</v>
      </c>
      <c r="BF8" s="189">
        <v>64.26669365781845</v>
      </c>
      <c r="BG8" s="189">
        <v>-97.801861601883402</v>
      </c>
      <c r="BH8" s="189">
        <v>-99.438645710000003</v>
      </c>
      <c r="BI8" s="189">
        <v>-138.39572165640257</v>
      </c>
      <c r="BJ8" s="189">
        <v>-94.966615316827273</v>
      </c>
      <c r="BK8" s="189">
        <v>-44.972883881585645</v>
      </c>
      <c r="BL8"/>
    </row>
    <row r="9" spans="1:64" s="161" customFormat="1" x14ac:dyDescent="0.25">
      <c r="A9" s="190" t="s">
        <v>489</v>
      </c>
      <c r="B9" s="187" t="s">
        <v>494</v>
      </c>
      <c r="C9" s="188"/>
      <c r="D9" s="191">
        <v>0.20926181975034142</v>
      </c>
      <c r="E9" s="191">
        <v>0.2284485748902986</v>
      </c>
      <c r="F9" s="191">
        <v>0.23944350166910552</v>
      </c>
      <c r="G9" s="191">
        <v>0.17688199025253459</v>
      </c>
      <c r="H9" s="191">
        <v>0.18047389436458072</v>
      </c>
      <c r="I9" s="191">
        <v>0.14158766909037787</v>
      </c>
      <c r="J9" s="191">
        <v>0.23505058238470136</v>
      </c>
      <c r="K9" s="191">
        <v>0.25988994174491942</v>
      </c>
      <c r="L9" s="191">
        <v>0.32053934686008945</v>
      </c>
      <c r="M9" s="191">
        <v>0.30990063557444564</v>
      </c>
      <c r="N9" s="191">
        <v>0.3363299176218833</v>
      </c>
      <c r="O9" s="191">
        <v>0.35273036508426342</v>
      </c>
      <c r="P9" s="191">
        <v>0.40978161061391494</v>
      </c>
      <c r="Q9" s="191">
        <v>0.362836695438777</v>
      </c>
      <c r="R9" s="191">
        <v>0.36945464748517048</v>
      </c>
      <c r="S9" s="191">
        <v>0.26566969042646549</v>
      </c>
      <c r="T9" s="191">
        <v>0.26084286395171546</v>
      </c>
      <c r="U9" s="191">
        <v>2.5149103687644499E-2</v>
      </c>
      <c r="V9" s="191">
        <v>-4.8563191512085817E-2</v>
      </c>
      <c r="W9" s="191">
        <v>-0.11308606843348447</v>
      </c>
      <c r="X9" s="191">
        <v>-6.3906159940848334E-2</v>
      </c>
      <c r="Y9" s="191">
        <v>-0.13435952261447293</v>
      </c>
      <c r="Z9" s="191">
        <v>-0.45237967447262833</v>
      </c>
      <c r="AA9" s="191">
        <v>-0.13918476587841003</v>
      </c>
      <c r="AB9" s="191">
        <v>-0.11928536202128873</v>
      </c>
      <c r="AC9" s="191">
        <v>-0.12645887590797017</v>
      </c>
      <c r="AD9" s="191">
        <v>-0.2190691751701421</v>
      </c>
      <c r="AE9" s="191">
        <v>-0.22166938652359053</v>
      </c>
      <c r="AF9" s="191">
        <v>-0.20752802590418878</v>
      </c>
      <c r="AG9" s="191">
        <v>-0.13178944653369082</v>
      </c>
      <c r="AH9" s="191">
        <v>-0.2271204746127389</v>
      </c>
      <c r="AI9" s="191">
        <v>-0.17328048369483981</v>
      </c>
      <c r="AJ9" s="191">
        <v>-0.24865083945170921</v>
      </c>
      <c r="AK9" s="191">
        <v>-0.18557614143127366</v>
      </c>
      <c r="AL9" s="191">
        <v>6.662900821712453E-2</v>
      </c>
      <c r="AM9" s="191">
        <v>-5.2382653010592112E-2</v>
      </c>
      <c r="AN9" s="191">
        <v>-5.2382653010592133E-2</v>
      </c>
      <c r="AO9" s="191">
        <v>-5.4272888232607758E-2</v>
      </c>
      <c r="AP9" s="191">
        <v>-5.4272888232608063E-2</v>
      </c>
      <c r="AQ9" s="191">
        <v>-7.7050731073156201E-2</v>
      </c>
      <c r="AR9" s="191">
        <v>-7.7050731073156201E-2</v>
      </c>
      <c r="AS9" s="191">
        <v>-1.0716820787709563E-2</v>
      </c>
      <c r="AT9" s="191">
        <v>-1.0716820787709563E-2</v>
      </c>
      <c r="AU9" s="191">
        <v>-4.0381092831541961E-3</v>
      </c>
      <c r="AV9" s="191">
        <v>-4.0381092831541961E-3</v>
      </c>
      <c r="AW9" s="191">
        <v>-4.979027958487732E-2</v>
      </c>
      <c r="AX9" s="191">
        <v>-4.979027958487732E-2</v>
      </c>
      <c r="AY9" s="191">
        <v>4.6872756605948647E-3</v>
      </c>
      <c r="AZ9" s="191">
        <v>4.6872756605948647E-3</v>
      </c>
      <c r="BA9" s="162"/>
      <c r="BB9" s="191">
        <v>0.82296030342278836</v>
      </c>
      <c r="BC9" s="191">
        <v>0.73345710507831885</v>
      </c>
      <c r="BD9" s="191">
        <v>1.2773257108791294</v>
      </c>
      <c r="BE9" s="191">
        <v>1.4912679307257979</v>
      </c>
      <c r="BF9" s="191">
        <v>0.50185643456130069</v>
      </c>
      <c r="BG9" s="191">
        <v>-0.76373142546143391</v>
      </c>
      <c r="BH9" s="191">
        <v>-0.56632302914367383</v>
      </c>
      <c r="BI9" s="191">
        <v>-0.78819138926684651</v>
      </c>
      <c r="BJ9" s="191">
        <v>-0.54085391921562642</v>
      </c>
      <c r="BK9" s="357">
        <v>-0.1785586097889568</v>
      </c>
      <c r="BL9"/>
    </row>
    <row r="10" spans="1:64" s="161" customFormat="1" x14ac:dyDescent="0.25">
      <c r="A10" s="187"/>
      <c r="B10" s="187"/>
      <c r="C10" s="188"/>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209"/>
      <c r="AH10" s="209"/>
      <c r="AI10" s="209"/>
      <c r="AJ10" s="209"/>
      <c r="AK10" s="209"/>
      <c r="AL10" s="209"/>
      <c r="AM10" s="209"/>
      <c r="AN10" s="209"/>
      <c r="AO10" s="209"/>
      <c r="AP10" s="209"/>
      <c r="AQ10" s="209"/>
      <c r="AR10" s="209"/>
      <c r="AS10" s="209"/>
      <c r="AT10" s="209"/>
      <c r="AU10" s="209"/>
      <c r="AV10" s="209"/>
      <c r="AW10" s="209"/>
      <c r="AX10" s="209"/>
      <c r="AY10" s="209"/>
      <c r="AZ10" s="209"/>
      <c r="BA10" s="162"/>
      <c r="BB10" s="187"/>
      <c r="BC10" s="187"/>
      <c r="BD10" s="187"/>
      <c r="BE10" s="187"/>
      <c r="BF10" s="187"/>
      <c r="BG10" s="187"/>
      <c r="BH10" s="187"/>
      <c r="BI10" s="187"/>
      <c r="BJ10" s="209"/>
      <c r="BK10" s="209"/>
      <c r="BL10"/>
    </row>
    <row r="11" spans="1:64" s="161" customFormat="1" x14ac:dyDescent="0.25">
      <c r="A11" s="190" t="s">
        <v>439</v>
      </c>
      <c r="B11" s="187" t="s">
        <v>481</v>
      </c>
      <c r="C11" s="192">
        <v>0.33450916948485704</v>
      </c>
      <c r="D11" s="192">
        <v>0.34175102081793718</v>
      </c>
      <c r="E11" s="192">
        <v>0.33578187467861437</v>
      </c>
      <c r="F11" s="192">
        <v>3.9179682780320309E-2</v>
      </c>
      <c r="G11" s="192">
        <v>0.34261630079568611</v>
      </c>
      <c r="H11" s="192">
        <v>0.33134792999356033</v>
      </c>
      <c r="I11" s="192">
        <v>4.8075180737385703E-2</v>
      </c>
      <c r="J11" s="192">
        <v>0.32559977175951732</v>
      </c>
      <c r="K11" s="192">
        <v>0.35073328077684807</v>
      </c>
      <c r="L11" s="192">
        <v>0.17414047672729754</v>
      </c>
      <c r="M11" s="192">
        <v>0.34524996583697032</v>
      </c>
      <c r="N11" s="192">
        <v>0.22515804570679002</v>
      </c>
      <c r="O11" s="192">
        <v>0.32132246552310373</v>
      </c>
      <c r="P11" s="192">
        <v>0.19218796270503191</v>
      </c>
      <c r="Q11" s="192">
        <v>0.32434391908929683</v>
      </c>
      <c r="R11" s="192">
        <v>0.16682303928450667</v>
      </c>
      <c r="S11" s="192">
        <v>0.32712173679163209</v>
      </c>
      <c r="T11" s="192">
        <v>0.12942750366258698</v>
      </c>
      <c r="U11" s="192">
        <v>0.33932869086768541</v>
      </c>
      <c r="V11" s="192">
        <v>-0.92144950544557691</v>
      </c>
      <c r="W11" s="192">
        <v>-6.5595817079902741E-3</v>
      </c>
      <c r="X11" s="192">
        <v>-0.16010768340565937</v>
      </c>
      <c r="Y11" s="192">
        <v>0.24287690549256907</v>
      </c>
      <c r="Z11" s="192">
        <v>0.31485265051562444</v>
      </c>
      <c r="AA11" s="192">
        <v>0.26209332037686195</v>
      </c>
      <c r="AB11" s="192">
        <v>0.37086260983312563</v>
      </c>
      <c r="AC11" s="192">
        <v>0.32775881809047475</v>
      </c>
      <c r="AD11" s="192">
        <v>0.28696785321388996</v>
      </c>
      <c r="AE11" s="192">
        <v>0.32671538468396805</v>
      </c>
      <c r="AF11" s="192">
        <v>0.31187391890098826</v>
      </c>
      <c r="AG11" s="192">
        <v>0.29421101258321164</v>
      </c>
      <c r="AH11" s="192">
        <v>0.32369011851884294</v>
      </c>
      <c r="AI11" s="192">
        <v>-2.7095887614259781E-2</v>
      </c>
      <c r="AJ11" s="192">
        <v>-4.3885464755718293E-2</v>
      </c>
      <c r="AK11" s="192">
        <v>-4.6253083743001522E-2</v>
      </c>
      <c r="AL11" s="192">
        <v>-1.3478823458167606</v>
      </c>
      <c r="AM11" s="192">
        <v>-0.33577249497719197</v>
      </c>
      <c r="AN11" s="192">
        <v>-0.33577249497719175</v>
      </c>
      <c r="AO11" s="192">
        <v>-0.37366854558027196</v>
      </c>
      <c r="AP11" s="192">
        <v>-0.37366854558027196</v>
      </c>
      <c r="AQ11" s="192">
        <v>3.8885624920889983E-2</v>
      </c>
      <c r="AR11" s="192">
        <v>3.8885624920889983E-2</v>
      </c>
      <c r="AS11" s="192">
        <v>5.3659215887271738E-3</v>
      </c>
      <c r="AT11" s="192">
        <v>5.3659215887271738E-3</v>
      </c>
      <c r="AU11" s="192">
        <v>0.22220649022117445</v>
      </c>
      <c r="AV11" s="192">
        <v>0.22220649022117445</v>
      </c>
      <c r="AW11" s="192">
        <v>-0.33623720872186358</v>
      </c>
      <c r="AX11" s="192">
        <v>-0.33623720872186358</v>
      </c>
      <c r="AY11" s="192">
        <v>-0.69860369989058779</v>
      </c>
      <c r="AZ11" s="192">
        <v>-0.69860369989058779</v>
      </c>
      <c r="BA11" s="162"/>
      <c r="BB11" s="192">
        <v>0.27179211937678793</v>
      </c>
      <c r="BC11" s="192">
        <v>0.29166995035169058</v>
      </c>
      <c r="BD11" s="192">
        <v>0.26818335586529091</v>
      </c>
      <c r="BE11" s="192">
        <v>0.25527412323784671</v>
      </c>
      <c r="BF11" s="192">
        <v>0.28856648118219985</v>
      </c>
      <c r="BG11" s="192">
        <v>0.2401909889617147</v>
      </c>
      <c r="BH11" s="192">
        <v>0.31147570260453783</v>
      </c>
      <c r="BI11" s="192">
        <v>0.31666834505304492</v>
      </c>
      <c r="BJ11" s="192">
        <v>-0.31795219468497482</v>
      </c>
      <c r="BK11" s="192">
        <v>-0.21875499714328595</v>
      </c>
      <c r="BL11"/>
    </row>
    <row r="12" spans="1:64" s="161" customFormat="1" x14ac:dyDescent="0.25">
      <c r="A12" s="187"/>
      <c r="B12" s="187"/>
      <c r="C12" s="188"/>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209"/>
      <c r="AH12" s="209"/>
      <c r="AI12" s="209"/>
      <c r="AJ12" s="209"/>
      <c r="AK12" s="209"/>
      <c r="AL12" s="209"/>
      <c r="AM12" s="209"/>
      <c r="AN12" s="209"/>
      <c r="AO12" s="209"/>
      <c r="AP12" s="209"/>
      <c r="AQ12" s="209"/>
      <c r="AR12" s="209"/>
      <c r="AS12" s="209"/>
      <c r="AT12" s="209"/>
      <c r="AU12" s="209"/>
      <c r="AV12" s="209"/>
      <c r="AW12" s="209"/>
      <c r="AX12" s="209"/>
      <c r="AY12" s="209"/>
      <c r="AZ12" s="209"/>
      <c r="BA12" s="162"/>
      <c r="BB12" s="187"/>
      <c r="BC12" s="187"/>
      <c r="BD12" s="187"/>
      <c r="BE12" s="187"/>
      <c r="BF12" s="187"/>
      <c r="BG12" s="187"/>
      <c r="BH12" s="187"/>
      <c r="BI12" s="187"/>
      <c r="BJ12" s="209"/>
      <c r="BK12" s="209"/>
      <c r="BL12"/>
    </row>
    <row r="13" spans="1:64" s="161" customFormat="1" x14ac:dyDescent="0.25">
      <c r="A13" s="190" t="s">
        <v>169</v>
      </c>
      <c r="B13" s="187" t="s">
        <v>347</v>
      </c>
      <c r="C13" s="188">
        <v>51.394723200000001</v>
      </c>
      <c r="D13" s="188">
        <v>82.322116800000003</v>
      </c>
      <c r="E13" s="188">
        <v>113.96378392000001</v>
      </c>
      <c r="F13" s="188">
        <v>75.106231340000036</v>
      </c>
      <c r="G13" s="188">
        <v>92.289922610000019</v>
      </c>
      <c r="H13" s="188">
        <v>95.424052079999996</v>
      </c>
      <c r="I13" s="188">
        <v>114.61679077000001</v>
      </c>
      <c r="J13" s="188">
        <v>110.23505289000001</v>
      </c>
      <c r="K13" s="188">
        <v>55.076633450000003</v>
      </c>
      <c r="L13" s="188">
        <v>82.390198150000003</v>
      </c>
      <c r="M13" s="188">
        <v>79.226643780000018</v>
      </c>
      <c r="N13" s="188">
        <v>75.793558759999982</v>
      </c>
      <c r="O13" s="188">
        <v>127.47034587</v>
      </c>
      <c r="P13" s="188">
        <v>150.32183851999997</v>
      </c>
      <c r="Q13" s="188">
        <v>127.65882555</v>
      </c>
      <c r="R13" s="188">
        <v>93.851993820000004</v>
      </c>
      <c r="S13" s="188">
        <v>102.30999736</v>
      </c>
      <c r="T13" s="188">
        <v>54.706264570000016</v>
      </c>
      <c r="U13" s="188">
        <v>19.536477079999997</v>
      </c>
      <c r="V13" s="188">
        <v>22.57841646</v>
      </c>
      <c r="W13" s="188">
        <v>6.3944975100000008</v>
      </c>
      <c r="X13" s="188">
        <v>9.6618507200000003</v>
      </c>
      <c r="Y13" s="188">
        <v>9.5059819700000006</v>
      </c>
      <c r="Z13" s="188">
        <v>2.6317713400000002</v>
      </c>
      <c r="AA13" s="188">
        <v>1.30019072</v>
      </c>
      <c r="AB13" s="188">
        <v>1.4479370300000001</v>
      </c>
      <c r="AC13" s="188">
        <v>0.43057415149999995</v>
      </c>
      <c r="AD13" s="188">
        <v>2.3500304999999999</v>
      </c>
      <c r="AE13" s="188">
        <v>9.0322812676000002</v>
      </c>
      <c r="AF13" s="188">
        <v>9.842949909999998</v>
      </c>
      <c r="AG13" s="188">
        <v>7.174511840000001</v>
      </c>
      <c r="AH13" s="188">
        <v>3.4220679799999996</v>
      </c>
      <c r="AI13" s="188">
        <v>1.44921787</v>
      </c>
      <c r="AJ13" s="188">
        <v>0.8450654299999999</v>
      </c>
      <c r="AK13" s="188">
        <v>1.2437147599999998</v>
      </c>
      <c r="AL13" s="188">
        <v>1.0117110899999999</v>
      </c>
      <c r="AM13" s="188">
        <v>1.05341843</v>
      </c>
      <c r="AN13" s="188">
        <v>1.05341843</v>
      </c>
      <c r="AO13" s="188">
        <v>1.1885775999999997</v>
      </c>
      <c r="AP13" s="188">
        <v>1.1885775999999997</v>
      </c>
      <c r="AQ13" s="188">
        <v>4.4134558440000005</v>
      </c>
      <c r="AR13" s="188">
        <v>4.4134558440000005</v>
      </c>
      <c r="AS13" s="188">
        <v>3.3942709600000009</v>
      </c>
      <c r="AT13" s="188">
        <v>3.3942709600000009</v>
      </c>
      <c r="AU13" s="188">
        <v>2.8200000000000003</v>
      </c>
      <c r="AV13" s="188">
        <v>2.8200000000000003</v>
      </c>
      <c r="AW13" s="188">
        <v>2.4971796699999986</v>
      </c>
      <c r="AX13" s="188">
        <v>2.4971796699999986</v>
      </c>
      <c r="AY13" s="188">
        <v>2.2548298299999998</v>
      </c>
      <c r="AZ13" s="188">
        <v>2.2548298299999998</v>
      </c>
      <c r="BA13" s="162"/>
      <c r="BB13" s="201">
        <v>322.78685526000004</v>
      </c>
      <c r="BC13" s="201">
        <v>412.56581835000003</v>
      </c>
      <c r="BD13" s="201">
        <v>292.48703413999999</v>
      </c>
      <c r="BE13" s="201">
        <v>499.30300376000002</v>
      </c>
      <c r="BF13" s="201">
        <v>199.13115547000001</v>
      </c>
      <c r="BG13" s="201">
        <v>28.194101539999998</v>
      </c>
      <c r="BH13" s="201">
        <v>5.5287324015000001</v>
      </c>
      <c r="BI13" s="201">
        <v>29.471810997599995</v>
      </c>
      <c r="BJ13" s="188">
        <v>4.54970915</v>
      </c>
      <c r="BK13" s="188">
        <v>10.049722834000002</v>
      </c>
      <c r="BL13"/>
    </row>
    <row r="14" spans="1:64" s="161" customFormat="1" x14ac:dyDescent="0.25">
      <c r="A14" s="187"/>
      <c r="B14" s="187"/>
      <c r="C14" s="188"/>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209"/>
      <c r="AH14" s="209"/>
      <c r="AI14" s="209"/>
      <c r="AJ14" s="209"/>
      <c r="AK14" s="209"/>
      <c r="AL14" s="209"/>
      <c r="AM14" s="209"/>
      <c r="AN14" s="209"/>
      <c r="AO14" s="209"/>
      <c r="AP14" s="209"/>
      <c r="AQ14" s="209"/>
      <c r="AR14" s="209"/>
      <c r="AS14" s="209"/>
      <c r="AT14" s="209"/>
      <c r="AU14" s="209"/>
      <c r="AV14" s="209"/>
      <c r="AW14" s="209"/>
      <c r="AX14" s="209"/>
      <c r="AY14" s="209"/>
      <c r="AZ14" s="209"/>
      <c r="BA14" s="162"/>
      <c r="BB14" s="187"/>
      <c r="BC14" s="187"/>
      <c r="BD14" s="187"/>
      <c r="BE14" s="187"/>
      <c r="BF14" s="187"/>
      <c r="BG14" s="187"/>
      <c r="BH14" s="187"/>
      <c r="BI14" s="187"/>
      <c r="BJ14" s="209"/>
      <c r="BK14" s="209"/>
      <c r="BL14"/>
    </row>
    <row r="15" spans="1:64" s="161" customFormat="1" x14ac:dyDescent="0.25">
      <c r="A15" s="187" t="s">
        <v>440</v>
      </c>
      <c r="B15" s="187" t="s">
        <v>482</v>
      </c>
      <c r="C15" s="189">
        <v>204.39400000000001</v>
      </c>
      <c r="D15" s="189">
        <v>-134.38286811999998</v>
      </c>
      <c r="E15" s="189">
        <v>-54.433444919999999</v>
      </c>
      <c r="F15" s="189">
        <v>-9.7147649200000217</v>
      </c>
      <c r="G15" s="189">
        <v>141.62578421000001</v>
      </c>
      <c r="H15" s="189">
        <v>217.72400000000005</v>
      </c>
      <c r="I15" s="189">
        <v>330.03686469999997</v>
      </c>
      <c r="J15" s="189">
        <v>375.76634079000002</v>
      </c>
      <c r="K15" s="189">
        <v>384.41046749999998</v>
      </c>
      <c r="L15" s="189">
        <v>400.82100000000003</v>
      </c>
      <c r="M15" s="189">
        <v>400.66299999999995</v>
      </c>
      <c r="N15" s="189">
        <v>418.64600000000002</v>
      </c>
      <c r="O15" s="189">
        <v>461.88400000000001</v>
      </c>
      <c r="P15" s="189">
        <v>550.30899999999997</v>
      </c>
      <c r="Q15" s="189">
        <v>547.69200000000001</v>
      </c>
      <c r="R15" s="189">
        <v>606.75199999999995</v>
      </c>
      <c r="S15" s="189">
        <v>629.84500000000003</v>
      </c>
      <c r="T15" s="189">
        <v>659.87099999999998</v>
      </c>
      <c r="U15" s="189">
        <v>585.12300000000005</v>
      </c>
      <c r="V15" s="189">
        <v>551.72500000000002</v>
      </c>
      <c r="W15" s="189">
        <v>498.02367676999989</v>
      </c>
      <c r="X15" s="189">
        <v>480.18089308000037</v>
      </c>
      <c r="Y15" s="189">
        <v>428.01640036000009</v>
      </c>
      <c r="Z15" s="189">
        <v>388.8248186699995</v>
      </c>
      <c r="AA15" s="189">
        <v>207.52798273999971</v>
      </c>
      <c r="AB15" s="189">
        <v>180.96347291000023</v>
      </c>
      <c r="AC15" s="189">
        <v>130.28329132000061</v>
      </c>
      <c r="AD15" s="189">
        <v>119.40862258000026</v>
      </c>
      <c r="AE15" s="189">
        <v>117.73974368000012</v>
      </c>
      <c r="AF15" s="189">
        <v>123.25357641000005</v>
      </c>
      <c r="AG15" s="189">
        <v>90.443939970000116</v>
      </c>
      <c r="AH15" s="189">
        <v>81.029953110000321</v>
      </c>
      <c r="AI15" s="189">
        <v>71.754819859999913</v>
      </c>
      <c r="AJ15" s="189">
        <v>62.759091299999966</v>
      </c>
      <c r="AK15" s="189">
        <v>42.736129530000056</v>
      </c>
      <c r="AL15" s="189">
        <v>31.739717409999827</v>
      </c>
      <c r="AM15" s="189">
        <v>16.385709000000205</v>
      </c>
      <c r="AN15" s="189">
        <v>16.385709000000205</v>
      </c>
      <c r="AO15" s="189">
        <v>13.769915990000271</v>
      </c>
      <c r="AP15" s="189">
        <v>13.769915990000271</v>
      </c>
      <c r="AQ15" s="189">
        <v>-13.238021950000009</v>
      </c>
      <c r="AR15" s="189">
        <v>-13.238021950000009</v>
      </c>
      <c r="AS15" s="189">
        <v>-33.353219589999995</v>
      </c>
      <c r="AT15" s="189">
        <v>-33.353219589999995</v>
      </c>
      <c r="AU15" s="189">
        <v>-60.331873460000004</v>
      </c>
      <c r="AV15" s="189">
        <v>-60.331873460000004</v>
      </c>
      <c r="AW15" s="189">
        <v>-101.90270377000002</v>
      </c>
      <c r="AX15" s="189">
        <v>-101.90270377000002</v>
      </c>
      <c r="AY15" s="189">
        <v>-136.40896885999999</v>
      </c>
      <c r="AZ15" s="189">
        <v>-136.40896885999999</v>
      </c>
      <c r="BA15" s="162"/>
      <c r="BB15" s="201">
        <v>-9.7147649200000217</v>
      </c>
      <c r="BC15" s="201">
        <v>375.76634079000002</v>
      </c>
      <c r="BD15" s="201">
        <v>418.64600000000002</v>
      </c>
      <c r="BE15" s="201">
        <v>606.75199999999995</v>
      </c>
      <c r="BF15" s="201">
        <v>551.72500000000002</v>
      </c>
      <c r="BG15" s="201">
        <v>388.8248186699995</v>
      </c>
      <c r="BH15" s="201">
        <v>119.40862258000026</v>
      </c>
      <c r="BI15" s="201">
        <v>81.029953110000321</v>
      </c>
      <c r="BJ15" s="189">
        <v>31.739717409999827</v>
      </c>
      <c r="BK15" s="189">
        <v>-33.353219589999995</v>
      </c>
      <c r="BL15"/>
    </row>
    <row r="16" spans="1:64" x14ac:dyDescent="0.25">
      <c r="A16" s="14"/>
      <c r="B16" s="14"/>
    </row>
    <row r="17" spans="1:64" x14ac:dyDescent="0.25">
      <c r="A17" s="14"/>
      <c r="B17" s="14"/>
    </row>
    <row r="18" spans="1:64" s="161" customFormat="1" x14ac:dyDescent="0.25">
      <c r="A18" s="208" t="s">
        <v>441</v>
      </c>
      <c r="B18" s="208" t="s">
        <v>473</v>
      </c>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B18" s="160"/>
      <c r="BC18" s="160"/>
      <c r="BD18" s="160"/>
      <c r="BE18" s="160"/>
      <c r="BF18" s="160"/>
      <c r="BG18" s="160"/>
      <c r="BH18" s="160"/>
      <c r="BI18" s="160"/>
      <c r="BJ18" s="160"/>
      <c r="BK18" s="160"/>
      <c r="BL18"/>
    </row>
    <row r="19" spans="1:64" s="14" customFormat="1" x14ac:dyDescent="0.25">
      <c r="A19" s="193" t="s">
        <v>564</v>
      </c>
      <c r="B19" s="194" t="s">
        <v>565</v>
      </c>
      <c r="C19" s="195">
        <v>0.59844840167707714</v>
      </c>
      <c r="D19" s="195">
        <v>0.60163701492060484</v>
      </c>
      <c r="E19" s="195">
        <v>0.57486903957187696</v>
      </c>
      <c r="F19" s="195">
        <v>0.55496964904666868</v>
      </c>
      <c r="G19" s="195">
        <v>0.61374825663094756</v>
      </c>
      <c r="H19" s="195">
        <v>0.60524702184549972</v>
      </c>
      <c r="I19" s="195">
        <v>0.58355839157391465</v>
      </c>
      <c r="J19" s="195">
        <v>0.6189677042140912</v>
      </c>
      <c r="K19" s="195">
        <v>0.68050223832375056</v>
      </c>
      <c r="L19" s="195">
        <v>0.65510296559485148</v>
      </c>
      <c r="M19" s="195">
        <v>0.64504413980897501</v>
      </c>
      <c r="N19" s="195">
        <v>0.62979391509111837</v>
      </c>
      <c r="O19" s="195">
        <v>0.6753967968589849</v>
      </c>
      <c r="P19" s="195">
        <v>0.63079989908857836</v>
      </c>
      <c r="Q19" s="195">
        <v>0.62956696010304558</v>
      </c>
      <c r="R19" s="195">
        <v>0.6810477228031766</v>
      </c>
      <c r="S19" s="195">
        <v>0.79389368750924405</v>
      </c>
      <c r="T19" s="195">
        <v>0.75805471270133917</v>
      </c>
      <c r="U19" s="195">
        <v>0.66770414701164749</v>
      </c>
      <c r="V19" s="195">
        <v>0.71677511417621653</v>
      </c>
      <c r="W19" s="195">
        <v>0.71280396646085742</v>
      </c>
      <c r="X19" s="195">
        <v>0.67196638264986408</v>
      </c>
      <c r="Y19" s="195">
        <v>0.63941046914304556</v>
      </c>
      <c r="Z19" s="195">
        <v>0.63182479879993236</v>
      </c>
      <c r="AA19" s="195">
        <v>0.58208549208455496</v>
      </c>
      <c r="AB19" s="195">
        <v>0.59940583155755001</v>
      </c>
      <c r="AC19" s="195">
        <v>0.58161782519645944</v>
      </c>
      <c r="AD19" s="195">
        <v>0.48285711649341517</v>
      </c>
      <c r="AE19" s="195">
        <v>0.49531264825244037</v>
      </c>
      <c r="AF19" s="195">
        <v>0.482224212608449</v>
      </c>
      <c r="AG19" s="195">
        <v>0.43279280882444038</v>
      </c>
      <c r="AH19" s="195">
        <v>0.40174826678895581</v>
      </c>
      <c r="AI19" s="195">
        <v>0.50717431015986592</v>
      </c>
      <c r="AJ19" s="195">
        <v>0.54244146691510942</v>
      </c>
      <c r="AK19" s="195">
        <v>-0.5106568522845043</v>
      </c>
      <c r="AL19" s="195">
        <v>-0.36127316895092887</v>
      </c>
      <c r="AM19" s="195">
        <v>-0.37693936415586771</v>
      </c>
      <c r="AN19" s="195">
        <v>-0.36917715869107848</v>
      </c>
      <c r="AO19" s="195">
        <v>-0.42666269713444027</v>
      </c>
      <c r="AP19" s="195">
        <v>-0.38893193456619446</v>
      </c>
      <c r="AQ19" s="195">
        <v>-0.32573601511279693</v>
      </c>
      <c r="AR19" s="195">
        <v>-0.31896187829286232</v>
      </c>
      <c r="AS19" s="195">
        <v>-0.33324036254719142</v>
      </c>
      <c r="AT19" s="195">
        <v>-0.32801784978468229</v>
      </c>
      <c r="AU19" s="195">
        <v>-0.34264447534942644</v>
      </c>
      <c r="AV19" s="195">
        <v>-0.33519792719801539</v>
      </c>
      <c r="AW19" s="195">
        <v>-0.35522200348185773</v>
      </c>
      <c r="AX19" s="195">
        <v>-0.34943360243830329</v>
      </c>
      <c r="AY19" s="195">
        <v>-0.44133217683576664</v>
      </c>
      <c r="AZ19" s="195">
        <v>-0.43607993695902192</v>
      </c>
      <c r="BB19" s="195">
        <v>0.58063229555598661</v>
      </c>
      <c r="BC19" s="195">
        <v>0.60538157330892306</v>
      </c>
      <c r="BD19" s="195">
        <v>0.65120889779286262</v>
      </c>
      <c r="BE19" s="195">
        <v>0.65281881101423567</v>
      </c>
      <c r="BF19" s="195">
        <v>0.73619366370569561</v>
      </c>
      <c r="BG19" s="195">
        <v>0.66696169964234486</v>
      </c>
      <c r="BH19" s="195">
        <v>0.5678102094934131</v>
      </c>
      <c r="BI19" s="195">
        <v>0.45125166944813899</v>
      </c>
      <c r="BJ19" s="195">
        <v>-0.52152266279239057</v>
      </c>
      <c r="BK19" s="195">
        <v>-0.35944953515781469</v>
      </c>
      <c r="BL19"/>
    </row>
    <row r="20" spans="1:64" s="14" customFormat="1" x14ac:dyDescent="0.25">
      <c r="A20" s="193" t="s">
        <v>471</v>
      </c>
      <c r="B20" s="194" t="s">
        <v>483</v>
      </c>
      <c r="C20" s="196">
        <v>0.16176768452032436</v>
      </c>
      <c r="D20" s="196">
        <v>0.19862689144176085</v>
      </c>
      <c r="E20" s="196">
        <v>0.19120363576817137</v>
      </c>
      <c r="F20" s="196">
        <v>0.19486188931137427</v>
      </c>
      <c r="G20" s="196">
        <v>0.15309904974331731</v>
      </c>
      <c r="H20" s="196">
        <v>0.13810682199437604</v>
      </c>
      <c r="I20" s="196">
        <v>0.10157726554323053</v>
      </c>
      <c r="J20" s="196">
        <v>0.15260236523507453</v>
      </c>
      <c r="K20" s="196">
        <v>0.16403261613248088</v>
      </c>
      <c r="L20" s="196">
        <v>0.1915491899645724</v>
      </c>
      <c r="M20" s="196">
        <v>0.17614953510387094</v>
      </c>
      <c r="N20" s="196">
        <v>0.17224184746615587</v>
      </c>
      <c r="O20" s="196">
        <v>0.18599230320688231</v>
      </c>
      <c r="P20" s="196">
        <v>0.19183522041307541</v>
      </c>
      <c r="Q20" s="196">
        <v>0.1654487547978542</v>
      </c>
      <c r="R20" s="196">
        <v>0.18831442347382837</v>
      </c>
      <c r="S20" s="196">
        <v>0.1629787950334616</v>
      </c>
      <c r="T20" s="196">
        <v>0.15680679847231413</v>
      </c>
      <c r="U20" s="196">
        <v>1.6818561335975719E-2</v>
      </c>
      <c r="V20" s="196">
        <v>-3.4190210002532834E-2</v>
      </c>
      <c r="W20" s="196">
        <v>-8.835938126373552E-2</v>
      </c>
      <c r="X20" s="196">
        <v>-5.5346225822670465E-2</v>
      </c>
      <c r="Y20" s="196">
        <v>-0.12608892476126013</v>
      </c>
      <c r="Z20" s="196">
        <v>-0.45296913928032873</v>
      </c>
      <c r="AA20" s="196">
        <v>-0.13701761929941234</v>
      </c>
      <c r="AB20" s="196">
        <v>-0.19881160350453508</v>
      </c>
      <c r="AC20" s="196">
        <v>-0.25776693897754061</v>
      </c>
      <c r="AD20" s="196">
        <v>-0.51259130755167304</v>
      </c>
      <c r="AE20" s="196">
        <v>-0.58866085895459619</v>
      </c>
      <c r="AF20" s="196">
        <v>-0.51584034811764112</v>
      </c>
      <c r="AG20" s="196">
        <v>-0.28201737823900708</v>
      </c>
      <c r="AH20" s="196">
        <v>-0.55042608972922047</v>
      </c>
      <c r="AI20" s="196">
        <v>-0.38520068499396176</v>
      </c>
      <c r="AJ20" s="196">
        <v>-0.60965622330663194</v>
      </c>
      <c r="AK20" s="196">
        <v>-0.44799735241970118</v>
      </c>
      <c r="AL20" s="196">
        <v>0.16608881365393022</v>
      </c>
      <c r="AM20" s="196">
        <v>-0.12946141717865803</v>
      </c>
      <c r="AN20" s="196">
        <v>-0.12946141717865808</v>
      </c>
      <c r="AO20" s="196">
        <v>-0.13607378139814208</v>
      </c>
      <c r="AP20" s="196">
        <v>-0.13607378139814286</v>
      </c>
      <c r="AQ20" s="196">
        <v>-0.14993720490225562</v>
      </c>
      <c r="AR20" s="196">
        <v>-0.14993720490225562</v>
      </c>
      <c r="AS20" s="196">
        <v>-1.9483832495932309E-2</v>
      </c>
      <c r="AT20" s="196">
        <v>-1.9483832495932309E-2</v>
      </c>
      <c r="AU20" s="196">
        <v>-8.0656182843931012E-3</v>
      </c>
      <c r="AV20" s="196">
        <v>-8.0656182843931012E-3</v>
      </c>
      <c r="AW20" s="196">
        <v>-0.1275766375021245</v>
      </c>
      <c r="AX20" s="196">
        <v>-0.1275766375021245</v>
      </c>
      <c r="AY20" s="196">
        <v>8.8268789820403013E-3</v>
      </c>
      <c r="AZ20" s="196">
        <v>8.8268789820403013E-3</v>
      </c>
      <c r="BB20" s="196">
        <v>0.18781867790814913</v>
      </c>
      <c r="BC20" s="196">
        <v>0.13601703355186823</v>
      </c>
      <c r="BD20" s="196">
        <v>0.18362018151253343</v>
      </c>
      <c r="BE20" s="196">
        <v>0.18256247476897966</v>
      </c>
      <c r="BF20" s="196">
        <v>8.0923456720776651E-2</v>
      </c>
      <c r="BG20" s="196">
        <v>-0.16976352152332064</v>
      </c>
      <c r="BH20" s="196">
        <v>-0.25071714458922967</v>
      </c>
      <c r="BI20" s="196">
        <v>-0.4751540206366846</v>
      </c>
      <c r="BJ20" s="196">
        <v>-0.31219726765148775</v>
      </c>
      <c r="BK20" s="196">
        <v>-0.10233506825930561</v>
      </c>
      <c r="BL20"/>
    </row>
    <row r="21" spans="1:64" s="14" customFormat="1" x14ac:dyDescent="0.25">
      <c r="A21" s="194" t="s">
        <v>469</v>
      </c>
      <c r="B21" s="194" t="s">
        <v>484</v>
      </c>
      <c r="C21" s="195">
        <v>0</v>
      </c>
      <c r="D21" s="195">
        <v>0</v>
      </c>
      <c r="E21" s="195">
        <v>0</v>
      </c>
      <c r="F21" s="195">
        <v>0</v>
      </c>
      <c r="G21" s="195">
        <v>0</v>
      </c>
      <c r="H21" s="195">
        <v>0</v>
      </c>
      <c r="I21" s="195">
        <v>0</v>
      </c>
      <c r="J21" s="195">
        <v>0</v>
      </c>
      <c r="K21" s="195">
        <v>0</v>
      </c>
      <c r="L21" s="195">
        <v>0</v>
      </c>
      <c r="M21" s="195">
        <v>0</v>
      </c>
      <c r="N21" s="195">
        <v>0</v>
      </c>
      <c r="O21" s="195">
        <v>0</v>
      </c>
      <c r="P21" s="195">
        <v>0</v>
      </c>
      <c r="Q21" s="195">
        <v>0</v>
      </c>
      <c r="R21" s="195">
        <v>0</v>
      </c>
      <c r="S21" s="195">
        <v>0.51221907185112081</v>
      </c>
      <c r="T21" s="195">
        <v>0.46403340579949703</v>
      </c>
      <c r="U21" s="195">
        <v>0.34447338477746942</v>
      </c>
      <c r="V21" s="195">
        <v>0.39132870750597654</v>
      </c>
      <c r="W21" s="195">
        <v>0.35534674394981047</v>
      </c>
      <c r="X21" s="195">
        <v>0.38508710878939356</v>
      </c>
      <c r="Y21" s="195">
        <v>0.28181110689589622</v>
      </c>
      <c r="Z21" s="195">
        <v>0.25889503308279654</v>
      </c>
      <c r="AA21" s="195">
        <v>0.24893127471735851</v>
      </c>
      <c r="AB21" s="195">
        <v>0.16680630334009136</v>
      </c>
      <c r="AC21" s="195">
        <v>0.13213405706841072</v>
      </c>
      <c r="AD21" s="195">
        <v>-4.7164119725286661E-2</v>
      </c>
      <c r="AE21" s="195">
        <v>4.1860168301277582E-2</v>
      </c>
      <c r="AF21" s="195">
        <v>-8.6187273140996126E-2</v>
      </c>
      <c r="AG21" s="195">
        <v>0.11754476225177979</v>
      </c>
      <c r="AH21" s="195">
        <v>-0.15618110574454749</v>
      </c>
      <c r="AI21" s="195">
        <v>0.20393633570492917</v>
      </c>
      <c r="AJ21" s="195">
        <v>0.13250006188848432</v>
      </c>
      <c r="AK21" s="195">
        <v>0.14173056125323963</v>
      </c>
      <c r="AL21" s="195">
        <v>0.16392808234370865</v>
      </c>
      <c r="AM21" s="195">
        <v>0.23004779068080358</v>
      </c>
      <c r="AN21" s="195">
        <v>0.23004779068080358</v>
      </c>
      <c r="AO21" s="195">
        <v>0.2005903040120639</v>
      </c>
      <c r="AP21" s="195">
        <v>0.2005903040120639</v>
      </c>
      <c r="AQ21" s="195">
        <v>0.30868676849652787</v>
      </c>
      <c r="AR21" s="195">
        <v>0.30868676849652787</v>
      </c>
      <c r="AS21" s="195">
        <v>0.28189785176111554</v>
      </c>
      <c r="AT21" s="195">
        <v>0.28189785176111554</v>
      </c>
      <c r="AU21" s="195">
        <v>0.30982703205474049</v>
      </c>
      <c r="AV21" s="195">
        <v>0.30982703205474049</v>
      </c>
      <c r="AW21" s="195">
        <v>0.20909128009746492</v>
      </c>
      <c r="AX21" s="195">
        <v>0.20909128009746492</v>
      </c>
      <c r="AY21" s="195">
        <v>0.27456532887400953</v>
      </c>
      <c r="AZ21" s="195">
        <v>0.27456532887400953</v>
      </c>
      <c r="BB21" s="195">
        <v>0.35374496447141418</v>
      </c>
      <c r="BC21" s="195">
        <v>0.3514484283504532</v>
      </c>
      <c r="BD21" s="195">
        <v>0.41524102461859791</v>
      </c>
      <c r="BE21" s="195">
        <v>0.42168334684202868</v>
      </c>
      <c r="BF21" s="195">
        <v>0.43116295681827732</v>
      </c>
      <c r="BG21" s="195">
        <v>0.3241505681684545</v>
      </c>
      <c r="BH21" s="195">
        <v>0.14572733321133835</v>
      </c>
      <c r="BI21" s="195">
        <v>-1.7136137828536464E-2</v>
      </c>
      <c r="BJ21" s="195">
        <v>0.14394702021872638</v>
      </c>
      <c r="BK21" s="195">
        <v>0.26263581532758401</v>
      </c>
      <c r="BL21"/>
    </row>
    <row r="22" spans="1:64" x14ac:dyDescent="0.25">
      <c r="A22" s="14"/>
      <c r="B22" s="14"/>
      <c r="AK22" s="222"/>
      <c r="AL22" s="222"/>
      <c r="AM22" s="222"/>
      <c r="AN22" s="222"/>
      <c r="AO22" s="222"/>
      <c r="AP22" s="222"/>
      <c r="AQ22" s="222"/>
      <c r="AR22" s="222"/>
      <c r="AS22" s="222"/>
      <c r="AT22" s="222"/>
      <c r="AU22" s="222"/>
      <c r="AV22" s="222"/>
      <c r="AW22" s="222"/>
      <c r="AX22" s="222"/>
      <c r="AY22" s="222"/>
      <c r="AZ22" s="222"/>
      <c r="BJ22" s="222"/>
      <c r="BK22" s="222"/>
    </row>
    <row r="23" spans="1:64" ht="14.25" customHeight="1" x14ac:dyDescent="0.25">
      <c r="A23" s="14"/>
      <c r="B23" s="14"/>
      <c r="AK23" s="222"/>
      <c r="AL23" s="222"/>
      <c r="AM23" s="222"/>
      <c r="AN23" s="222"/>
      <c r="AO23" s="222"/>
      <c r="AP23" s="222"/>
      <c r="AQ23" s="222"/>
      <c r="AR23" s="222"/>
      <c r="AS23" s="222"/>
      <c r="AT23" s="222"/>
      <c r="AU23" s="222"/>
      <c r="AV23" s="222"/>
      <c r="AW23" s="222"/>
      <c r="AX23" s="222"/>
      <c r="AY23" s="222"/>
      <c r="AZ23" s="222"/>
      <c r="BJ23" s="222"/>
      <c r="BK23" s="222"/>
    </row>
    <row r="24" spans="1:64" s="161" customFormat="1" x14ac:dyDescent="0.25">
      <c r="A24" s="208" t="s">
        <v>442</v>
      </c>
      <c r="B24" s="208" t="s">
        <v>472</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B24" s="160"/>
      <c r="BC24" s="160"/>
      <c r="BD24" s="160"/>
      <c r="BE24" s="160"/>
      <c r="BF24" s="160"/>
      <c r="BG24" s="160"/>
      <c r="BH24" s="160"/>
      <c r="BI24" s="160"/>
      <c r="BJ24" s="160"/>
      <c r="BK24" s="160"/>
      <c r="BL24"/>
    </row>
    <row r="25" spans="1:64" s="14" customFormat="1" x14ac:dyDescent="0.25">
      <c r="A25" s="194" t="s">
        <v>462</v>
      </c>
      <c r="B25" s="194" t="s">
        <v>485</v>
      </c>
      <c r="C25" s="194"/>
      <c r="D25" s="195">
        <v>0.13660360448748543</v>
      </c>
      <c r="E25" s="195">
        <v>0.13407128775683597</v>
      </c>
      <c r="F25" s="195">
        <v>3.5747492621333254E-2</v>
      </c>
      <c r="G25" s="195">
        <v>-5.9768114610551648E-2</v>
      </c>
      <c r="H25" s="195">
        <v>0.13106649330140874</v>
      </c>
      <c r="I25" s="195">
        <v>6.7482997222707564E-2</v>
      </c>
      <c r="J25" s="195">
        <v>0.10560013464990825</v>
      </c>
      <c r="K25" s="195">
        <v>2.8899517894575899E-2</v>
      </c>
      <c r="L25" s="195">
        <v>6.0046357261528627E-2</v>
      </c>
      <c r="M25" s="195">
        <v>5.2712287199288443E-2</v>
      </c>
      <c r="N25" s="195">
        <v>0.11065359824920251</v>
      </c>
      <c r="O25" s="195">
        <v>-2.8063693310786841E-2</v>
      </c>
      <c r="P25" s="195">
        <v>0.13195595338357746</v>
      </c>
      <c r="Q25" s="195">
        <v>2.8218177866623284E-2</v>
      </c>
      <c r="R25" s="195">
        <v>-0.10489355560751334</v>
      </c>
      <c r="S25" s="195">
        <v>-0.16844778904139734</v>
      </c>
      <c r="T25" s="195">
        <v>2.4763766882756055E-2</v>
      </c>
      <c r="U25" s="195">
        <v>-0.10085940010312555</v>
      </c>
      <c r="V25" s="195">
        <v>-5.0113350190112094E-2</v>
      </c>
      <c r="W25" s="195">
        <v>-9.8945650190960355E-2</v>
      </c>
      <c r="X25" s="195">
        <v>-9.7809454250957217E-2</v>
      </c>
      <c r="Y25" s="195">
        <v>-7.7137923744950543E-2</v>
      </c>
      <c r="Z25" s="195">
        <v>-6.2776956029861664E-2</v>
      </c>
      <c r="AA25" s="195">
        <v>1.7140194645210327E-2</v>
      </c>
      <c r="AB25" s="195">
        <v>-0.19013122072560407</v>
      </c>
      <c r="AC25" s="195">
        <v>-0.18233260947667018</v>
      </c>
      <c r="AD25" s="195">
        <v>-0.1288600452742702</v>
      </c>
      <c r="AE25" s="195">
        <v>-0.1188892016970452</v>
      </c>
      <c r="AF25" s="195">
        <v>6.836803693014093E-2</v>
      </c>
      <c r="AG25" s="195">
        <v>0.16156446433667693</v>
      </c>
      <c r="AH25" s="195">
        <v>-0.11701665295017005</v>
      </c>
      <c r="AI25" s="195">
        <v>9.0197858667798725E-2</v>
      </c>
      <c r="AJ25" s="195">
        <v>-9.3344464277195116E-2</v>
      </c>
      <c r="AK25" s="195">
        <v>-7.2611306132162268E-2</v>
      </c>
      <c r="AL25" s="195">
        <v>-3.1552075592717665E-2</v>
      </c>
      <c r="AM25" s="195">
        <v>8.612085419401172E-3</v>
      </c>
      <c r="AN25" s="195">
        <v>8.612085419401172E-3</v>
      </c>
      <c r="AO25" s="195">
        <v>0.4139465138738998</v>
      </c>
      <c r="AP25" s="195">
        <v>0.4139465138738998</v>
      </c>
      <c r="AQ25" s="195">
        <v>0.28844593978031696</v>
      </c>
      <c r="AR25" s="195">
        <v>0.28844593978031696</v>
      </c>
      <c r="AS25" s="195">
        <v>7.0346092263940285E-2</v>
      </c>
      <c r="AT25" s="195">
        <v>7.0346092263940285E-2</v>
      </c>
      <c r="AU25" s="195">
        <v>-8.9774868249956175E-2</v>
      </c>
      <c r="AV25" s="195">
        <v>-8.9774868249956175E-2</v>
      </c>
      <c r="AW25" s="195">
        <v>-0.22046968307395032</v>
      </c>
      <c r="AX25" s="195">
        <v>-0.22046968307395032</v>
      </c>
      <c r="AY25" s="195">
        <v>0.36110227523166327</v>
      </c>
      <c r="AZ25" s="195">
        <v>0.36110227523166327</v>
      </c>
      <c r="BB25" s="194"/>
      <c r="BC25" s="195">
        <v>0.23225206337417958</v>
      </c>
      <c r="BD25" s="195">
        <v>0.29765487633397347</v>
      </c>
      <c r="BE25" s="195">
        <v>0.18342160645524563</v>
      </c>
      <c r="BF25" s="195">
        <v>-0.23678713902549908</v>
      </c>
      <c r="BG25" s="195">
        <v>-0.27457717808893334</v>
      </c>
      <c r="BH25" s="195">
        <v>-0.31155631273384843</v>
      </c>
      <c r="BI25" s="195">
        <v>-0.26562634553700326</v>
      </c>
      <c r="BJ25" s="195">
        <v>4.4368118904137388E-2</v>
      </c>
      <c r="BK25" s="195">
        <v>0.44472235219380973</v>
      </c>
      <c r="BL25"/>
    </row>
    <row r="26" spans="1:64" s="14" customFormat="1" x14ac:dyDescent="0.25">
      <c r="A26" s="194" t="s">
        <v>468</v>
      </c>
      <c r="B26" s="194" t="s">
        <v>486</v>
      </c>
      <c r="C26" s="194"/>
      <c r="D26" s="195">
        <v>0.18017869450479451</v>
      </c>
      <c r="E26" s="195">
        <v>0.10784417441749339</v>
      </c>
      <c r="F26" s="195">
        <v>-0.1887716231125407</v>
      </c>
      <c r="G26" s="195">
        <v>0.16502827836440481</v>
      </c>
      <c r="H26" s="195">
        <v>9.8049630841462676E-2</v>
      </c>
      <c r="I26" s="195">
        <v>-0.12411913299354427</v>
      </c>
      <c r="J26" s="195">
        <v>0.50392121199605278</v>
      </c>
      <c r="K26" s="195">
        <v>0.12826202260665953</v>
      </c>
      <c r="L26" s="195">
        <v>-2.10769429655151E-2</v>
      </c>
      <c r="M26" s="195">
        <v>0.13785431951867677</v>
      </c>
      <c r="N26" s="195">
        <v>-4.5538578598652624E-2</v>
      </c>
      <c r="O26" s="195">
        <v>0.15900547161559797</v>
      </c>
      <c r="P26" s="195">
        <v>3.7592698043715123E-2</v>
      </c>
      <c r="Q26" s="195">
        <v>3.9319284864876014E-2</v>
      </c>
      <c r="R26" s="195">
        <v>-6.053949786078261E-2</v>
      </c>
      <c r="S26" s="195">
        <v>-1.1237717358320243E-2</v>
      </c>
      <c r="T26" s="195">
        <v>-7.1638197367354439E-2</v>
      </c>
      <c r="U26" s="195">
        <v>-0.33252649062263606</v>
      </c>
      <c r="V26" s="195">
        <v>7.9090377874668549E-2</v>
      </c>
      <c r="W26" s="195">
        <v>-0.18179596031409029</v>
      </c>
      <c r="X26" s="195">
        <v>-2.230158358030665E-2</v>
      </c>
      <c r="Y26" s="195">
        <v>-0.3246390822084988</v>
      </c>
      <c r="Z26" s="195">
        <v>-0.13898925543682461</v>
      </c>
      <c r="AA26" s="197">
        <v>-2.2005164779195452E-2</v>
      </c>
      <c r="AB26" s="197">
        <v>-0.4573152071201193</v>
      </c>
      <c r="AC26" s="197">
        <v>-0.35229240454955491</v>
      </c>
      <c r="AD26" s="197">
        <v>-1.3109459440944364</v>
      </c>
      <c r="AE26" s="197">
        <v>-1.7820234221240001</v>
      </c>
      <c r="AF26" s="197">
        <v>-3.1996979838037967</v>
      </c>
      <c r="AG26" s="197">
        <v>2.5841761065721149</v>
      </c>
      <c r="AH26" s="197">
        <v>-2.1732153169094177</v>
      </c>
      <c r="AI26" s="197">
        <v>2.0617873281712913</v>
      </c>
      <c r="AJ26" s="197">
        <v>-0.1746293960328551</v>
      </c>
      <c r="AK26" s="197">
        <v>3.9532078093946099E-2</v>
      </c>
      <c r="AL26" s="197">
        <v>0.12012405577207108</v>
      </c>
      <c r="AM26" s="197">
        <v>0.35889948869091404</v>
      </c>
      <c r="AN26" s="197">
        <v>0.35889948869091404</v>
      </c>
      <c r="AO26" s="197">
        <v>0.22873917515203601</v>
      </c>
      <c r="AP26" s="197">
        <v>0.22798317551431158</v>
      </c>
      <c r="AQ26" s="197">
        <v>0.96220937115763627</v>
      </c>
      <c r="AR26" s="197">
        <v>0.96341739224726819</v>
      </c>
      <c r="AS26" s="197">
        <v>-1.2055130782925971E-2</v>
      </c>
      <c r="AT26" s="197">
        <v>-1.2055130782925971E-2</v>
      </c>
      <c r="AU26" s="197">
        <v>4.5291101517935362E-2</v>
      </c>
      <c r="AV26" s="197">
        <v>4.5291101517935362E-2</v>
      </c>
      <c r="AW26" s="197">
        <v>-0.47392262463382306</v>
      </c>
      <c r="AX26" s="197">
        <v>-0.47392262463382306</v>
      </c>
      <c r="AY26" s="197">
        <v>0.78731266868682415</v>
      </c>
      <c r="AZ26" s="197">
        <v>0.78731266868682415</v>
      </c>
      <c r="BB26" s="194"/>
      <c r="BC26" s="197">
        <v>0.22425220003224866</v>
      </c>
      <c r="BD26" s="197">
        <v>0.53319661430645349</v>
      </c>
      <c r="BE26" s="197">
        <v>0.20178198720509433</v>
      </c>
      <c r="BF26" s="197">
        <v>-0.21962980923034003</v>
      </c>
      <c r="BG26" s="197">
        <v>-0.45462332473997036</v>
      </c>
      <c r="BH26" s="197">
        <v>-0.69049857546650983</v>
      </c>
      <c r="BI26" s="197">
        <v>-1.0863553039996534</v>
      </c>
      <c r="BJ26" s="197">
        <v>9.7729032196122656</v>
      </c>
      <c r="BK26" s="197">
        <v>-1.5160001632018973</v>
      </c>
      <c r="BL26"/>
    </row>
    <row r="27" spans="1:64" s="14" customFormat="1" x14ac:dyDescent="0.25">
      <c r="A27" s="193" t="s">
        <v>443</v>
      </c>
      <c r="B27" s="194" t="s">
        <v>493</v>
      </c>
      <c r="C27" s="195"/>
      <c r="D27" s="195">
        <v>0.39558182729929303</v>
      </c>
      <c r="E27" s="195">
        <v>9.1687796478343797E-2</v>
      </c>
      <c r="F27" s="195">
        <v>5.5564202275011354E-2</v>
      </c>
      <c r="G27" s="195">
        <v>-0.26127880264224779</v>
      </c>
      <c r="H27" s="195">
        <v>2.0306782544214919E-2</v>
      </c>
      <c r="I27" s="195">
        <v>-0.21486859008174031</v>
      </c>
      <c r="J27" s="195">
        <v>0.66097398516785333</v>
      </c>
      <c r="K27" s="195">
        <v>0.10596634198762978</v>
      </c>
      <c r="L27" s="195">
        <v>0.2378697959334346</v>
      </c>
      <c r="M27" s="195">
        <v>-3.1920834420735122E-2</v>
      </c>
      <c r="N27" s="195">
        <v>8.6014944885156375E-2</v>
      </c>
      <c r="O27" s="195">
        <v>4.9528177448502353E-2</v>
      </c>
      <c r="P27" s="195">
        <v>0.1675161609977649</v>
      </c>
      <c r="Q27" s="195">
        <v>-0.11321071895848667</v>
      </c>
      <c r="R27" s="195">
        <v>1.8813675747686665E-2</v>
      </c>
      <c r="S27" s="195">
        <v>-0.28032396643117974</v>
      </c>
      <c r="T27" s="195">
        <v>-1.4043971534320465E-2</v>
      </c>
      <c r="U27" s="195">
        <v>-0.90356125195871795</v>
      </c>
      <c r="V27" s="195">
        <v>-2.9310108270754962</v>
      </c>
      <c r="W27" s="195">
        <v>1.3286374909141005</v>
      </c>
      <c r="X27" s="195">
        <v>-0.43488918815462241</v>
      </c>
      <c r="Y27" s="195">
        <v>1.1024502604887596</v>
      </c>
      <c r="Z27" s="195">
        <v>2.3669342199932681</v>
      </c>
      <c r="AA27" s="195">
        <v>-0.69232754314024436</v>
      </c>
      <c r="AB27" s="195">
        <v>0.17511391205797744</v>
      </c>
      <c r="AC27" s="195">
        <v>6.0137419756509436E-2</v>
      </c>
      <c r="AD27" s="195">
        <v>0.73233530345128672</v>
      </c>
      <c r="AE27" s="195">
        <v>1.1869362047074672E-2</v>
      </c>
      <c r="AF27" s="195">
        <v>-6.3794829052304824E-2</v>
      </c>
      <c r="AG27" s="195">
        <v>-0.36495590916219112</v>
      </c>
      <c r="AH27" s="195">
        <v>0.72335858891916316</v>
      </c>
      <c r="AI27" s="197">
        <v>0.23705476580084284</v>
      </c>
      <c r="AJ27" s="197">
        <v>-0.43496159607681117</v>
      </c>
      <c r="AK27" s="197">
        <v>0.25366774614362553</v>
      </c>
      <c r="AL27" s="197">
        <v>1.3590386549867992</v>
      </c>
      <c r="AM27" s="197">
        <v>1.7861838921553854</v>
      </c>
      <c r="AN27" s="197">
        <v>1.7861838921553859</v>
      </c>
      <c r="AO27" s="197">
        <v>-0.48616516820626776</v>
      </c>
      <c r="AP27" s="197">
        <v>-0.48616516820627553</v>
      </c>
      <c r="AQ27" s="197">
        <v>-0.41971495826277061</v>
      </c>
      <c r="AR27" s="197">
        <v>-0.41971495826276262</v>
      </c>
      <c r="AS27" s="197">
        <v>0.86091214660202997</v>
      </c>
      <c r="AT27" s="197">
        <v>0.86091214660202997</v>
      </c>
      <c r="AU27" s="197">
        <v>0.62319895394861446</v>
      </c>
      <c r="AV27" s="197">
        <v>0.62319895394861446</v>
      </c>
      <c r="AW27" s="197">
        <v>-11.330097105738993</v>
      </c>
      <c r="AX27" s="197">
        <v>-11.330097105738993</v>
      </c>
      <c r="AY27" s="197">
        <v>1.0941730813798061</v>
      </c>
      <c r="AZ27" s="197">
        <v>1.0941730813798061</v>
      </c>
      <c r="BB27" s="195">
        <v>0.22425220003224866</v>
      </c>
      <c r="BC27" s="195">
        <v>0.53319661430645349</v>
      </c>
      <c r="BD27" s="195">
        <v>0.20178198720509433</v>
      </c>
      <c r="BE27" s="195">
        <v>-0.21962980923034003</v>
      </c>
      <c r="BF27" s="195">
        <v>-0.45462332473997036</v>
      </c>
      <c r="BG27" s="195">
        <v>-0.69049857546650983</v>
      </c>
      <c r="BH27" s="195">
        <v>-1.0863553039996534</v>
      </c>
      <c r="BI27" s="195">
        <v>-1</v>
      </c>
      <c r="BJ27" s="197">
        <v>0.31380382153284681</v>
      </c>
      <c r="BK27" s="197">
        <v>0.52643480309846491</v>
      </c>
      <c r="BL27"/>
    </row>
    <row r="28" spans="1:64" x14ac:dyDescent="0.25">
      <c r="A28" s="14"/>
      <c r="B28" s="14"/>
      <c r="AK28" s="222"/>
      <c r="AL28" s="222"/>
      <c r="AM28" s="222"/>
      <c r="AN28" s="222"/>
      <c r="AO28" s="222"/>
      <c r="AP28" s="222"/>
      <c r="AQ28" s="222"/>
      <c r="AR28" s="222"/>
      <c r="AS28" s="222"/>
      <c r="AT28" s="222"/>
      <c r="AU28" s="222"/>
      <c r="AV28" s="222"/>
      <c r="AW28" s="222"/>
      <c r="AX28" s="222"/>
      <c r="AY28" s="222"/>
      <c r="AZ28" s="222"/>
      <c r="BJ28" s="222"/>
      <c r="BK28" s="222"/>
    </row>
    <row r="29" spans="1:64" x14ac:dyDescent="0.25">
      <c r="A29" s="14"/>
      <c r="B29" s="14"/>
      <c r="AK29" s="222"/>
      <c r="AL29" s="222"/>
      <c r="AM29" s="222"/>
      <c r="AN29" s="222"/>
      <c r="AO29" s="222"/>
      <c r="AP29" s="222"/>
      <c r="AQ29" s="222"/>
      <c r="AR29" s="222"/>
      <c r="AS29" s="222"/>
      <c r="AT29" s="222"/>
      <c r="AU29" s="222"/>
      <c r="AV29" s="222"/>
      <c r="AW29" s="222"/>
      <c r="AX29" s="222"/>
      <c r="AY29" s="222"/>
      <c r="AZ29" s="222"/>
      <c r="BJ29" s="222"/>
      <c r="BK29" s="222"/>
    </row>
    <row r="30" spans="1:64" s="161" customFormat="1" x14ac:dyDescent="0.25">
      <c r="A30" s="208" t="s">
        <v>444</v>
      </c>
      <c r="B30" s="208" t="s">
        <v>474</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B30" s="160"/>
      <c r="BC30" s="160"/>
      <c r="BD30" s="160"/>
      <c r="BE30" s="160"/>
      <c r="BF30" s="160"/>
      <c r="BG30" s="160"/>
      <c r="BH30" s="160"/>
      <c r="BI30" s="160"/>
      <c r="BJ30" s="160"/>
      <c r="BK30" s="160"/>
      <c r="BL30"/>
    </row>
    <row r="31" spans="1:64" s="14" customFormat="1" x14ac:dyDescent="0.25">
      <c r="A31" s="194" t="s">
        <v>457</v>
      </c>
      <c r="B31" s="194" t="s">
        <v>487</v>
      </c>
      <c r="C31" s="207">
        <v>0</v>
      </c>
      <c r="D31" s="218">
        <v>11.91</v>
      </c>
      <c r="E31" s="218">
        <v>15.5</v>
      </c>
      <c r="F31" s="218">
        <v>21.08</v>
      </c>
      <c r="G31" s="218">
        <v>19.59</v>
      </c>
      <c r="H31" s="218">
        <v>20.65</v>
      </c>
      <c r="I31" s="218">
        <v>20.010000000000002</v>
      </c>
      <c r="J31" s="218">
        <v>16.82</v>
      </c>
      <c r="K31" s="218">
        <v>21.25</v>
      </c>
      <c r="L31" s="218">
        <v>24.41</v>
      </c>
      <c r="M31" s="218">
        <v>28.12</v>
      </c>
      <c r="N31" s="218">
        <v>31.03</v>
      </c>
      <c r="O31" s="218">
        <v>32.56</v>
      </c>
      <c r="P31" s="218">
        <v>32.79</v>
      </c>
      <c r="Q31" s="218">
        <v>28.84</v>
      </c>
      <c r="R31" s="218">
        <v>31.33</v>
      </c>
      <c r="S31" s="218">
        <v>27.66</v>
      </c>
      <c r="T31" s="218">
        <v>27.09</v>
      </c>
      <c r="U31" s="218">
        <v>21.94</v>
      </c>
      <c r="V31" s="218">
        <v>13.03</v>
      </c>
      <c r="W31" s="218">
        <v>7.28</v>
      </c>
      <c r="X31" s="218">
        <v>8.1199999999999992</v>
      </c>
      <c r="Y31" s="218">
        <v>5.67</v>
      </c>
      <c r="Z31" s="218">
        <v>3.91</v>
      </c>
      <c r="AA31" s="218">
        <v>2.7</v>
      </c>
      <c r="AB31" s="218">
        <v>4.2699999999999996</v>
      </c>
      <c r="AC31" s="218">
        <v>5.15</v>
      </c>
      <c r="AD31" s="218">
        <v>4.12</v>
      </c>
      <c r="AE31" s="218">
        <v>4.09</v>
      </c>
      <c r="AF31" s="218">
        <v>3.68</v>
      </c>
      <c r="AG31" s="217">
        <v>4.17</v>
      </c>
      <c r="AH31" s="217">
        <v>4.3499999999999996</v>
      </c>
      <c r="AI31" s="217">
        <v>3.8883333333333332</v>
      </c>
      <c r="AJ31" s="217">
        <v>2.9387096774193537</v>
      </c>
      <c r="AK31" s="217">
        <v>2.1446031746031746</v>
      </c>
      <c r="AL31" s="217">
        <v>3.0070000000000006</v>
      </c>
      <c r="AM31" s="217">
        <v>5.1727868852459018</v>
      </c>
      <c r="AN31" s="217">
        <v>5.1727868852459018</v>
      </c>
      <c r="AO31" s="217">
        <v>5.0273015873015856</v>
      </c>
      <c r="AP31" s="217">
        <v>5.0273015873015856</v>
      </c>
      <c r="AQ31" s="217">
        <v>6.9127692307692312</v>
      </c>
      <c r="AR31" s="217">
        <v>6.9127692307692312</v>
      </c>
      <c r="AS31" s="217">
        <v>7.6585245901639318</v>
      </c>
      <c r="AT31" s="217">
        <v>7.6585245901639318</v>
      </c>
      <c r="AU31" s="217">
        <v>8.3909677419354836</v>
      </c>
      <c r="AV31" s="217">
        <v>8.3909677419354836</v>
      </c>
      <c r="AW31" s="217">
        <v>4.9426229508196702</v>
      </c>
      <c r="AX31" s="217">
        <v>4.9426229508196702</v>
      </c>
      <c r="AY31" s="217">
        <v>6.9853846153846169</v>
      </c>
      <c r="AZ31" s="217">
        <v>6.9853846153846169</v>
      </c>
      <c r="BA31" s="167"/>
      <c r="BB31" s="205">
        <v>16.16333333333333</v>
      </c>
      <c r="BC31" s="206">
        <v>19.267499999999998</v>
      </c>
      <c r="BD31" s="206">
        <v>26.202500000000001</v>
      </c>
      <c r="BE31" s="206">
        <v>31.38</v>
      </c>
      <c r="BF31" s="206">
        <v>22.43</v>
      </c>
      <c r="BG31" s="206">
        <v>6.2450000000000001</v>
      </c>
      <c r="BH31" s="206">
        <v>4.0600000000000005</v>
      </c>
      <c r="BI31" s="206">
        <v>4.0724999999999998</v>
      </c>
      <c r="BJ31" s="217">
        <v>2.9884836065573772</v>
      </c>
      <c r="BK31" s="217">
        <v>6.2083870967741897</v>
      </c>
      <c r="BL31"/>
    </row>
    <row r="32" spans="1:64" s="14" customFormat="1" x14ac:dyDescent="0.25">
      <c r="A32" s="194" t="s">
        <v>458</v>
      </c>
      <c r="B32" s="194" t="s">
        <v>488</v>
      </c>
      <c r="C32" s="211">
        <v>0</v>
      </c>
      <c r="D32" s="211">
        <v>124611.304</v>
      </c>
      <c r="E32" s="211">
        <v>124611.304</v>
      </c>
      <c r="F32" s="211">
        <v>125495.30899999999</v>
      </c>
      <c r="G32" s="211">
        <v>125495.30899999999</v>
      </c>
      <c r="H32" s="211">
        <v>125495.30899999999</v>
      </c>
      <c r="I32" s="211">
        <v>125591.08199999999</v>
      </c>
      <c r="J32" s="211">
        <v>125656.724</v>
      </c>
      <c r="K32" s="211">
        <v>125689.64599999999</v>
      </c>
      <c r="L32" s="211">
        <v>126148.64599999999</v>
      </c>
      <c r="M32" s="211">
        <v>126314.25</v>
      </c>
      <c r="N32" s="211">
        <v>126399.43</v>
      </c>
      <c r="O32" s="211">
        <v>126491.65399999999</v>
      </c>
      <c r="P32" s="211">
        <v>127120.372</v>
      </c>
      <c r="Q32" s="211">
        <v>127314.202</v>
      </c>
      <c r="R32" s="211">
        <v>127385.996</v>
      </c>
      <c r="S32" s="211">
        <v>127490.508</v>
      </c>
      <c r="T32" s="211">
        <v>128026.08</v>
      </c>
      <c r="U32" s="211">
        <v>128057.925</v>
      </c>
      <c r="V32" s="211">
        <v>128057.925</v>
      </c>
      <c r="W32" s="211">
        <v>128057.925</v>
      </c>
      <c r="X32" s="211">
        <v>128057.925</v>
      </c>
      <c r="Y32" s="211">
        <v>128057.925</v>
      </c>
      <c r="Z32" s="211">
        <v>128057.925</v>
      </c>
      <c r="AA32" s="211">
        <v>128057.925</v>
      </c>
      <c r="AB32" s="211">
        <v>175586.44200000001</v>
      </c>
      <c r="AC32" s="211">
        <v>175586.44200000001</v>
      </c>
      <c r="AD32" s="211">
        <v>175586.44200000001</v>
      </c>
      <c r="AE32" s="211">
        <v>175586.44200000001</v>
      </c>
      <c r="AF32" s="211">
        <v>175586.44200000001</v>
      </c>
      <c r="AG32" s="211">
        <v>175586.44200000001</v>
      </c>
      <c r="AH32" s="211">
        <v>175586.44200000001</v>
      </c>
      <c r="AI32" s="211">
        <v>175586.44200000001</v>
      </c>
      <c r="AJ32" s="211">
        <v>175586.44200000001</v>
      </c>
      <c r="AK32" s="214">
        <v>175586.44200000001</v>
      </c>
      <c r="AL32" s="214">
        <v>175586.44200000001</v>
      </c>
      <c r="AM32" s="214">
        <v>175586.44200000001</v>
      </c>
      <c r="AN32" s="214">
        <v>175586.44200000001</v>
      </c>
      <c r="AO32" s="214">
        <v>251861.98</v>
      </c>
      <c r="AP32" s="214">
        <v>251861.98</v>
      </c>
      <c r="AQ32" s="214">
        <v>251866.23</v>
      </c>
      <c r="AR32" s="214">
        <v>251866.23</v>
      </c>
      <c r="AS32" s="214">
        <v>251866.23</v>
      </c>
      <c r="AT32" s="214">
        <v>251866.23</v>
      </c>
      <c r="AU32" s="214">
        <v>251866.23</v>
      </c>
      <c r="AV32" s="214">
        <v>251866.23</v>
      </c>
      <c r="AW32" s="214">
        <v>251866.23</v>
      </c>
      <c r="AX32" s="214">
        <v>251866.23</v>
      </c>
      <c r="AY32" s="214">
        <v>251953.73</v>
      </c>
      <c r="AZ32" s="214">
        <v>251953.73</v>
      </c>
      <c r="BA32" s="167"/>
      <c r="BB32" s="206">
        <v>125495.30899999999</v>
      </c>
      <c r="BC32" s="206">
        <v>125656.724</v>
      </c>
      <c r="BD32" s="206">
        <v>126399.43</v>
      </c>
      <c r="BE32" s="206">
        <v>127385.996</v>
      </c>
      <c r="BF32" s="206">
        <v>128057.925</v>
      </c>
      <c r="BG32" s="206">
        <v>128057.925</v>
      </c>
      <c r="BH32" s="206">
        <v>175586.44200000001</v>
      </c>
      <c r="BI32" s="206">
        <v>175586.44200000001</v>
      </c>
      <c r="BJ32" s="214">
        <v>175586.44200000001</v>
      </c>
      <c r="BK32" s="214">
        <v>251866.23</v>
      </c>
      <c r="BL32"/>
    </row>
    <row r="33" spans="1:64" s="14" customFormat="1" x14ac:dyDescent="0.25">
      <c r="A33" s="194" t="s">
        <v>459</v>
      </c>
      <c r="B33" s="194" t="s">
        <v>490</v>
      </c>
      <c r="C33" s="211">
        <v>0</v>
      </c>
      <c r="D33" s="211">
        <v>3950.33725</v>
      </c>
      <c r="E33" s="211">
        <v>2839.6213750000002</v>
      </c>
      <c r="F33" s="211">
        <v>8398.4056754098401</v>
      </c>
      <c r="G33" s="211">
        <v>6429.8649836065606</v>
      </c>
      <c r="H33" s="211">
        <v>6355.3028225806402</v>
      </c>
      <c r="I33" s="211">
        <v>4227.2256923076902</v>
      </c>
      <c r="J33" s="211">
        <v>5557.2702622950801</v>
      </c>
      <c r="K33" s="211">
        <v>7645.3763064516106</v>
      </c>
      <c r="L33" s="211">
        <v>8121.7316290322597</v>
      </c>
      <c r="M33" s="211">
        <v>9530.1423428571397</v>
      </c>
      <c r="N33" s="211">
        <v>11089.5167288136</v>
      </c>
      <c r="O33" s="211">
        <v>11251.5761016949</v>
      </c>
      <c r="P33" s="211">
        <v>15416.202047619001</v>
      </c>
      <c r="Q33" s="211">
        <v>13700.579230769201</v>
      </c>
      <c r="R33" s="211">
        <v>14599.0895901639</v>
      </c>
      <c r="S33" s="211">
        <v>15779.7500166667</v>
      </c>
      <c r="T33" s="211">
        <v>12573.647449999999</v>
      </c>
      <c r="U33" s="211">
        <v>12237.359353846199</v>
      </c>
      <c r="V33" s="211">
        <v>12225.290499999999</v>
      </c>
      <c r="W33" s="211">
        <v>6315.9960819672106</v>
      </c>
      <c r="X33" s="211">
        <v>5056.0773934426197</v>
      </c>
      <c r="Y33" s="211">
        <v>2819.5768750000002</v>
      </c>
      <c r="Z33" s="211">
        <v>2724.1839500000001</v>
      </c>
      <c r="AA33" s="211">
        <v>2697.76685</v>
      </c>
      <c r="AB33" s="211">
        <v>4258.7033492063501</v>
      </c>
      <c r="AC33" s="211">
        <v>5334.1168615384595</v>
      </c>
      <c r="AD33" s="211">
        <v>2752.76172131148</v>
      </c>
      <c r="AE33" s="211">
        <v>4055.4579354838702</v>
      </c>
      <c r="AF33" s="211">
        <v>3736.7957540983598</v>
      </c>
      <c r="AG33" s="211">
        <v>3049.9213599999998</v>
      </c>
      <c r="AH33" s="214">
        <v>1804.43876</v>
      </c>
      <c r="AI33" s="214">
        <v>2245.8886333333298</v>
      </c>
      <c r="AJ33" s="214">
        <v>1227.4960161290298</v>
      </c>
      <c r="AK33" s="214">
        <v>1241.7545079365079</v>
      </c>
      <c r="AL33" s="214">
        <v>3700.5101833333333</v>
      </c>
      <c r="AM33" s="214">
        <v>6719.9565081967212</v>
      </c>
      <c r="AN33" s="214">
        <v>6719.9565081967212</v>
      </c>
      <c r="AO33" s="214">
        <v>2975.7293492063495</v>
      </c>
      <c r="AP33" s="214">
        <v>2975.7293492063495</v>
      </c>
      <c r="AQ33" s="214">
        <v>7505.0249692307689</v>
      </c>
      <c r="AR33" s="214">
        <v>7505.0249692307689</v>
      </c>
      <c r="AS33" s="214">
        <v>9221.2826885245904</v>
      </c>
      <c r="AT33" s="214">
        <v>9221.2826885245904</v>
      </c>
      <c r="AU33" s="214">
        <v>12603.48235483871</v>
      </c>
      <c r="AV33" s="214">
        <v>12603.48235483871</v>
      </c>
      <c r="AW33" s="214">
        <v>9996.0117540983611</v>
      </c>
      <c r="AX33" s="214">
        <v>9996.0117540983611</v>
      </c>
      <c r="AY33" s="214">
        <v>15949.142753846154</v>
      </c>
      <c r="AZ33" s="214">
        <v>15949.142753846154</v>
      </c>
      <c r="BA33" s="167"/>
      <c r="BB33" s="206">
        <v>3797.0910751024603</v>
      </c>
      <c r="BC33" s="206">
        <v>5642.4159401974921</v>
      </c>
      <c r="BD33" s="206">
        <v>9096.6917517886523</v>
      </c>
      <c r="BE33" s="206">
        <v>13741.86174256175</v>
      </c>
      <c r="BF33" s="206">
        <v>13204.011830128224</v>
      </c>
      <c r="BG33" s="206">
        <v>4228.9585751024579</v>
      </c>
      <c r="BH33" s="206">
        <v>3760.8371955140719</v>
      </c>
      <c r="BI33" s="206">
        <v>3161.6534523955579</v>
      </c>
      <c r="BJ33" s="277">
        <v>2056.266418032787</v>
      </c>
      <c r="BK33" s="277">
        <v>6609.0931693548382</v>
      </c>
      <c r="BL33"/>
    </row>
    <row r="34" spans="1:64" s="14" customFormat="1" x14ac:dyDescent="0.25">
      <c r="A34" s="194" t="s">
        <v>445</v>
      </c>
      <c r="B34" s="194" t="s">
        <v>445</v>
      </c>
      <c r="C34" s="211" t="s">
        <v>167</v>
      </c>
      <c r="D34" s="211">
        <v>1484.1206306400002</v>
      </c>
      <c r="E34" s="211">
        <v>1931.4752120000001</v>
      </c>
      <c r="F34" s="211">
        <v>2645.44111372</v>
      </c>
      <c r="G34" s="211">
        <v>2458.4531033099997</v>
      </c>
      <c r="H34" s="211">
        <v>2591.4781308499996</v>
      </c>
      <c r="I34" s="211">
        <v>2513.0775508199999</v>
      </c>
      <c r="J34" s="211">
        <v>2113.54609768</v>
      </c>
      <c r="K34" s="211">
        <v>2670.9049774999999</v>
      </c>
      <c r="L34" s="211">
        <v>3079.2884488599998</v>
      </c>
      <c r="M34" s="211">
        <v>3551.9567099999999</v>
      </c>
      <c r="N34" s="211">
        <v>3922.1743128999997</v>
      </c>
      <c r="O34" s="211">
        <v>4118.56825424</v>
      </c>
      <c r="P34" s="211">
        <v>4168.2769978799997</v>
      </c>
      <c r="Q34" s="211">
        <v>3671.7415856799998</v>
      </c>
      <c r="R34" s="211">
        <v>3991.0032546799998</v>
      </c>
      <c r="S34" s="211">
        <v>3526.3874512800003</v>
      </c>
      <c r="T34" s="211">
        <v>3468.2265072</v>
      </c>
      <c r="U34" s="211">
        <v>2809.5908745000006</v>
      </c>
      <c r="V34" s="211">
        <v>1668.59476275</v>
      </c>
      <c r="W34" s="211">
        <v>932.26169400000003</v>
      </c>
      <c r="X34" s="211">
        <v>1039.8303509999998</v>
      </c>
      <c r="Y34" s="211">
        <v>726.08843475000003</v>
      </c>
      <c r="Z34" s="211">
        <v>500.70648675000007</v>
      </c>
      <c r="AA34" s="211">
        <v>345.75639750000005</v>
      </c>
      <c r="AB34" s="211">
        <v>749.75410734000002</v>
      </c>
      <c r="AC34" s="211">
        <v>904.27017630000012</v>
      </c>
      <c r="AD34" s="211">
        <v>723.41614104000007</v>
      </c>
      <c r="AE34" s="211">
        <v>718.14854778000006</v>
      </c>
      <c r="AF34" s="211">
        <v>646.15810656000008</v>
      </c>
      <c r="AG34" s="211">
        <v>732.19546314000002</v>
      </c>
      <c r="AH34" s="214">
        <v>763.80102269999998</v>
      </c>
      <c r="AI34" s="214">
        <v>682.73861531</v>
      </c>
      <c r="AJ34" s="214">
        <v>515.99757632903209</v>
      </c>
      <c r="AK34" s="214">
        <v>376.56324093047624</v>
      </c>
      <c r="AL34" s="214">
        <v>527.98843109400013</v>
      </c>
      <c r="AM34" s="214">
        <v>908.27124440459022</v>
      </c>
      <c r="AN34" s="214">
        <v>908.27124440459022</v>
      </c>
      <c r="AO34" s="214">
        <v>1266.1861318349202</v>
      </c>
      <c r="AP34" s="214">
        <v>1266.1861318349202</v>
      </c>
      <c r="AQ34" s="214">
        <v>1741.0931250138465</v>
      </c>
      <c r="AR34" s="214">
        <v>1741.0931250138465</v>
      </c>
      <c r="AS34" s="214">
        <v>1928.9237158868846</v>
      </c>
      <c r="AT34" s="214">
        <v>1928.9237158868846</v>
      </c>
      <c r="AU34" s="214">
        <v>2113.4014112129034</v>
      </c>
      <c r="AV34" s="214">
        <v>2113.4014112129034</v>
      </c>
      <c r="AW34" s="214">
        <v>1244.8798089344257</v>
      </c>
      <c r="AX34" s="214">
        <v>1244.8798089344257</v>
      </c>
      <c r="AY34" s="214">
        <v>1759.9937093307697</v>
      </c>
      <c r="AZ34" s="214">
        <v>1759.9937093307697</v>
      </c>
      <c r="BA34" s="167"/>
      <c r="BB34" s="206">
        <v>2028.4225111366661</v>
      </c>
      <c r="BC34" s="206">
        <v>2421.0909296700002</v>
      </c>
      <c r="BD34" s="206">
        <v>3311.9810645749999</v>
      </c>
      <c r="BE34" s="206">
        <v>3997.37255448</v>
      </c>
      <c r="BF34" s="206">
        <v>2872.3392577499999</v>
      </c>
      <c r="BG34" s="206">
        <v>799.72174162500005</v>
      </c>
      <c r="BH34" s="206">
        <v>712.88095452000016</v>
      </c>
      <c r="BI34" s="206">
        <v>715.07578504499998</v>
      </c>
      <c r="BJ34" s="214">
        <v>524.73720345073775</v>
      </c>
      <c r="BK34" s="214">
        <v>1563.6830524451605</v>
      </c>
      <c r="BL34"/>
    </row>
    <row r="35" spans="1:64" s="14" customFormat="1" x14ac:dyDescent="0.25">
      <c r="A35" s="194" t="s">
        <v>491</v>
      </c>
      <c r="B35" s="194" t="s">
        <v>491</v>
      </c>
      <c r="C35" s="211" t="s">
        <v>167</v>
      </c>
      <c r="D35" s="211">
        <v>1349.7377625200002</v>
      </c>
      <c r="E35" s="211">
        <v>1877.04176708</v>
      </c>
      <c r="F35" s="211">
        <v>2635.7263487999999</v>
      </c>
      <c r="G35" s="211">
        <v>2600.0788875199996</v>
      </c>
      <c r="H35" s="211">
        <v>2809.2021308499998</v>
      </c>
      <c r="I35" s="211">
        <v>2843.11441552</v>
      </c>
      <c r="J35" s="211">
        <v>2489.31243847</v>
      </c>
      <c r="K35" s="211">
        <v>3055.3154449999997</v>
      </c>
      <c r="L35" s="211">
        <v>3480.1094488599997</v>
      </c>
      <c r="M35" s="211">
        <v>3952.6197099999999</v>
      </c>
      <c r="N35" s="211">
        <v>4340.8203128999994</v>
      </c>
      <c r="O35" s="211">
        <v>4580.45225424</v>
      </c>
      <c r="P35" s="211">
        <v>4718.5859978799999</v>
      </c>
      <c r="Q35" s="211">
        <v>4219.4335856799999</v>
      </c>
      <c r="R35" s="211">
        <v>4597.7552546799998</v>
      </c>
      <c r="S35" s="211">
        <v>4156.2324512800005</v>
      </c>
      <c r="T35" s="211">
        <v>4128.0975072000001</v>
      </c>
      <c r="U35" s="211">
        <v>3394.7138745000007</v>
      </c>
      <c r="V35" s="211">
        <v>2220.3197627499999</v>
      </c>
      <c r="W35" s="211">
        <v>1430.2853707699999</v>
      </c>
      <c r="X35" s="211">
        <v>1520.0112440800003</v>
      </c>
      <c r="Y35" s="211">
        <v>1154.1048351100001</v>
      </c>
      <c r="Z35" s="211">
        <v>889.53130541999963</v>
      </c>
      <c r="AA35" s="211">
        <v>553.28438023999979</v>
      </c>
      <c r="AB35" s="211">
        <v>930.71758025000031</v>
      </c>
      <c r="AC35" s="211">
        <v>1034.5534676200007</v>
      </c>
      <c r="AD35" s="211">
        <v>842.82476362000034</v>
      </c>
      <c r="AE35" s="211">
        <v>835.88829146000012</v>
      </c>
      <c r="AF35" s="211">
        <v>769.41168297000013</v>
      </c>
      <c r="AG35" s="211">
        <v>822.6394031100001</v>
      </c>
      <c r="AH35" s="214">
        <v>844.83097581000027</v>
      </c>
      <c r="AI35" s="214">
        <v>754.49343516999988</v>
      </c>
      <c r="AJ35" s="214">
        <v>578.75666762903211</v>
      </c>
      <c r="AK35" s="214">
        <v>419.29937046047633</v>
      </c>
      <c r="AL35" s="214">
        <v>559.72814850399993</v>
      </c>
      <c r="AM35" s="214">
        <v>924.65695340459047</v>
      </c>
      <c r="AN35" s="214">
        <v>924.65695340459047</v>
      </c>
      <c r="AO35" s="214">
        <v>1279.9560478249205</v>
      </c>
      <c r="AP35" s="214">
        <v>1279.9560478249205</v>
      </c>
      <c r="AQ35" s="214">
        <v>1727.8551030638464</v>
      </c>
      <c r="AR35" s="214">
        <v>1727.8551030638464</v>
      </c>
      <c r="AS35" s="214">
        <v>1895.5704962968846</v>
      </c>
      <c r="AT35" s="214">
        <v>1895.5704962968846</v>
      </c>
      <c r="AU35" s="214">
        <v>2053.0695377529032</v>
      </c>
      <c r="AV35" s="214">
        <v>2053.0695377529032</v>
      </c>
      <c r="AW35" s="214">
        <v>1142.9771051644257</v>
      </c>
      <c r="AX35" s="214">
        <v>1142.9771051644257</v>
      </c>
      <c r="AY35" s="214">
        <v>1623.5847404707697</v>
      </c>
      <c r="AZ35" s="214">
        <v>1623.5847404707697</v>
      </c>
      <c r="BA35" s="167"/>
      <c r="BB35" s="206">
        <v>2018.707746216666</v>
      </c>
      <c r="BC35" s="206">
        <v>2796.8572704600001</v>
      </c>
      <c r="BD35" s="206">
        <v>3730.6270645750001</v>
      </c>
      <c r="BE35" s="206">
        <v>4604.1245544800004</v>
      </c>
      <c r="BF35" s="206">
        <v>3424.0642577499998</v>
      </c>
      <c r="BG35" s="206">
        <v>1188.5465602949996</v>
      </c>
      <c r="BH35" s="206">
        <v>832.28957710000043</v>
      </c>
      <c r="BI35" s="206">
        <v>796.10573815500027</v>
      </c>
      <c r="BJ35" s="214">
        <v>556.47692086073755</v>
      </c>
      <c r="BK35" s="214">
        <v>1530.3298328551605</v>
      </c>
      <c r="BL35"/>
    </row>
    <row r="36" spans="1:64" s="14" customFormat="1" x14ac:dyDescent="0.25">
      <c r="A36" s="194"/>
      <c r="B36" s="194"/>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10"/>
      <c r="AH36" s="210"/>
      <c r="AI36" s="210"/>
      <c r="AJ36" s="210"/>
      <c r="AK36" s="223"/>
      <c r="AL36" s="223"/>
      <c r="AM36" s="223"/>
      <c r="AN36" s="223"/>
      <c r="AO36" s="223"/>
      <c r="AP36" s="223"/>
      <c r="AQ36" s="223"/>
      <c r="AR36" s="223"/>
      <c r="AS36" s="223"/>
      <c r="AT36" s="223"/>
      <c r="AU36" s="223"/>
      <c r="AV36" s="223"/>
      <c r="AW36" s="223"/>
      <c r="AX36" s="223"/>
      <c r="AY36" s="223"/>
      <c r="AZ36" s="223"/>
      <c r="BA36" s="167"/>
      <c r="BB36" s="206"/>
      <c r="BC36" s="206"/>
      <c r="BD36" s="206"/>
      <c r="BE36" s="206"/>
      <c r="BF36" s="206"/>
      <c r="BG36" s="206"/>
      <c r="BH36" s="206"/>
      <c r="BI36" s="206"/>
      <c r="BJ36" s="223"/>
      <c r="BK36" s="223"/>
      <c r="BL36"/>
    </row>
    <row r="37" spans="1:64" s="14" customFormat="1" x14ac:dyDescent="0.25">
      <c r="A37" s="193" t="s">
        <v>446</v>
      </c>
      <c r="B37" s="193" t="s">
        <v>476</v>
      </c>
      <c r="C37" s="202"/>
      <c r="D37" s="202"/>
      <c r="E37" s="202"/>
      <c r="F37" s="202">
        <v>13.550098481694141</v>
      </c>
      <c r="G37" s="202">
        <v>12.708324254469947</v>
      </c>
      <c r="H37" s="202">
        <v>13.241475333998718</v>
      </c>
      <c r="I37" s="202">
        <v>13.730782482976247</v>
      </c>
      <c r="J37" s="202">
        <v>10.453211289819397</v>
      </c>
      <c r="K37" s="202">
        <v>11.252055004713529</v>
      </c>
      <c r="L37" s="202">
        <v>11.680957807877931</v>
      </c>
      <c r="M37" s="202">
        <v>11.518065958499013</v>
      </c>
      <c r="N37" s="202">
        <v>12.111088079654127</v>
      </c>
      <c r="O37" s="202">
        <v>12.103448248580948</v>
      </c>
      <c r="P37" s="202">
        <v>11.671596640892149</v>
      </c>
      <c r="Q37" s="202">
        <v>9.9794080431427066</v>
      </c>
      <c r="R37" s="202">
        <v>10.478365613903897</v>
      </c>
      <c r="S37" s="202">
        <v>9.4681834774564795</v>
      </c>
      <c r="T37" s="202">
        <v>9.6556829735043497</v>
      </c>
      <c r="U37" s="202">
        <v>8.9595007335422459</v>
      </c>
      <c r="V37" s="202">
        <v>6.4842918178947633</v>
      </c>
      <c r="W37" s="202">
        <v>4.8615327578433494</v>
      </c>
      <c r="X37" s="202">
        <v>6.024114265268107</v>
      </c>
      <c r="Y37" s="202">
        <v>5.1335962043294865</v>
      </c>
      <c r="Z37" s="202">
        <v>4.763341337338848</v>
      </c>
      <c r="AA37" s="202">
        <v>3.4389439279248628</v>
      </c>
      <c r="AB37" s="202">
        <v>7.6589258182077655</v>
      </c>
      <c r="AC37" s="202">
        <v>10.953730033712393</v>
      </c>
      <c r="AD37" s="202">
        <v>14.582268888270086</v>
      </c>
      <c r="AE37" s="202">
        <v>29.658375981382108</v>
      </c>
      <c r="AF37" s="202">
        <v>170.13072654398877</v>
      </c>
      <c r="AG37" s="202">
        <v>295.36530880753548</v>
      </c>
      <c r="AH37" s="202">
        <v>-169.26556929072095</v>
      </c>
      <c r="AI37" s="202">
        <v>90.366059830342962</v>
      </c>
      <c r="AJ37" s="202">
        <v>24.189031504462012</v>
      </c>
      <c r="AK37" s="202">
        <v>20.038770684322024</v>
      </c>
      <c r="AL37" s="202">
        <v>12.782994641988276</v>
      </c>
      <c r="AM37" s="202">
        <v>19.481496946944013</v>
      </c>
      <c r="AN37" s="202">
        <v>19.481496946944013</v>
      </c>
      <c r="AO37" s="202">
        <v>22.523708722325907</v>
      </c>
      <c r="AP37" s="202">
        <v>22.523708722325907</v>
      </c>
      <c r="AQ37" s="202">
        <v>20.484241895700251</v>
      </c>
      <c r="AR37" s="202">
        <v>20.487123071627686</v>
      </c>
      <c r="AS37" s="202">
        <v>17.204389762161981</v>
      </c>
      <c r="AT37" s="202">
        <v>17.206242276558005</v>
      </c>
      <c r="AU37" s="202">
        <v>15.373590391508946</v>
      </c>
      <c r="AV37" s="202">
        <v>15.373590391508946</v>
      </c>
      <c r="AW37" s="202">
        <v>8.4771750855973362</v>
      </c>
      <c r="AX37" s="202">
        <v>8.4771750855973362</v>
      </c>
      <c r="AY37" s="202">
        <v>12.140503688898761</v>
      </c>
      <c r="AZ37" s="202">
        <v>12.140503688898761</v>
      </c>
      <c r="BA37" s="167"/>
      <c r="BB37" s="206">
        <v>10.378045801093238</v>
      </c>
      <c r="BC37" s="206">
        <v>11.744689628063433</v>
      </c>
      <c r="BD37" s="206">
        <v>10.217748892179934</v>
      </c>
      <c r="BE37" s="206">
        <v>10.492881360896089</v>
      </c>
      <c r="BF37" s="206">
        <v>9.9997451821871532</v>
      </c>
      <c r="BG37" s="206">
        <v>6.3645348145807734</v>
      </c>
      <c r="BH37" s="206">
        <v>14.399992655707958</v>
      </c>
      <c r="BI37" s="206">
        <v>-159.50325549464739</v>
      </c>
      <c r="BJ37" s="202">
        <v>1.9639973879930743</v>
      </c>
      <c r="BK37" s="202">
        <v>7.4014208624570346</v>
      </c>
      <c r="BL37"/>
    </row>
    <row r="38" spans="1:64" s="14" customFormat="1" x14ac:dyDescent="0.25">
      <c r="A38" s="193" t="s">
        <v>475</v>
      </c>
      <c r="B38" s="193" t="s">
        <v>477</v>
      </c>
      <c r="C38" s="202"/>
      <c r="D38" s="202"/>
      <c r="E38" s="202"/>
      <c r="F38" s="202">
        <v>4.7932791059910569</v>
      </c>
      <c r="G38" s="202">
        <v>4.487808862494858</v>
      </c>
      <c r="H38" s="202">
        <v>4.5896358941521003</v>
      </c>
      <c r="I38" s="202">
        <v>4.454540453475631</v>
      </c>
      <c r="J38" s="202">
        <v>3.6737697302590613</v>
      </c>
      <c r="K38" s="202">
        <v>4.1754073049693217</v>
      </c>
      <c r="L38" s="202">
        <v>4.4682958109412949</v>
      </c>
      <c r="M38" s="202">
        <v>4.7851971448254531</v>
      </c>
      <c r="N38" s="202">
        <v>4.9367990693969377</v>
      </c>
      <c r="O38" s="202">
        <v>4.9786070957988837</v>
      </c>
      <c r="P38" s="202">
        <v>4.8125632476065077</v>
      </c>
      <c r="Q38" s="202">
        <v>4.0671074481104634</v>
      </c>
      <c r="R38" s="202">
        <v>4.4185522815054226</v>
      </c>
      <c r="S38" s="202">
        <v>4.1212474043473399</v>
      </c>
      <c r="T38" s="202">
        <v>4.3457654563600761</v>
      </c>
      <c r="U38" s="202">
        <v>3.9372964555943382</v>
      </c>
      <c r="V38" s="202">
        <v>2.7957864330760693</v>
      </c>
      <c r="W38" s="202">
        <v>1.9064378523046348</v>
      </c>
      <c r="X38" s="202">
        <v>2.2185535025406047</v>
      </c>
      <c r="Y38" s="202">
        <v>1.831602877509285</v>
      </c>
      <c r="Z38" s="202">
        <v>1.5440398008786733</v>
      </c>
      <c r="AA38" s="202">
        <v>1.0202629248603368</v>
      </c>
      <c r="AB38" s="202">
        <v>1.8622442421951955</v>
      </c>
      <c r="AC38" s="202">
        <v>2.3017354156364811</v>
      </c>
      <c r="AD38" s="202">
        <v>2.1250351572582669</v>
      </c>
      <c r="AE38" s="202">
        <v>2.5127912403692374</v>
      </c>
      <c r="AF38" s="202">
        <v>2.582411247388583</v>
      </c>
      <c r="AG38" s="202">
        <v>2.7994763829561236</v>
      </c>
      <c r="AH38" s="202">
        <v>2.9005581249914614</v>
      </c>
      <c r="AI38" s="202">
        <v>2.4808107529679559</v>
      </c>
      <c r="AJ38" s="202">
        <v>1.8969086877014065</v>
      </c>
      <c r="AK38" s="202">
        <v>1.3665448367621464</v>
      </c>
      <c r="AL38" s="202">
        <v>1.8400739881861565</v>
      </c>
      <c r="AM38" s="202">
        <v>3.1596241922860093</v>
      </c>
      <c r="AN38" s="202">
        <v>3.1596241922860093</v>
      </c>
      <c r="AO38" s="202">
        <v>4.0675647081918695</v>
      </c>
      <c r="AP38" s="202">
        <v>4.0675647081918695</v>
      </c>
      <c r="AQ38" s="202">
        <v>4.6526454327833644</v>
      </c>
      <c r="AR38" s="202">
        <v>4.6526454327833644</v>
      </c>
      <c r="AS38" s="202">
        <v>4.3133399370080161</v>
      </c>
      <c r="AT38" s="202">
        <v>4.3133399370080161</v>
      </c>
      <c r="AU38" s="202">
        <v>4.151642265559782</v>
      </c>
      <c r="AV38" s="202">
        <v>4.151642265559782</v>
      </c>
      <c r="AW38" s="202">
        <v>2.3214130339981378</v>
      </c>
      <c r="AX38" s="202">
        <v>2.3214130339981378</v>
      </c>
      <c r="AY38" s="202">
        <v>3.2685774332976361</v>
      </c>
      <c r="AZ38" s="202">
        <v>3.2685774332976361</v>
      </c>
      <c r="BA38" s="167"/>
      <c r="BB38" s="206">
        <v>3.6711814431904366</v>
      </c>
      <c r="BC38" s="206">
        <v>4.1276527112467631</v>
      </c>
      <c r="BD38" s="206">
        <v>4.2428285192843394</v>
      </c>
      <c r="BE38" s="206">
        <v>4.4246733302790036</v>
      </c>
      <c r="BF38" s="206">
        <v>4.3115197001811358</v>
      </c>
      <c r="BG38" s="206">
        <v>2.0630675762742672</v>
      </c>
      <c r="BH38" s="206">
        <v>2.0984725279791787</v>
      </c>
      <c r="BI38" s="206">
        <v>2.7332697702565434</v>
      </c>
      <c r="BJ38" s="202">
        <v>0.35485613374677766</v>
      </c>
      <c r="BK38" s="202">
        <v>1.0690119752657443</v>
      </c>
      <c r="BL38"/>
    </row>
    <row r="39" spans="1:64" s="14" customFormat="1" x14ac:dyDescent="0.25">
      <c r="A39" s="193" t="s">
        <v>463</v>
      </c>
      <c r="B39" s="194" t="s">
        <v>492</v>
      </c>
      <c r="C39" s="202"/>
      <c r="D39" s="202"/>
      <c r="E39" s="202"/>
      <c r="F39" s="202">
        <v>31.13029418405285</v>
      </c>
      <c r="G39" s="202">
        <v>22.938146169542033</v>
      </c>
      <c r="H39" s="202">
        <v>25.022782207859333</v>
      </c>
      <c r="I39" s="202">
        <v>27.099608334539834</v>
      </c>
      <c r="J39" s="202">
        <v>22.915714408224233</v>
      </c>
      <c r="K39" s="202">
        <v>26.009725462054114</v>
      </c>
      <c r="L39" s="202">
        <v>25.504992048896941</v>
      </c>
      <c r="M39" s="202">
        <v>24.987104215845889</v>
      </c>
      <c r="N39" s="202">
        <v>25.296336394637944</v>
      </c>
      <c r="O39" s="202">
        <v>24.676008683127122</v>
      </c>
      <c r="P39" s="202">
        <v>23.276077301174073</v>
      </c>
      <c r="Q39" s="202">
        <v>19.730739864287834</v>
      </c>
      <c r="R39" s="202">
        <v>20.959279130366962</v>
      </c>
      <c r="S39" s="202">
        <v>19.648477737455615</v>
      </c>
      <c r="T39" s="202">
        <v>21.520429081971667</v>
      </c>
      <c r="U39" s="202">
        <v>23.818924784830369</v>
      </c>
      <c r="V39" s="202">
        <v>25.899502515395103</v>
      </c>
      <c r="W39" s="202">
        <v>58.547864486978689</v>
      </c>
      <c r="X39" s="202">
        <v>-40.517685041154756</v>
      </c>
      <c r="Y39" s="202">
        <v>-15.753722145020292</v>
      </c>
      <c r="Z39" s="202">
        <v>-5.1196007780322015</v>
      </c>
      <c r="AA39" s="202">
        <v>-3.4184566043958111</v>
      </c>
      <c r="AB39" s="202">
        <v>-5.0520029462129825</v>
      </c>
      <c r="AC39" s="202">
        <v>-6.1506588114879035</v>
      </c>
      <c r="AD39" s="202">
        <v>-6.8212126185091622</v>
      </c>
      <c r="AE39" s="202">
        <v>-5.9579060134444459</v>
      </c>
      <c r="AF39" s="202">
        <v>-4.7500697645160272</v>
      </c>
      <c r="AG39" s="202">
        <v>-5.3457698133727032</v>
      </c>
      <c r="AH39" s="202">
        <v>-5.5195527495880086</v>
      </c>
      <c r="AI39" s="202">
        <v>-5.2565045992092267</v>
      </c>
      <c r="AJ39" s="202">
        <v>-3.7635174869383858</v>
      </c>
      <c r="AK39" s="202">
        <v>-2.5695319721540266</v>
      </c>
      <c r="AL39" s="202">
        <v>-5.5594745263706873</v>
      </c>
      <c r="AM39" s="202">
        <v>-12.316727413113988</v>
      </c>
      <c r="AN39" s="202">
        <v>-12.316727413113988</v>
      </c>
      <c r="AO39" s="202">
        <v>-22.283874069285535</v>
      </c>
      <c r="AP39" s="202">
        <v>-22.283874069285535</v>
      </c>
      <c r="AQ39" s="202">
        <v>-59.044506070026998</v>
      </c>
      <c r="AR39" s="202">
        <v>-59.044506070026841</v>
      </c>
      <c r="AS39" s="202">
        <v>-39.391023298166942</v>
      </c>
      <c r="AT39" s="202">
        <v>-39.391023298166886</v>
      </c>
      <c r="AU39" s="202">
        <v>-57.441477737442575</v>
      </c>
      <c r="AV39" s="202">
        <v>-57.441477737442575</v>
      </c>
      <c r="AW39" s="202">
        <v>-34.906529985085697</v>
      </c>
      <c r="AX39" s="202">
        <v>-34.906529985085697</v>
      </c>
      <c r="AY39" s="202">
        <v>-116.69939386733679</v>
      </c>
      <c r="AZ39" s="202">
        <v>-116.69939386733679</v>
      </c>
      <c r="BA39" s="167"/>
      <c r="BB39" s="206">
        <v>19.640477512837659</v>
      </c>
      <c r="BC39" s="206">
        <v>26.269429891121728</v>
      </c>
      <c r="BD39" s="206">
        <v>20.513561871361631</v>
      </c>
      <c r="BE39" s="206">
        <v>21.042496357262507</v>
      </c>
      <c r="BF39" s="206">
        <v>44.694056816482288</v>
      </c>
      <c r="BG39" s="206">
        <v>-8.1769582759107688</v>
      </c>
      <c r="BH39" s="206">
        <v>-7.1690533336407816</v>
      </c>
      <c r="BI39" s="206">
        <v>-5.166892274461568</v>
      </c>
      <c r="BJ39" s="202">
        <v>-1.1238704346644506</v>
      </c>
      <c r="BK39" s="202">
        <v>-2.9935418431744591</v>
      </c>
      <c r="BL39"/>
    </row>
    <row r="40" spans="1:64" x14ac:dyDescent="0.25">
      <c r="A40" s="14"/>
      <c r="B40" s="14"/>
      <c r="AK40" s="222"/>
      <c r="AL40" s="222"/>
      <c r="AM40" s="222"/>
      <c r="AN40" s="222"/>
      <c r="AO40" s="222"/>
      <c r="AP40" s="222"/>
      <c r="AQ40" s="222"/>
      <c r="AR40" s="222"/>
      <c r="AS40" s="222"/>
      <c r="AT40" s="222"/>
      <c r="AU40" s="222"/>
      <c r="AV40" s="222"/>
      <c r="AW40" s="222"/>
      <c r="AX40" s="222"/>
      <c r="AY40" s="222"/>
      <c r="AZ40" s="222"/>
      <c r="BJ40" s="222"/>
      <c r="BK40" s="222"/>
    </row>
    <row r="41" spans="1:64" x14ac:dyDescent="0.25">
      <c r="A41" s="14"/>
      <c r="B41" s="14"/>
      <c r="AK41" s="222"/>
      <c r="AL41" s="222"/>
      <c r="AM41" s="222"/>
      <c r="AN41" s="222"/>
      <c r="AO41" s="222"/>
      <c r="AP41" s="222"/>
      <c r="AQ41" s="222"/>
      <c r="AR41" s="222"/>
      <c r="AS41" s="222"/>
      <c r="AT41" s="222"/>
      <c r="AU41" s="222"/>
      <c r="AV41" s="222"/>
      <c r="AW41" s="222"/>
      <c r="AX41" s="222"/>
      <c r="AY41" s="222"/>
      <c r="AZ41" s="222"/>
      <c r="BJ41" s="222"/>
      <c r="BK41" s="222"/>
    </row>
    <row r="42" spans="1:64" s="161" customFormat="1" x14ac:dyDescent="0.25">
      <c r="A42" s="208" t="s">
        <v>447</v>
      </c>
      <c r="B42" s="208" t="s">
        <v>499</v>
      </c>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B42" s="160"/>
      <c r="BC42" s="160"/>
      <c r="BD42" s="160"/>
      <c r="BE42" s="160"/>
      <c r="BF42" s="160"/>
      <c r="BG42" s="160"/>
      <c r="BH42" s="160"/>
      <c r="BI42" s="160"/>
      <c r="BJ42" s="160"/>
      <c r="BK42" s="160"/>
      <c r="BL42"/>
    </row>
    <row r="43" spans="1:64" s="14" customFormat="1" x14ac:dyDescent="0.25">
      <c r="A43" s="193" t="s">
        <v>449</v>
      </c>
      <c r="B43" s="194" t="s">
        <v>449</v>
      </c>
      <c r="C43" s="198"/>
      <c r="D43" s="198"/>
      <c r="E43" s="198"/>
      <c r="F43" s="198"/>
      <c r="G43" s="195">
        <v>0.15792724249713916</v>
      </c>
      <c r="H43" s="195">
        <v>0.14819102907542456</v>
      </c>
      <c r="I43" s="195">
        <v>0.13182099310855044</v>
      </c>
      <c r="J43" s="195">
        <v>0.12519944830964955</v>
      </c>
      <c r="K43" s="195">
        <v>0.13360002060948492</v>
      </c>
      <c r="L43" s="195">
        <v>0.15183167246916734</v>
      </c>
      <c r="M43" s="195">
        <v>0.16985511552586707</v>
      </c>
      <c r="N43" s="195">
        <v>0.18009213687176534</v>
      </c>
      <c r="O43" s="195">
        <v>0.1848345159252317</v>
      </c>
      <c r="P43" s="195">
        <v>0.18933272295652873</v>
      </c>
      <c r="Q43" s="195">
        <v>0.18825618639995195</v>
      </c>
      <c r="R43" s="195">
        <v>0.18688068982724729</v>
      </c>
      <c r="S43" s="195">
        <v>0.17088466749827666</v>
      </c>
      <c r="T43" s="195">
        <v>0.15033787599599208</v>
      </c>
      <c r="U43" s="195">
        <v>0.10943794979211834</v>
      </c>
      <c r="V43" s="195">
        <v>6.0663465780834334E-2</v>
      </c>
      <c r="W43" s="195">
        <v>1.5323121549016622E-2</v>
      </c>
      <c r="X43" s="195">
        <v>-2.48507971365661E-2</v>
      </c>
      <c r="Y43" s="195">
        <v>-4.5331296140943653E-2</v>
      </c>
      <c r="Z43" s="195">
        <v>-0.10164073034633411</v>
      </c>
      <c r="AA43" s="195">
        <v>-9.4495316194442402E-2</v>
      </c>
      <c r="AB43" s="195">
        <v>-0.10871628894985272</v>
      </c>
      <c r="AC43" s="195">
        <v>-0.11584554863127464</v>
      </c>
      <c r="AD43" s="195">
        <v>-9.964301353075157E-2</v>
      </c>
      <c r="AE43" s="195">
        <v>-0.12558142704139894</v>
      </c>
      <c r="AF43" s="195">
        <v>-0.14723673974185417</v>
      </c>
      <c r="AG43" s="195">
        <v>-0.15200344430439069</v>
      </c>
      <c r="AH43" s="195">
        <v>-0.1634588138349625</v>
      </c>
      <c r="AI43" s="195">
        <v>-0.16170218023464977</v>
      </c>
      <c r="AJ43" s="195">
        <v>-0.18046845783864141</v>
      </c>
      <c r="AK43" s="275">
        <v>-0.20067347606554339</v>
      </c>
      <c r="AL43" s="275">
        <v>-0.12657584527241486</v>
      </c>
      <c r="AM43" s="275">
        <v>-9.9458586994996656E-2</v>
      </c>
      <c r="AN43" s="275">
        <v>-9.9458586994996656E-2</v>
      </c>
      <c r="AO43" s="275">
        <v>-3.8747969256330193E-2</v>
      </c>
      <c r="AP43" s="275">
        <v>-3.8747969256330263E-2</v>
      </c>
      <c r="AQ43" s="275">
        <v>-2.7512132095991727E-2</v>
      </c>
      <c r="AR43" s="275">
        <v>-2.7512132095991799E-2</v>
      </c>
      <c r="AS43" s="275">
        <v>-4.0611986054248921E-2</v>
      </c>
      <c r="AT43" s="275">
        <v>-4.061198605424899E-2</v>
      </c>
      <c r="AU43" s="275">
        <v>-3.329902433495302E-2</v>
      </c>
      <c r="AV43" s="275">
        <v>-3.329902433495302E-2</v>
      </c>
      <c r="AW43" s="275">
        <v>-3.262135173094035E-2</v>
      </c>
      <c r="AX43" s="275">
        <v>-3.262135173094035E-2</v>
      </c>
      <c r="AY43" s="275">
        <v>-1.3763657628804823E-2</v>
      </c>
      <c r="AZ43" s="275">
        <v>-1.3763657628804823E-2</v>
      </c>
      <c r="BB43" s="195">
        <v>0.15763923115975617</v>
      </c>
      <c r="BC43" s="195">
        <v>0.12519876248901746</v>
      </c>
      <c r="BD43" s="195">
        <v>0.21017002248034275</v>
      </c>
      <c r="BE43" s="195">
        <v>0.23952179357460116</v>
      </c>
      <c r="BF43" s="195">
        <v>7.6991825601390701E-2</v>
      </c>
      <c r="BG43" s="195">
        <v>-0.1138122919612387</v>
      </c>
      <c r="BH43" s="195">
        <v>-0.11024961245802109</v>
      </c>
      <c r="BI43" s="195">
        <v>-0.14690504975862093</v>
      </c>
      <c r="BJ43" s="275">
        <v>-0.12657010311381803</v>
      </c>
      <c r="BK43" s="275">
        <v>-6.0655863211119966E-2</v>
      </c>
      <c r="BL43"/>
    </row>
    <row r="44" spans="1:64" s="14" customFormat="1" x14ac:dyDescent="0.25">
      <c r="A44" s="193" t="s">
        <v>450</v>
      </c>
      <c r="B44" s="194" t="s">
        <v>450</v>
      </c>
      <c r="C44" s="194"/>
      <c r="D44" s="194"/>
      <c r="E44" s="194"/>
      <c r="F44" s="194"/>
      <c r="G44" s="195">
        <v>0.11212007494630569</v>
      </c>
      <c r="H44" s="195">
        <v>8.533345954161041E-2</v>
      </c>
      <c r="I44" s="195">
        <v>7.5463288444998805E-2</v>
      </c>
      <c r="J44" s="195">
        <v>7.1968572915648926E-2</v>
      </c>
      <c r="K44" s="195">
        <v>7.8334704628299293E-2</v>
      </c>
      <c r="L44" s="195">
        <v>8.776261906123059E-2</v>
      </c>
      <c r="M44" s="195">
        <v>8.3798906150718847E-2</v>
      </c>
      <c r="N44" s="195">
        <v>9.3000109737243167E-2</v>
      </c>
      <c r="O44" s="195">
        <v>9.7753461264246222E-2</v>
      </c>
      <c r="P44" s="195">
        <v>0.10376005328145584</v>
      </c>
      <c r="Q44" s="195">
        <v>0.10402185530310305</v>
      </c>
      <c r="R44" s="195">
        <v>0.10546408215337981</v>
      </c>
      <c r="S44" s="195">
        <v>9.7201302504669754E-2</v>
      </c>
      <c r="T44" s="195">
        <v>8.3205949833231416E-2</v>
      </c>
      <c r="U44" s="195">
        <v>6.1264697895853343E-2</v>
      </c>
      <c r="V44" s="195">
        <v>3.3954621810913986E-2</v>
      </c>
      <c r="W44" s="195">
        <v>8.6778654123673572E-3</v>
      </c>
      <c r="X44" s="195">
        <v>-1.5017465442642012E-2</v>
      </c>
      <c r="Y44" s="195">
        <v>-2.7145465845308102E-2</v>
      </c>
      <c r="Z44" s="195">
        <v>-5.9709663685849762E-2</v>
      </c>
      <c r="AA44" s="195">
        <v>-5.7610083154749553E-2</v>
      </c>
      <c r="AB44" s="195">
        <v>-6.9150512780203233E-2</v>
      </c>
      <c r="AC44" s="195">
        <v>-7.7091914764105957E-2</v>
      </c>
      <c r="AD44" s="195">
        <v>-6.5820846051655238E-2</v>
      </c>
      <c r="AE44" s="195">
        <v>-8.1480964519024868E-2</v>
      </c>
      <c r="AF44" s="195">
        <v>-9.8672856236830281E-2</v>
      </c>
      <c r="AG44" s="195">
        <v>-0.10771651955820982</v>
      </c>
      <c r="AH44" s="195">
        <v>-0.11309551888595604</v>
      </c>
      <c r="AI44" s="195">
        <v>-0.10998373955086607</v>
      </c>
      <c r="AJ44" s="195">
        <v>-0.12814390446884608</v>
      </c>
      <c r="AK44" s="195">
        <v>-0.14857592442503473</v>
      </c>
      <c r="AL44" s="195">
        <v>-9.359982784727601E-2</v>
      </c>
      <c r="AM44" s="195">
        <v>-6.9367738757264402E-2</v>
      </c>
      <c r="AN44" s="195">
        <v>-6.9367738757264402E-2</v>
      </c>
      <c r="AO44" s="195">
        <v>-3.0099386433835806E-2</v>
      </c>
      <c r="AP44" s="195">
        <v>-3.1685678972237466E-2</v>
      </c>
      <c r="AQ44" s="195">
        <v>-2.2141999623347237E-2</v>
      </c>
      <c r="AR44" s="195">
        <v>-2.2141999623347296E-2</v>
      </c>
      <c r="AS44" s="195">
        <v>-3.2685793800734053E-2</v>
      </c>
      <c r="AT44" s="195">
        <v>-3.2685793800734102E-2</v>
      </c>
      <c r="AU44" s="195">
        <v>-2.50919476687613E-2</v>
      </c>
      <c r="AV44" s="195">
        <v>-2.50919476687613E-2</v>
      </c>
      <c r="AW44" s="195">
        <v>-2.4405027017463991E-2</v>
      </c>
      <c r="AX44" s="195">
        <v>-2.4405027017463991E-2</v>
      </c>
      <c r="AY44" s="195">
        <v>-1.0794220625455059E-2</v>
      </c>
      <c r="AZ44" s="195">
        <v>-1.0794220625455059E-2</v>
      </c>
      <c r="BB44" s="195">
        <v>0.11176110799754634</v>
      </c>
      <c r="BC44" s="195">
        <v>7.196817868442161E-2</v>
      </c>
      <c r="BD44" s="195">
        <v>9.7023631813657515E-2</v>
      </c>
      <c r="BE44" s="195">
        <v>0.10546408215337989</v>
      </c>
      <c r="BF44" s="195">
        <v>3.3954621810913931E-2</v>
      </c>
      <c r="BG44" s="195">
        <v>-5.9709663685849748E-2</v>
      </c>
      <c r="BH44" s="195">
        <v>-6.5820846051655238E-2</v>
      </c>
      <c r="BI44" s="195">
        <v>-9.3553100905548039E-2</v>
      </c>
      <c r="BJ44" s="275">
        <v>-9.3595581657531207E-2</v>
      </c>
      <c r="BK44" s="275">
        <v>-4.2304643575290284E-2</v>
      </c>
      <c r="BL44"/>
    </row>
    <row r="45" spans="1:64" s="14" customFormat="1" x14ac:dyDescent="0.25">
      <c r="A45" s="193" t="s">
        <v>451</v>
      </c>
      <c r="B45" s="194" t="s">
        <v>495</v>
      </c>
      <c r="C45" s="194"/>
      <c r="D45" s="194"/>
      <c r="E45" s="194"/>
      <c r="F45" s="194"/>
      <c r="G45" s="195">
        <v>1.4085545570030213</v>
      </c>
      <c r="H45" s="195">
        <v>1.7366110535242445</v>
      </c>
      <c r="I45" s="195">
        <v>1.7468228038409404</v>
      </c>
      <c r="J45" s="195">
        <v>1.739640557502649</v>
      </c>
      <c r="K45" s="195">
        <v>1.7055023216519591</v>
      </c>
      <c r="L45" s="195">
        <v>1.7300266798468809</v>
      </c>
      <c r="M45" s="195">
        <v>2.0269371442673658</v>
      </c>
      <c r="N45" s="195">
        <v>1.9364723050390655</v>
      </c>
      <c r="O45" s="195">
        <v>1.8908232356661909</v>
      </c>
      <c r="P45" s="195">
        <v>1.8247169018210845</v>
      </c>
      <c r="Q45" s="195">
        <v>1.8097753193442236</v>
      </c>
      <c r="R45" s="195">
        <v>1.7719842245008179</v>
      </c>
      <c r="S45" s="195">
        <v>1.7580491525827751</v>
      </c>
      <c r="T45" s="195">
        <v>1.8068164151399302</v>
      </c>
      <c r="U45" s="195">
        <v>1.7863133835762466</v>
      </c>
      <c r="V45" s="195">
        <v>1.7866040776026362</v>
      </c>
      <c r="W45" s="195">
        <v>1.7657708227623239</v>
      </c>
      <c r="X45" s="195">
        <v>1.6547930295882283</v>
      </c>
      <c r="Y45" s="195">
        <v>1.6699398860667862</v>
      </c>
      <c r="Z45" s="195">
        <v>1.7022492519987404</v>
      </c>
      <c r="AA45" s="195">
        <v>1.6402565491984005</v>
      </c>
      <c r="AB45" s="195">
        <v>1.5721689482681114</v>
      </c>
      <c r="AC45" s="195">
        <v>1.5026938815276696</v>
      </c>
      <c r="AD45" s="195">
        <v>1.5138519102679595</v>
      </c>
      <c r="AE45" s="195">
        <v>1.5412363830336975</v>
      </c>
      <c r="AF45" s="195">
        <v>1.4921706470973433</v>
      </c>
      <c r="AG45" s="195">
        <v>1.4111432947130111</v>
      </c>
      <c r="AH45" s="195">
        <v>1.4453164497153252</v>
      </c>
      <c r="AI45" s="195">
        <v>1.4702371541009893</v>
      </c>
      <c r="AJ45" s="195">
        <v>1.4083265106263114</v>
      </c>
      <c r="AK45" s="195">
        <v>1.3506459868388363</v>
      </c>
      <c r="AL45" s="195">
        <v>1.3523085264531129</v>
      </c>
      <c r="AM45" s="195">
        <v>1.4337873596114741</v>
      </c>
      <c r="AN45" s="195">
        <v>1.4337873596114741</v>
      </c>
      <c r="AO45" s="195">
        <v>1.2873341900674826</v>
      </c>
      <c r="AP45" s="195">
        <v>1.2873341900674826</v>
      </c>
      <c r="AQ45" s="195">
        <v>1.2425315041095948</v>
      </c>
      <c r="AR45" s="195">
        <v>1.2425315041095948</v>
      </c>
      <c r="AS45" s="195">
        <v>1.2424965506983301</v>
      </c>
      <c r="AT45" s="195">
        <v>1.2424965506983301</v>
      </c>
      <c r="AU45" s="195">
        <v>1.3270800965526195</v>
      </c>
      <c r="AV45" s="195">
        <v>1.3270800965526195</v>
      </c>
      <c r="AW45" s="195">
        <v>1.3366652578420359</v>
      </c>
      <c r="AX45" s="195">
        <v>1.3366652578420359</v>
      </c>
      <c r="AY45" s="195">
        <v>1.2750950815612572</v>
      </c>
      <c r="AZ45" s="195">
        <v>1.2750950815612572</v>
      </c>
      <c r="BB45" s="195">
        <v>1.4105016851051357</v>
      </c>
      <c r="BC45" s="195">
        <v>1.739640557502649</v>
      </c>
      <c r="BD45" s="195">
        <v>1.9364723050390655</v>
      </c>
      <c r="BE45" s="195">
        <v>1.7719842245008179</v>
      </c>
      <c r="BF45" s="195">
        <v>1.7866040776026362</v>
      </c>
      <c r="BG45" s="195">
        <v>1.7022492519987404</v>
      </c>
      <c r="BH45" s="195">
        <v>1.5138519102679595</v>
      </c>
      <c r="BI45" s="195">
        <v>1.5412363830336975</v>
      </c>
      <c r="BJ45" s="275">
        <v>1.3523085264531129</v>
      </c>
      <c r="BK45" s="275">
        <v>1.4337873596114741</v>
      </c>
      <c r="BL45"/>
    </row>
    <row r="46" spans="1:64" s="14" customFormat="1" x14ac:dyDescent="0.25">
      <c r="AK46" s="13"/>
      <c r="AL46" s="13"/>
      <c r="AM46" s="13"/>
      <c r="AN46" s="13"/>
      <c r="AO46" s="13"/>
      <c r="AP46" s="13"/>
      <c r="AQ46" s="13"/>
      <c r="AR46" s="13"/>
      <c r="AS46" s="13"/>
      <c r="AT46" s="13"/>
      <c r="AU46" s="13"/>
      <c r="AV46" s="13"/>
      <c r="AW46" s="13"/>
      <c r="AX46" s="13"/>
      <c r="AY46" s="13"/>
      <c r="AZ46" s="13"/>
      <c r="BJ46" s="13"/>
      <c r="BK46" s="13"/>
      <c r="BL46"/>
    </row>
    <row r="47" spans="1:64" x14ac:dyDescent="0.25">
      <c r="A47" s="14"/>
      <c r="B47" s="14"/>
      <c r="AK47" s="222"/>
      <c r="AL47" s="222"/>
      <c r="AM47" s="222"/>
      <c r="AN47" s="222"/>
      <c r="AO47" s="222"/>
      <c r="AP47" s="222"/>
      <c r="AQ47" s="222"/>
      <c r="AR47" s="222"/>
      <c r="AS47" s="222"/>
      <c r="AT47" s="222"/>
      <c r="AU47" s="222"/>
      <c r="AV47" s="222"/>
      <c r="AW47" s="222"/>
      <c r="AX47" s="222"/>
      <c r="AY47" s="222"/>
      <c r="AZ47" s="222"/>
      <c r="BJ47" s="222"/>
      <c r="BK47" s="222"/>
    </row>
    <row r="48" spans="1:64" s="161" customFormat="1" x14ac:dyDescent="0.25">
      <c r="A48" s="208" t="s">
        <v>448</v>
      </c>
      <c r="B48" s="208" t="s">
        <v>500</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B48" s="160"/>
      <c r="BC48" s="160"/>
      <c r="BD48" s="160"/>
      <c r="BE48" s="160"/>
      <c r="BF48" s="160"/>
      <c r="BG48" s="160"/>
      <c r="BH48" s="160"/>
      <c r="BI48" s="160"/>
      <c r="BJ48" s="160"/>
      <c r="BK48" s="160"/>
      <c r="BL48"/>
    </row>
    <row r="49" spans="1:64" s="14" customFormat="1" x14ac:dyDescent="0.25">
      <c r="A49" s="194" t="s">
        <v>461</v>
      </c>
      <c r="B49" s="194" t="s">
        <v>496</v>
      </c>
      <c r="C49" s="195">
        <v>0.44495712747067961</v>
      </c>
      <c r="D49" s="195">
        <v>0.62705716790947641</v>
      </c>
      <c r="E49" s="195">
        <v>0.76545050320971708</v>
      </c>
      <c r="F49" s="195">
        <v>0.48704863696609924</v>
      </c>
      <c r="G49" s="195">
        <v>0.63652529737817143</v>
      </c>
      <c r="H49" s="195">
        <v>0.58187688345509314</v>
      </c>
      <c r="I49" s="195">
        <v>0.65472741683501401</v>
      </c>
      <c r="J49" s="195">
        <v>0.56955270019961801</v>
      </c>
      <c r="K49" s="195">
        <v>0.27657226274169094</v>
      </c>
      <c r="L49" s="195">
        <v>0.39029404591036199</v>
      </c>
      <c r="M49" s="195">
        <v>0.35651511343459663</v>
      </c>
      <c r="N49" s="195">
        <v>0.30708624063012158</v>
      </c>
      <c r="O49" s="195">
        <v>0.53137291925065377</v>
      </c>
      <c r="P49" s="195">
        <v>0.55358307537911822</v>
      </c>
      <c r="Q49" s="195">
        <v>0.45722112971709467</v>
      </c>
      <c r="R49" s="195">
        <v>0.37552968002678361</v>
      </c>
      <c r="S49" s="195">
        <v>0.49229940935020616</v>
      </c>
      <c r="T49" s="195">
        <v>0.25687659822628162</v>
      </c>
      <c r="U49" s="195">
        <v>0.10202488730324333</v>
      </c>
      <c r="V49" s="195">
        <v>0.12413137525522153</v>
      </c>
      <c r="W49" s="195">
        <v>3.9016070080106512E-2</v>
      </c>
      <c r="X49" s="195">
        <v>6.5343012301851605E-2</v>
      </c>
      <c r="Y49" s="195">
        <v>6.9662493406924583E-2</v>
      </c>
      <c r="Z49" s="195">
        <v>2.0578192408139278E-2</v>
      </c>
      <c r="AA49" s="195">
        <v>9.9950579313176149E-3</v>
      </c>
      <c r="AB49" s="195">
        <v>1.3744003959757476E-2</v>
      </c>
      <c r="AC49" s="195">
        <v>4.9984444855381898E-3</v>
      </c>
      <c r="AD49" s="195">
        <v>3.1316447070454272E-2</v>
      </c>
      <c r="AE49" s="195">
        <v>0.13660478592138775</v>
      </c>
      <c r="AF49" s="195">
        <v>0.13933905166223781</v>
      </c>
      <c r="AG49" s="195">
        <v>8.7437275107437082E-2</v>
      </c>
      <c r="AH49" s="195">
        <v>4.7232439601129377E-2</v>
      </c>
      <c r="AI49" s="195">
        <v>1.8347635393029919E-2</v>
      </c>
      <c r="AJ49" s="195">
        <v>1.1800337779223964E-2</v>
      </c>
      <c r="AK49" s="195">
        <v>1.7099488394383466E-2</v>
      </c>
      <c r="AL49" s="195">
        <v>1.4362914203704929E-2</v>
      </c>
      <c r="AM49" s="195">
        <v>1.4827324770263203E-2</v>
      </c>
      <c r="AN49" s="195">
        <v>1.4827324770263203E-2</v>
      </c>
      <c r="AO49" s="195">
        <v>1.183195332462361E-2</v>
      </c>
      <c r="AP49" s="195">
        <v>1.183195332462361E-2</v>
      </c>
      <c r="AQ49" s="195">
        <v>3.4098988082838406E-2</v>
      </c>
      <c r="AR49" s="195">
        <v>3.4098988082838406E-2</v>
      </c>
      <c r="AS49" s="195">
        <v>2.4501066321462626E-2</v>
      </c>
      <c r="AT49" s="195">
        <v>2.4501066321462626E-2</v>
      </c>
      <c r="AU49" s="195">
        <v>2.2363447965502343E-2</v>
      </c>
      <c r="AV49" s="195">
        <v>2.2363447965502343E-2</v>
      </c>
      <c r="AW49" s="195">
        <v>2.5404253365787343E-2</v>
      </c>
      <c r="AX49" s="195">
        <v>2.5404253365787343E-2</v>
      </c>
      <c r="AY49" s="195">
        <v>1.6853094520801144E-2</v>
      </c>
      <c r="AZ49" s="195">
        <v>1.6853094520801144E-2</v>
      </c>
      <c r="BB49" s="195">
        <v>0.58701370486004145</v>
      </c>
      <c r="BC49" s="195">
        <v>0.60887212110042199</v>
      </c>
      <c r="BD49" s="195">
        <v>0.33264443443141589</v>
      </c>
      <c r="BE49" s="195">
        <v>0.47984207601755174</v>
      </c>
      <c r="BF49" s="195">
        <v>0.25074234450638144</v>
      </c>
      <c r="BG49" s="195">
        <v>4.893904763387761E-2</v>
      </c>
      <c r="BH49" s="195">
        <v>1.3939731288623506E-2</v>
      </c>
      <c r="BI49" s="195">
        <v>0.10118556645646312</v>
      </c>
      <c r="BJ49" s="195">
        <v>1.4956906282278432E-2</v>
      </c>
      <c r="BK49" s="195">
        <v>2.2867981402135331E-2</v>
      </c>
      <c r="BL49"/>
    </row>
    <row r="50" spans="1:64" s="14" customFormat="1" x14ac:dyDescent="0.25">
      <c r="A50" s="194" t="s">
        <v>460</v>
      </c>
      <c r="B50" s="194" t="s">
        <v>497</v>
      </c>
      <c r="C50" s="195">
        <v>5.7499701883895264</v>
      </c>
      <c r="D50" s="195">
        <v>7.7668388876973804</v>
      </c>
      <c r="E50" s="195">
        <v>8.7881783930554089</v>
      </c>
      <c r="F50" s="195">
        <v>5.1603687913488541</v>
      </c>
      <c r="G50" s="195">
        <v>5.7599761400605409</v>
      </c>
      <c r="H50" s="195">
        <v>5.5462582451069826</v>
      </c>
      <c r="I50" s="195">
        <v>5.6795595260499239</v>
      </c>
      <c r="J50" s="195">
        <v>4.8402879950077065</v>
      </c>
      <c r="K50" s="195">
        <v>2.2320169833064272</v>
      </c>
      <c r="L50" s="195">
        <v>3.1192463554384529</v>
      </c>
      <c r="M50" s="195">
        <v>2.8882548920481494</v>
      </c>
      <c r="N50" s="195">
        <v>2.5184953610618077</v>
      </c>
      <c r="O50" s="195">
        <v>4.0695190418528675</v>
      </c>
      <c r="P50" s="195">
        <v>4.4223993237139716</v>
      </c>
      <c r="Q50" s="195">
        <v>3.7653330852150857</v>
      </c>
      <c r="R50" s="195">
        <v>2.491428982672673</v>
      </c>
      <c r="S50" s="195">
        <v>2.5858598551923953</v>
      </c>
      <c r="T50" s="195">
        <v>1.3005362276117332</v>
      </c>
      <c r="U50" s="195">
        <v>0.45141141869283813</v>
      </c>
      <c r="V50" s="195">
        <v>0.52082535553564491</v>
      </c>
      <c r="W50" s="195">
        <v>0.14749742897026497</v>
      </c>
      <c r="X50" s="195">
        <v>0.22462779993988913</v>
      </c>
      <c r="Y50" s="195">
        <v>0.22490658924443199</v>
      </c>
      <c r="Z50" s="195">
        <v>6.4176747142455276E-2</v>
      </c>
      <c r="AA50" s="195">
        <v>3.2117055363888564E-2</v>
      </c>
      <c r="AB50" s="195">
        <v>3.644431766595152E-2</v>
      </c>
      <c r="AC50" s="195">
        <v>1.0931107598902442E-2</v>
      </c>
      <c r="AD50" s="195">
        <v>5.9611450838504547E-2</v>
      </c>
      <c r="AE50" s="195">
        <v>0.23599227268934586</v>
      </c>
      <c r="AF50" s="195">
        <v>0.2687303252167984</v>
      </c>
      <c r="AG50" s="195">
        <v>0.19999340743427391</v>
      </c>
      <c r="AH50" s="195">
        <v>9.7926010143631684E-2</v>
      </c>
      <c r="AI50" s="195">
        <v>4.2430094384417152E-2</v>
      </c>
      <c r="AJ50" s="195">
        <v>2.629929172543707E-2</v>
      </c>
      <c r="AK50" s="195">
        <v>4.0505490194630865E-2</v>
      </c>
      <c r="AL50" s="195">
        <v>3.4074386534266643E-2</v>
      </c>
      <c r="AM50" s="195">
        <v>3.6117921392223903E-2</v>
      </c>
      <c r="AN50" s="195">
        <v>3.2746387231771971E-2</v>
      </c>
      <c r="AO50" s="195">
        <v>3.4516954055336335E-2</v>
      </c>
      <c r="AP50" s="195">
        <v>3.1028107341521005E-2</v>
      </c>
      <c r="AQ50" s="195">
        <v>9.2137325071939696E-2</v>
      </c>
      <c r="AR50" s="195">
        <v>8.4156571791661181E-2</v>
      </c>
      <c r="AS50" s="195">
        <v>9.5905907822538231E-2</v>
      </c>
      <c r="AT50" s="195">
        <v>8.626250607372736E-2</v>
      </c>
      <c r="AU50" s="195">
        <v>7.8442271934170166E-2</v>
      </c>
      <c r="AV50" s="195">
        <v>7.025026371961457E-2</v>
      </c>
      <c r="AW50" s="195">
        <v>6.9464325600695612E-2</v>
      </c>
      <c r="AX50" s="195">
        <v>6.264864501119459E-2</v>
      </c>
      <c r="AY50" s="195">
        <v>7.5006330654471057E-2</v>
      </c>
      <c r="AZ50" s="195">
        <v>6.6605120485831296E-2</v>
      </c>
      <c r="BB50" s="195">
        <v>6.8590900480519634</v>
      </c>
      <c r="BC50" s="195">
        <v>5.4154716583702136</v>
      </c>
      <c r="BD50" s="195">
        <v>2.6928881592777842</v>
      </c>
      <c r="BE50" s="195">
        <v>3.6475324945497811</v>
      </c>
      <c r="BF50" s="195">
        <v>1.1834768685219754</v>
      </c>
      <c r="BG50" s="195">
        <v>0.16619909436792618</v>
      </c>
      <c r="BH50" s="195">
        <v>3.4766378463284536E-2</v>
      </c>
      <c r="BI50" s="195">
        <v>0.20224899930120827</v>
      </c>
      <c r="BJ50" s="195">
        <v>3.5913800021631435E-2</v>
      </c>
      <c r="BK50" s="195">
        <v>6.8414941379999691E-2</v>
      </c>
      <c r="BL50"/>
    </row>
    <row r="51" spans="1:64" x14ac:dyDescent="0.25">
      <c r="A51" s="14"/>
      <c r="B51" s="14"/>
      <c r="AK51" s="222"/>
      <c r="AL51" s="222"/>
      <c r="AM51" s="222"/>
      <c r="AN51" s="222"/>
      <c r="AO51" s="222"/>
      <c r="AP51" s="222"/>
      <c r="AQ51" s="222"/>
      <c r="AR51" s="222"/>
      <c r="AS51" s="222"/>
      <c r="AT51" s="222"/>
      <c r="AU51" s="222"/>
      <c r="AV51" s="222"/>
      <c r="AW51" s="222"/>
      <c r="AX51" s="222"/>
      <c r="AY51" s="222"/>
      <c r="AZ51" s="222"/>
      <c r="BJ51" s="222"/>
      <c r="BK51" s="222"/>
    </row>
    <row r="52" spans="1:64" x14ac:dyDescent="0.25">
      <c r="A52" s="14"/>
      <c r="B52" s="14"/>
      <c r="AK52" s="222"/>
      <c r="AL52" s="222"/>
      <c r="AM52" s="222"/>
      <c r="AN52" s="222"/>
      <c r="AO52" s="222"/>
      <c r="AP52" s="222"/>
      <c r="AQ52" s="222"/>
      <c r="AR52" s="222"/>
      <c r="AS52" s="222"/>
      <c r="AT52" s="222"/>
      <c r="AU52" s="222"/>
      <c r="AV52" s="222"/>
      <c r="AW52" s="222"/>
      <c r="AX52" s="222"/>
      <c r="AY52" s="222"/>
      <c r="AZ52" s="222"/>
      <c r="BJ52" s="222"/>
      <c r="BK52" s="222"/>
    </row>
    <row r="53" spans="1:64" s="161" customFormat="1" x14ac:dyDescent="0.25">
      <c r="A53" s="208" t="s">
        <v>452</v>
      </c>
      <c r="B53" s="208" t="s">
        <v>501</v>
      </c>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B53" s="160"/>
      <c r="BC53" s="160"/>
      <c r="BD53" s="160"/>
      <c r="BE53" s="160"/>
      <c r="BF53" s="160"/>
      <c r="BG53" s="160"/>
      <c r="BH53" s="160"/>
      <c r="BI53" s="160"/>
      <c r="BJ53" s="160"/>
      <c r="BK53" s="160"/>
      <c r="BL53"/>
    </row>
    <row r="54" spans="1:64" s="14" customFormat="1" x14ac:dyDescent="0.25">
      <c r="A54" s="193" t="s">
        <v>453</v>
      </c>
      <c r="B54" s="194" t="s">
        <v>498</v>
      </c>
      <c r="C54" s="194"/>
      <c r="D54" s="194"/>
      <c r="E54" s="194"/>
      <c r="F54" s="189">
        <v>-4.9942977370332611E-2</v>
      </c>
      <c r="G54" s="199">
        <v>0.69221991577762298</v>
      </c>
      <c r="H54" s="199">
        <v>1.0262654096546666</v>
      </c>
      <c r="I54" s="199">
        <v>1.5939085588049853</v>
      </c>
      <c r="J54" s="199">
        <v>1.5779316791163371</v>
      </c>
      <c r="K54" s="199">
        <v>1.4156992305904579</v>
      </c>
      <c r="L54" s="199">
        <v>1.3453522822522557</v>
      </c>
      <c r="M54" s="199">
        <v>1.1675453748951958</v>
      </c>
      <c r="N54" s="199">
        <v>1.1680415715728076</v>
      </c>
      <c r="O54" s="199">
        <v>1.220488454098106</v>
      </c>
      <c r="P54" s="199">
        <v>1.3612096248194865</v>
      </c>
      <c r="Q54" s="199">
        <v>1.295349681178612</v>
      </c>
      <c r="R54" s="199">
        <v>1.382798548595191</v>
      </c>
      <c r="S54" s="199">
        <v>1.4348302440403673</v>
      </c>
      <c r="T54" s="199">
        <v>1.5434483241484631</v>
      </c>
      <c r="U54" s="199">
        <v>1.5442862466529914</v>
      </c>
      <c r="V54" s="199">
        <v>1.6112750799447833</v>
      </c>
      <c r="W54" s="199">
        <v>1.6927799642497232</v>
      </c>
      <c r="X54" s="199">
        <v>1.903054716982189</v>
      </c>
      <c r="Y54" s="199">
        <v>1.9038680901717571</v>
      </c>
      <c r="Z54" s="199">
        <v>2.0821137159187484</v>
      </c>
      <c r="AA54" s="199">
        <v>1.2898920005814081</v>
      </c>
      <c r="AB54" s="199">
        <v>1.4891583056276343</v>
      </c>
      <c r="AC54" s="199">
        <v>1.3794241145465593</v>
      </c>
      <c r="AD54" s="199">
        <v>2.0659675856707378</v>
      </c>
      <c r="AE54" s="199">
        <v>4.177555328492244</v>
      </c>
      <c r="AF54" s="199">
        <v>27.25357694444568</v>
      </c>
      <c r="AG54" s="199">
        <v>32.473526259521023</v>
      </c>
      <c r="AH54" s="199">
        <v>-16.234704379316245</v>
      </c>
      <c r="AI54" s="276">
        <v>16.860498009852204</v>
      </c>
      <c r="AJ54" s="276">
        <v>3.0975777596549618</v>
      </c>
      <c r="AK54" s="276">
        <v>2.0424058797099418</v>
      </c>
      <c r="AL54" s="276">
        <v>0.72486731045178154</v>
      </c>
      <c r="AM54" s="276">
        <v>0.34522872367060514</v>
      </c>
      <c r="AN54" s="276">
        <v>0.34522872367060514</v>
      </c>
      <c r="AO54" s="276">
        <v>0.24231267738975371</v>
      </c>
      <c r="AP54" s="276">
        <v>0.24231267738975371</v>
      </c>
      <c r="AQ54" s="355">
        <v>-0.15694073152519991</v>
      </c>
      <c r="AR54" s="355">
        <v>-0.15696280575474703</v>
      </c>
      <c r="AS54" s="355">
        <v>-0.30271719821042425</v>
      </c>
      <c r="AT54" s="355">
        <v>-0.30274979384301348</v>
      </c>
      <c r="AU54" s="355">
        <v>-0.45177111299481998</v>
      </c>
      <c r="AV54" s="355">
        <v>-0.45177111299481998</v>
      </c>
      <c r="AW54" s="355">
        <v>-0.75578684616764835</v>
      </c>
      <c r="AX54" s="355">
        <v>-0.75578684616764835</v>
      </c>
      <c r="AY54" s="355">
        <v>-1.0200105657334004</v>
      </c>
      <c r="AZ54" s="355">
        <v>-1.0200105657334004</v>
      </c>
      <c r="BB54" s="202">
        <v>-4.9942977370332611E-2</v>
      </c>
      <c r="BC54" s="203">
        <v>1.5779316791163371</v>
      </c>
      <c r="BD54" s="203">
        <v>1.1680415715728076</v>
      </c>
      <c r="BE54" s="203">
        <v>1.382798548595191</v>
      </c>
      <c r="BF54" s="203">
        <v>1.6112750799447833</v>
      </c>
      <c r="BG54" s="203">
        <v>2.0821137159187484</v>
      </c>
      <c r="BH54" s="203">
        <v>2.0659675856707378</v>
      </c>
      <c r="BI54" s="203">
        <v>-16.234704379316245</v>
      </c>
      <c r="BJ54" s="276">
        <v>0.72486731045178154</v>
      </c>
      <c r="BK54" s="276">
        <v>-0.3027488880773499</v>
      </c>
      <c r="BL54"/>
    </row>
    <row r="55" spans="1:64" s="14" customFormat="1" x14ac:dyDescent="0.25">
      <c r="A55" s="193" t="s">
        <v>456</v>
      </c>
      <c r="B55" s="194" t="s">
        <v>505</v>
      </c>
      <c r="C55" s="194"/>
      <c r="D55" s="194"/>
      <c r="E55" s="194"/>
      <c r="F55" s="189"/>
      <c r="G55" s="194"/>
      <c r="H55" s="194"/>
      <c r="I55" s="194"/>
      <c r="J55" s="194"/>
      <c r="K55" s="194"/>
      <c r="L55" s="194"/>
      <c r="M55" s="194"/>
      <c r="N55" s="194"/>
      <c r="O55" s="194"/>
      <c r="P55" s="194"/>
      <c r="Q55" s="194"/>
      <c r="R55" s="194"/>
      <c r="S55" s="194"/>
      <c r="T55" s="194"/>
      <c r="U55" s="194"/>
      <c r="V55" s="194"/>
      <c r="W55" s="194"/>
      <c r="X55" s="194"/>
      <c r="Y55" s="194"/>
      <c r="Z55" s="200"/>
      <c r="AA55" s="200">
        <v>0</v>
      </c>
      <c r="AB55" s="200">
        <v>0</v>
      </c>
      <c r="AC55" s="200">
        <v>0</v>
      </c>
      <c r="AD55" s="200">
        <v>0</v>
      </c>
      <c r="AE55" s="200">
        <v>1.4253753128811275</v>
      </c>
      <c r="AF55" s="200">
        <v>2.2543241219361598</v>
      </c>
      <c r="AG55" s="200">
        <v>2.2704276546971593</v>
      </c>
      <c r="AH55" s="200">
        <v>2.2097246809571005</v>
      </c>
      <c r="AI55" s="200">
        <v>1.4503848989079244</v>
      </c>
      <c r="AJ55" s="200">
        <v>1.1463925144449065</v>
      </c>
      <c r="AK55" s="200">
        <v>0.67862499201914506</v>
      </c>
      <c r="AL55" s="276">
        <v>0.50125851714675929</v>
      </c>
      <c r="AM55" s="276">
        <v>0.23782019271143631</v>
      </c>
      <c r="AN55" s="276">
        <v>0.23782019271143631</v>
      </c>
      <c r="AO55" s="355" t="s">
        <v>546</v>
      </c>
      <c r="AP55" s="355" t="s">
        <v>546</v>
      </c>
      <c r="AQ55" s="355" t="s">
        <v>546</v>
      </c>
      <c r="AR55" s="355" t="s">
        <v>546</v>
      </c>
      <c r="AS55" s="355" t="s">
        <v>546</v>
      </c>
      <c r="AT55" s="355" t="s">
        <v>546</v>
      </c>
      <c r="AU55" s="355" t="s">
        <v>546</v>
      </c>
      <c r="AV55" s="355" t="s">
        <v>546</v>
      </c>
      <c r="AW55" s="355" t="s">
        <v>546</v>
      </c>
      <c r="AX55" s="355" t="s">
        <v>546</v>
      </c>
      <c r="AY55" s="355" t="s">
        <v>546</v>
      </c>
      <c r="AZ55" s="355" t="s">
        <v>546</v>
      </c>
      <c r="BB55" s="204">
        <v>-7.0969747965460475E-2</v>
      </c>
      <c r="BC55" s="202">
        <v>2.3496350056933957</v>
      </c>
      <c r="BD55" s="202">
        <v>1.6838857850767641</v>
      </c>
      <c r="BE55" s="202">
        <v>1.853662709347867</v>
      </c>
      <c r="BF55" s="202">
        <v>1.8888417203874057</v>
      </c>
      <c r="BG55" s="202">
        <v>1.9236659064350605</v>
      </c>
      <c r="BH55" s="202">
        <v>0.9134673267844664</v>
      </c>
      <c r="BI55" s="202">
        <v>2.2097246809570996</v>
      </c>
      <c r="BJ55" s="278">
        <v>0.50125851714675929</v>
      </c>
      <c r="BK55" s="278">
        <v>-0.48408458312304659</v>
      </c>
      <c r="BL55"/>
    </row>
    <row r="56" spans="1:64" s="14" customFormat="1" x14ac:dyDescent="0.25">
      <c r="A56" s="193" t="s">
        <v>454</v>
      </c>
      <c r="B56" s="194" t="s">
        <v>502</v>
      </c>
      <c r="C56" s="199"/>
      <c r="D56" s="199"/>
      <c r="E56" s="199"/>
      <c r="F56" s="189"/>
      <c r="G56" s="199">
        <v>0.20944332263631674</v>
      </c>
      <c r="H56" s="199">
        <v>0.31215044652521812</v>
      </c>
      <c r="I56" s="199">
        <v>0.46943116233818877</v>
      </c>
      <c r="J56" s="199">
        <v>0.51045499604694755</v>
      </c>
      <c r="K56" s="199">
        <v>0.50040219512290363</v>
      </c>
      <c r="L56" s="199">
        <v>0.50538009955768948</v>
      </c>
      <c r="M56" s="199">
        <v>0.47999631014434757</v>
      </c>
      <c r="N56" s="199">
        <v>0.48717948717948717</v>
      </c>
      <c r="O56" s="199">
        <v>0.51210001541120764</v>
      </c>
      <c r="P56" s="199">
        <v>0.58414501590105261</v>
      </c>
      <c r="Q56" s="199">
        <v>0.55608386155472234</v>
      </c>
      <c r="R56" s="199">
        <v>0.59689546518342607</v>
      </c>
      <c r="S56" s="199">
        <v>0.60055302614955541</v>
      </c>
      <c r="T56" s="199">
        <v>0.61800371998583936</v>
      </c>
      <c r="U56" s="199">
        <v>0.54474893284238657</v>
      </c>
      <c r="V56" s="199">
        <v>0.52079154462397004</v>
      </c>
      <c r="W56" s="199">
        <v>0.47950934158217073</v>
      </c>
      <c r="X56" s="199">
        <v>0.46497257025219169</v>
      </c>
      <c r="Y56" s="199">
        <v>0.42097102921505691</v>
      </c>
      <c r="Z56" s="199">
        <v>0.40408677196016285</v>
      </c>
      <c r="AA56" s="199">
        <v>0.19388615301393897</v>
      </c>
      <c r="AB56" s="199">
        <v>0.17271973278395486</v>
      </c>
      <c r="AC56" s="199">
        <v>0.12693227915042929</v>
      </c>
      <c r="AD56" s="199">
        <v>0.11965403300168671</v>
      </c>
      <c r="AE56" s="199">
        <v>0.12266703306411968</v>
      </c>
      <c r="AF56" s="199">
        <v>0.1334064762878899</v>
      </c>
      <c r="AG56" s="199">
        <v>0.10037281925023318</v>
      </c>
      <c r="AH56" s="199">
        <v>9.5714466571381704E-2</v>
      </c>
      <c r="AI56" s="199">
        <v>8.9332509819691069E-2</v>
      </c>
      <c r="AJ56" s="199">
        <v>8.2608403776137942E-2</v>
      </c>
      <c r="AK56" s="199">
        <v>5.0480910876703984E-2</v>
      </c>
      <c r="AL56" s="199">
        <v>4.2302226861351482E-2</v>
      </c>
      <c r="AM56" s="199">
        <v>2.2099746290190261E-2</v>
      </c>
      <c r="AN56" s="199">
        <v>2.2099746290190261E-2</v>
      </c>
      <c r="AO56" s="276">
        <v>1.2194885146692818E-2</v>
      </c>
      <c r="AP56" s="199">
        <v>1.2194885146692818E-2</v>
      </c>
      <c r="AQ56" s="276">
        <v>-1.1912173243636753E-2</v>
      </c>
      <c r="AR56" s="356">
        <v>-1.1912173243636753E-2</v>
      </c>
      <c r="AS56" s="276">
        <v>-3.0119210117841442E-2</v>
      </c>
      <c r="AT56" s="356">
        <v>-3.0119210117841442E-2</v>
      </c>
      <c r="AU56" s="276">
        <v>-5.4604024638804941E-2</v>
      </c>
      <c r="AV56" s="356">
        <v>-5.4604024638804941E-2</v>
      </c>
      <c r="AW56" s="276">
        <v>-9.3210945944901785E-2</v>
      </c>
      <c r="AX56" s="356">
        <v>-9.3210945944901785E-2</v>
      </c>
      <c r="AY56" s="368">
        <v>-0.12453658063060967</v>
      </c>
      <c r="AZ56" s="356">
        <v>-0.12453658063060967</v>
      </c>
      <c r="BB56" s="202">
        <v>-1.4828261105819751E-2</v>
      </c>
      <c r="BC56" s="203">
        <v>0.51045499604694755</v>
      </c>
      <c r="BD56" s="203">
        <v>0.48717948717948717</v>
      </c>
      <c r="BE56" s="203">
        <v>0.59689546518342607</v>
      </c>
      <c r="BF56" s="203">
        <v>0.52079154462397004</v>
      </c>
      <c r="BG56" s="203">
        <v>0.40408677196016285</v>
      </c>
      <c r="BH56" s="203">
        <v>0.11965403300168671</v>
      </c>
      <c r="BI56" s="203">
        <v>9.5714466571381704E-2</v>
      </c>
      <c r="BJ56" s="276">
        <v>4.2302226861351482E-2</v>
      </c>
      <c r="BK56" s="276">
        <v>-4.498418047702387E-2</v>
      </c>
      <c r="BL56"/>
    </row>
    <row r="57" spans="1:64" s="14" customFormat="1" x14ac:dyDescent="0.25">
      <c r="A57" s="193" t="s">
        <v>455</v>
      </c>
      <c r="B57" s="194" t="s">
        <v>503</v>
      </c>
      <c r="C57" s="194"/>
      <c r="D57" s="194"/>
      <c r="E57" s="194"/>
      <c r="F57" s="189">
        <v>-1.0512756746344817E-2</v>
      </c>
      <c r="G57" s="189">
        <v>0.14869379506460073</v>
      </c>
      <c r="H57" s="189">
        <v>0.17974689605467276</v>
      </c>
      <c r="I57" s="189">
        <v>0.26873427648528314</v>
      </c>
      <c r="J57" s="189">
        <v>0.29342555497771</v>
      </c>
      <c r="K57" s="189">
        <v>0.29340458161218524</v>
      </c>
      <c r="L57" s="189">
        <v>0.29212272009725254</v>
      </c>
      <c r="M57" s="189">
        <v>0.23680868027994112</v>
      </c>
      <c r="N57" s="189">
        <v>0.25158092161284951</v>
      </c>
      <c r="O57" s="189">
        <v>0.2708344205590324</v>
      </c>
      <c r="P57" s="189">
        <v>0.32012911992982057</v>
      </c>
      <c r="Q57" s="189">
        <v>0.30726679472909413</v>
      </c>
      <c r="R57" s="189">
        <v>0.3368514555210424</v>
      </c>
      <c r="S57" s="189">
        <v>0.34160195422708994</v>
      </c>
      <c r="T57" s="189">
        <v>0.34204012915057425</v>
      </c>
      <c r="U57" s="189">
        <v>0.30495709087270273</v>
      </c>
      <c r="V57" s="189">
        <v>0.2914980163499889</v>
      </c>
      <c r="W57" s="189">
        <v>0.27155808409612259</v>
      </c>
      <c r="X57" s="189">
        <v>0.28098533287144284</v>
      </c>
      <c r="Y57" s="189">
        <v>0.25208753484328772</v>
      </c>
      <c r="Z57" s="189">
        <v>0.23738402086867938</v>
      </c>
      <c r="AA57" s="189">
        <v>0.11820477297206455</v>
      </c>
      <c r="AB57" s="189">
        <v>0.10986079643299249</v>
      </c>
      <c r="AC57" s="189">
        <v>8.4469818311489572E-2</v>
      </c>
      <c r="AD57" s="189">
        <v>7.9039457023578577E-2</v>
      </c>
      <c r="AE57" s="189">
        <v>7.9590019035670326E-2</v>
      </c>
      <c r="AF57" s="189">
        <v>8.9404302750090897E-2</v>
      </c>
      <c r="AG57" s="189">
        <v>7.1128722098095884E-2</v>
      </c>
      <c r="AH57" s="189">
        <v>6.6223882382459548E-2</v>
      </c>
      <c r="AI57" s="189">
        <v>6.0760612375025648E-2</v>
      </c>
      <c r="AJ57" s="189">
        <v>5.8657138918304041E-2</v>
      </c>
      <c r="AK57" s="189">
        <v>3.4927237482592056E-2</v>
      </c>
      <c r="AL57" s="189">
        <v>3.1281490897867366E-2</v>
      </c>
      <c r="AM57" s="189">
        <v>1.5413545210901302E-2</v>
      </c>
      <c r="AN57" s="189">
        <v>1.5413545210901302E-2</v>
      </c>
      <c r="AO57" s="276">
        <v>9.4729754253272472E-3</v>
      </c>
      <c r="AP57" s="189">
        <v>9.4729754253272472E-3</v>
      </c>
      <c r="AQ57" s="276">
        <v>-9.5870190850195665E-3</v>
      </c>
      <c r="AR57" s="354">
        <v>-9.5870190850195665E-3</v>
      </c>
      <c r="AS57" s="276">
        <v>-2.4240880267163162E-2</v>
      </c>
      <c r="AT57" s="354">
        <v>-2.4240880267163162E-2</v>
      </c>
      <c r="AU57" s="276">
        <v>-4.1145990193546589E-2</v>
      </c>
      <c r="AV57" s="354">
        <v>-4.1145990193546589E-2</v>
      </c>
      <c r="AW57" s="276">
        <v>-6.9733948270178828E-2</v>
      </c>
      <c r="AX57" s="356">
        <v>-6.9733948270178828E-2</v>
      </c>
      <c r="AY57" s="276">
        <v>-9.7668466008138055E-2</v>
      </c>
      <c r="AZ57" s="356">
        <v>-9.7668466008138055E-2</v>
      </c>
      <c r="BB57" s="204">
        <v>-1.0512756746344817E-2</v>
      </c>
      <c r="BC57" s="204">
        <v>0.29342555497771</v>
      </c>
      <c r="BD57" s="204">
        <v>0.25158092161284951</v>
      </c>
      <c r="BE57" s="204">
        <v>0.3368514555210424</v>
      </c>
      <c r="BF57" s="204">
        <v>0.2914980163499889</v>
      </c>
      <c r="BG57" s="204">
        <v>0.23738402086867938</v>
      </c>
      <c r="BH57" s="204">
        <v>7.9039457023578577E-2</v>
      </c>
      <c r="BI57" s="204">
        <v>6.6223882382459548E-2</v>
      </c>
      <c r="BJ57" s="279">
        <v>3.1281490897867366E-2</v>
      </c>
      <c r="BK57" s="279">
        <v>-3.1374373735038104E-2</v>
      </c>
      <c r="BL57"/>
    </row>
    <row r="58" spans="1:64" s="14" customFormat="1" x14ac:dyDescent="0.25">
      <c r="A58" s="193" t="s">
        <v>478</v>
      </c>
      <c r="B58" s="194" t="s">
        <v>504</v>
      </c>
      <c r="C58" s="194"/>
      <c r="D58" s="194"/>
      <c r="E58" s="194"/>
      <c r="F58" s="191"/>
      <c r="G58" s="194"/>
      <c r="H58" s="194"/>
      <c r="I58" s="194"/>
      <c r="J58" s="194"/>
      <c r="K58" s="194"/>
      <c r="L58" s="194"/>
      <c r="M58" s="194"/>
      <c r="N58" s="194"/>
      <c r="O58" s="194"/>
      <c r="P58" s="194"/>
      <c r="Q58" s="194"/>
      <c r="R58" s="194"/>
      <c r="S58" s="194"/>
      <c r="T58" s="194"/>
      <c r="U58" s="194"/>
      <c r="V58" s="194"/>
      <c r="W58" s="194"/>
      <c r="X58" s="194"/>
      <c r="Y58" s="194"/>
      <c r="Z58" s="194"/>
      <c r="AA58" s="189">
        <v>0</v>
      </c>
      <c r="AB58" s="189">
        <v>0</v>
      </c>
      <c r="AC58" s="189">
        <v>0</v>
      </c>
      <c r="AD58" s="189">
        <v>0</v>
      </c>
      <c r="AE58" s="189">
        <v>4.8732045844348573</v>
      </c>
      <c r="AF58" s="189">
        <v>3.8495261097052245</v>
      </c>
      <c r="AG58" s="189">
        <v>3.5220509758068017</v>
      </c>
      <c r="AH58" s="189">
        <v>2.705125072134174</v>
      </c>
      <c r="AI58" s="189">
        <v>3.5519800105423274</v>
      </c>
      <c r="AJ58" s="189">
        <v>4.0353777105301196</v>
      </c>
      <c r="AK58" s="189">
        <v>4.2674383933048574</v>
      </c>
      <c r="AL58" s="189">
        <v>4.9364665211982901</v>
      </c>
      <c r="AM58" s="189">
        <v>6.108225023531392</v>
      </c>
      <c r="AN58" s="189">
        <v>6.108225023531392</v>
      </c>
      <c r="AO58" s="355" t="s">
        <v>546</v>
      </c>
      <c r="AP58" s="355" t="s">
        <v>546</v>
      </c>
      <c r="AQ58" s="355" t="s">
        <v>546</v>
      </c>
      <c r="AR58" s="355" t="s">
        <v>546</v>
      </c>
      <c r="AS58" s="355" t="s">
        <v>546</v>
      </c>
      <c r="AT58" s="355" t="s">
        <v>546</v>
      </c>
      <c r="AU58" s="355" t="s">
        <v>546</v>
      </c>
      <c r="AV58" s="355" t="s">
        <v>546</v>
      </c>
      <c r="AW58" s="355" t="s">
        <v>546</v>
      </c>
      <c r="AX58" s="355" t="s">
        <v>546</v>
      </c>
      <c r="AY58" s="355" t="s">
        <v>546</v>
      </c>
      <c r="AZ58" s="355" t="s">
        <v>546</v>
      </c>
      <c r="BB58" s="204">
        <v>-24.30072785371916</v>
      </c>
      <c r="BC58" s="204">
        <v>-5.0226252203134312</v>
      </c>
      <c r="BD58" s="204">
        <v>-6.9295668654886002</v>
      </c>
      <c r="BE58" s="204">
        <v>-6.9919043041760132</v>
      </c>
      <c r="BF58" s="204">
        <v>-4.3207697883230027</v>
      </c>
      <c r="BG58" s="204">
        <v>-3.2012511878365544</v>
      </c>
      <c r="BH58" s="204">
        <v>-4.9700331284505657</v>
      </c>
      <c r="BI58" s="204">
        <v>-2.7021830035252812</v>
      </c>
      <c r="BJ58" s="279">
        <v>4.9364665211982901</v>
      </c>
      <c r="BK58" s="279">
        <v>5.9824699422414245</v>
      </c>
      <c r="BL58"/>
    </row>
    <row r="60" spans="1:64" x14ac:dyDescent="0.25">
      <c r="A60" s="1" t="s">
        <v>749</v>
      </c>
      <c r="BB60" s="168"/>
    </row>
    <row r="61" spans="1:64" x14ac:dyDescent="0.25">
      <c r="A61" s="1" t="s">
        <v>748</v>
      </c>
    </row>
  </sheetData>
  <pageMargins left="0.511811024" right="0.511811024" top="0.78740157499999996" bottom="0.78740157499999996" header="0.31496062000000002" footer="0.31496062000000002"/>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H8" sqref="H8"/>
    </sheetView>
  </sheetViews>
  <sheetFormatPr defaultRowHeight="15" x14ac:dyDescent="0.25"/>
  <cols>
    <col min="1" max="1" width="24.7109375" bestFit="1" customWidth="1"/>
    <col min="10" max="10" width="26.5703125" bestFit="1" customWidth="1"/>
  </cols>
  <sheetData>
    <row r="1" spans="1:10" x14ac:dyDescent="0.25">
      <c r="A1" s="298" t="s">
        <v>5</v>
      </c>
      <c r="B1" s="298">
        <v>2013</v>
      </c>
      <c r="C1" s="298">
        <v>2014</v>
      </c>
      <c r="D1" s="298">
        <v>2015</v>
      </c>
      <c r="E1" s="298">
        <v>2016</v>
      </c>
      <c r="F1" s="298">
        <v>2017</v>
      </c>
      <c r="G1" s="298">
        <v>2018</v>
      </c>
      <c r="H1" s="298" t="s">
        <v>767</v>
      </c>
    </row>
    <row r="2" spans="1:10" x14ac:dyDescent="0.25">
      <c r="A2" s="298" t="s">
        <v>768</v>
      </c>
      <c r="B2" s="299">
        <v>1040.5569430341836</v>
      </c>
      <c r="C2" s="299">
        <v>794.16644150000002</v>
      </c>
      <c r="D2" s="299">
        <v>576.10646106000002</v>
      </c>
      <c r="E2" s="299">
        <v>396.61685631</v>
      </c>
      <c r="F2" s="299">
        <v>296.26497018999999</v>
      </c>
      <c r="G2" s="299">
        <v>304.18784902000004</v>
      </c>
      <c r="H2" s="299">
        <v>141.66</v>
      </c>
    </row>
    <row r="3" spans="1:10" x14ac:dyDescent="0.25">
      <c r="A3" s="298" t="s">
        <v>769</v>
      </c>
      <c r="B3" s="299">
        <v>717.89269305372261</v>
      </c>
      <c r="C3" s="299">
        <v>663.26901988425186</v>
      </c>
      <c r="D3" s="299">
        <v>484.36751974414693</v>
      </c>
      <c r="E3" s="299">
        <v>312.30512384486468</v>
      </c>
      <c r="F3" s="299">
        <v>230.23210718000001</v>
      </c>
      <c r="G3" s="299">
        <v>236.38646933999999</v>
      </c>
      <c r="H3" s="299">
        <v>115.43300000000001</v>
      </c>
    </row>
    <row r="4" spans="1:10" x14ac:dyDescent="0.25">
      <c r="A4" s="298" t="s">
        <v>770</v>
      </c>
      <c r="B4" s="299">
        <f>B2-B3</f>
        <v>322.66424998046102</v>
      </c>
      <c r="C4" s="299">
        <f t="shared" ref="C4:G4" si="0">C2-C3</f>
        <v>130.89742161574816</v>
      </c>
      <c r="D4" s="299">
        <f t="shared" si="0"/>
        <v>91.738941315853083</v>
      </c>
      <c r="E4" s="299">
        <f t="shared" si="0"/>
        <v>84.311732465135321</v>
      </c>
      <c r="F4" s="299">
        <f t="shared" si="0"/>
        <v>66.032863009999971</v>
      </c>
      <c r="G4" s="299">
        <f t="shared" si="0"/>
        <v>67.801379680000053</v>
      </c>
      <c r="H4" s="299">
        <f>H2-H3</f>
        <v>26.22699999999999</v>
      </c>
    </row>
    <row r="5" spans="1:10" x14ac:dyDescent="0.25">
      <c r="A5" s="298" t="s">
        <v>771</v>
      </c>
      <c r="B5" s="300">
        <v>438.78553431836474</v>
      </c>
      <c r="C5" s="300">
        <v>342.41515112298947</v>
      </c>
      <c r="D5" s="300">
        <v>186.74523667811661</v>
      </c>
      <c r="E5" s="300">
        <v>57.797916776720875</v>
      </c>
      <c r="F5" s="300">
        <v>-4.9911566738004041</v>
      </c>
      <c r="G5" s="300">
        <v>43.786934453172819</v>
      </c>
      <c r="H5" s="300">
        <v>27.826000000000001</v>
      </c>
    </row>
    <row r="7" spans="1:10" x14ac:dyDescent="0.25">
      <c r="A7" s="298" t="s">
        <v>747</v>
      </c>
      <c r="B7" s="298">
        <v>2013</v>
      </c>
      <c r="C7" s="298">
        <v>2014</v>
      </c>
      <c r="D7" s="298">
        <v>2015</v>
      </c>
      <c r="E7" s="298">
        <v>2016</v>
      </c>
      <c r="F7" s="298">
        <v>2017</v>
      </c>
      <c r="G7" s="298">
        <v>2018</v>
      </c>
      <c r="H7" s="298" t="s">
        <v>767</v>
      </c>
    </row>
    <row r="8" spans="1:10" x14ac:dyDescent="0.25">
      <c r="A8" s="298" t="s">
        <v>768</v>
      </c>
      <c r="B8" s="301">
        <f>Solaris!AU4</f>
        <v>199.41200000000001</v>
      </c>
      <c r="C8" s="301">
        <f>Solaris!AV4</f>
        <v>241.86099999999999</v>
      </c>
      <c r="D8" s="301">
        <f>Solaris!AW4</f>
        <v>215.833</v>
      </c>
      <c r="E8" s="301">
        <f>Solaris!AX4</f>
        <v>174.64</v>
      </c>
      <c r="F8" s="301">
        <f>Solaris!AY4</f>
        <v>161.33099999999999</v>
      </c>
      <c r="G8" s="301">
        <f>Solaris!AZ4</f>
        <v>170.72351979306458</v>
      </c>
      <c r="H8" s="300">
        <v>88.570999999999998</v>
      </c>
    </row>
    <row r="9" spans="1:10" x14ac:dyDescent="0.25">
      <c r="A9" s="298" t="s">
        <v>769</v>
      </c>
      <c r="B9" s="302">
        <f>Solaris!AU6</f>
        <v>173.00790000000001</v>
      </c>
      <c r="C9" s="302">
        <f>Solaris!AV6</f>
        <v>209.23920000000001</v>
      </c>
      <c r="D9" s="304">
        <f>Solaris!AW6</f>
        <v>198.71700000000001</v>
      </c>
      <c r="E9" s="304">
        <f>Solaris!AX6</f>
        <v>149.732</v>
      </c>
      <c r="F9" s="301">
        <f>Solaris!AY6</f>
        <v>126.03100000000001</v>
      </c>
      <c r="G9" s="301">
        <f>Solaris!AZ6</f>
        <v>138.95518240399639</v>
      </c>
      <c r="H9" s="300">
        <v>75.873000000000005</v>
      </c>
      <c r="J9" t="s">
        <v>774</v>
      </c>
    </row>
    <row r="10" spans="1:10" x14ac:dyDescent="0.25">
      <c r="A10" s="298" t="s">
        <v>770</v>
      </c>
      <c r="B10" s="299">
        <f>+B8-B9</f>
        <v>26.4041</v>
      </c>
      <c r="C10" s="299">
        <f t="shared" ref="C10:G10" si="1">+C8-C9</f>
        <v>32.621799999999979</v>
      </c>
      <c r="D10" s="299">
        <f t="shared" si="1"/>
        <v>17.115999999999985</v>
      </c>
      <c r="E10" s="299">
        <f t="shared" si="1"/>
        <v>24.907999999999987</v>
      </c>
      <c r="F10" s="299">
        <f t="shared" si="1"/>
        <v>35.299999999999983</v>
      </c>
      <c r="G10" s="299">
        <f t="shared" si="1"/>
        <v>31.768337389068193</v>
      </c>
      <c r="H10" s="300">
        <f>H8-H9</f>
        <v>12.697999999999993</v>
      </c>
    </row>
    <row r="11" spans="1:10" x14ac:dyDescent="0.25">
      <c r="A11" s="298" t="s">
        <v>771</v>
      </c>
      <c r="B11" s="303">
        <f>Solaris!AU23</f>
        <v>84.334000000000003</v>
      </c>
      <c r="C11" s="303">
        <f>Solaris!AV23</f>
        <v>95.73299999999999</v>
      </c>
      <c r="D11" s="299">
        <f>Solaris!AW37</f>
        <v>78.981999999999999</v>
      </c>
      <c r="E11" s="299">
        <f>Solaris!AX37</f>
        <v>31.925999999999998</v>
      </c>
      <c r="F11" s="299">
        <f>Solaris!AY37</f>
        <v>9.8689999999999998</v>
      </c>
      <c r="G11" s="299">
        <f>Solaris!AZ37</f>
        <v>40.736096553064641</v>
      </c>
      <c r="H11" s="300">
        <v>25.573</v>
      </c>
      <c r="J11" t="s">
        <v>773</v>
      </c>
    </row>
    <row r="13" spans="1:10" x14ac:dyDescent="0.25">
      <c r="A13" s="298" t="s">
        <v>772</v>
      </c>
      <c r="B13" s="298">
        <v>2013</v>
      </c>
      <c r="C13" s="298">
        <v>2014</v>
      </c>
      <c r="D13" s="298">
        <v>2015</v>
      </c>
      <c r="E13" s="298">
        <v>2016</v>
      </c>
      <c r="F13" s="298">
        <v>2017</v>
      </c>
      <c r="G13" s="298">
        <v>2018</v>
      </c>
      <c r="H13" s="298" t="s">
        <v>767</v>
      </c>
    </row>
    <row r="14" spans="1:10" x14ac:dyDescent="0.25">
      <c r="A14" s="298" t="s">
        <v>768</v>
      </c>
      <c r="B14" s="299">
        <f>B2+B8</f>
        <v>1239.9689430341837</v>
      </c>
      <c r="C14" s="299">
        <f t="shared" ref="C14:H14" si="2">C2+C8</f>
        <v>1036.0274414999999</v>
      </c>
      <c r="D14" s="299">
        <f t="shared" si="2"/>
        <v>791.93946105999999</v>
      </c>
      <c r="E14" s="299">
        <f t="shared" si="2"/>
        <v>571.25685630999999</v>
      </c>
      <c r="F14" s="299">
        <f t="shared" si="2"/>
        <v>457.59597019</v>
      </c>
      <c r="G14" s="299">
        <f t="shared" si="2"/>
        <v>474.91136881306466</v>
      </c>
      <c r="H14" s="299">
        <f t="shared" si="2"/>
        <v>230.23099999999999</v>
      </c>
    </row>
    <row r="15" spans="1:10" x14ac:dyDescent="0.25">
      <c r="A15" s="298" t="s">
        <v>769</v>
      </c>
      <c r="B15" s="299">
        <f t="shared" ref="B15:H17" si="3">B3+B9</f>
        <v>890.90059305372256</v>
      </c>
      <c r="C15" s="299">
        <f t="shared" si="3"/>
        <v>872.50821988425184</v>
      </c>
      <c r="D15" s="299">
        <f t="shared" si="3"/>
        <v>683.08451974414697</v>
      </c>
      <c r="E15" s="299">
        <f t="shared" si="3"/>
        <v>462.03712384486471</v>
      </c>
      <c r="F15" s="299">
        <f t="shared" si="3"/>
        <v>356.26310718000002</v>
      </c>
      <c r="G15" s="299">
        <f t="shared" si="3"/>
        <v>375.34165174399641</v>
      </c>
      <c r="H15" s="299">
        <f t="shared" si="3"/>
        <v>191.30600000000001</v>
      </c>
    </row>
    <row r="16" spans="1:10" x14ac:dyDescent="0.25">
      <c r="A16" s="298" t="s">
        <v>770</v>
      </c>
      <c r="B16" s="299">
        <f t="shared" si="3"/>
        <v>349.06834998046099</v>
      </c>
      <c r="C16" s="299">
        <f t="shared" si="3"/>
        <v>163.51922161574814</v>
      </c>
      <c r="D16" s="299">
        <f t="shared" si="3"/>
        <v>108.85494131585307</v>
      </c>
      <c r="E16" s="299">
        <f t="shared" si="3"/>
        <v>109.21973246513531</v>
      </c>
      <c r="F16" s="299">
        <f t="shared" si="3"/>
        <v>101.33286300999995</v>
      </c>
      <c r="G16" s="299">
        <f t="shared" si="3"/>
        <v>99.569717069068247</v>
      </c>
      <c r="H16" s="299">
        <f t="shared" si="3"/>
        <v>38.924999999999983</v>
      </c>
    </row>
    <row r="17" spans="1:8" x14ac:dyDescent="0.25">
      <c r="A17" s="298" t="s">
        <v>771</v>
      </c>
      <c r="B17" s="299">
        <f t="shared" si="3"/>
        <v>523.11953431836469</v>
      </c>
      <c r="C17" s="299">
        <f t="shared" si="3"/>
        <v>438.14815112298947</v>
      </c>
      <c r="D17" s="299">
        <f t="shared" si="3"/>
        <v>265.72723667811658</v>
      </c>
      <c r="E17" s="299">
        <f t="shared" si="3"/>
        <v>89.72391677672087</v>
      </c>
      <c r="F17" s="299">
        <f t="shared" si="3"/>
        <v>4.8778433261995957</v>
      </c>
      <c r="G17" s="299">
        <f t="shared" si="3"/>
        <v>84.52303100623746</v>
      </c>
      <c r="H17" s="299">
        <f t="shared" si="3"/>
        <v>53.399000000000001</v>
      </c>
    </row>
    <row r="19" spans="1:8" x14ac:dyDescent="0.25">
      <c r="B19" s="305">
        <f>+B11-Solaris!AU23</f>
        <v>0</v>
      </c>
      <c r="C19" s="305">
        <f>+C11-Solaris!AV23</f>
        <v>0</v>
      </c>
      <c r="D19" s="305">
        <f>+D11-Solaris!AW23</f>
        <v>2.1960000000000264</v>
      </c>
      <c r="E19" s="305">
        <f>+E11-Solaris!AX23</f>
        <v>4.0970000000000333</v>
      </c>
      <c r="F19" s="305">
        <f>+F11-Solaris!AY23</f>
        <v>3.6659999999999968</v>
      </c>
      <c r="G19" s="305">
        <f>+G11-Solaris!AZ23</f>
        <v>5.3810000000000002</v>
      </c>
      <c r="H19" s="305"/>
    </row>
  </sheetData>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showGridLines="0" workbookViewId="0">
      <selection activeCell="F2" sqref="F2"/>
    </sheetView>
  </sheetViews>
  <sheetFormatPr defaultRowHeight="15" x14ac:dyDescent="0.25"/>
  <cols>
    <col min="1" max="1" width="24.7109375" bestFit="1" customWidth="1"/>
    <col min="10" max="10" width="12.85546875" customWidth="1"/>
    <col min="17" max="17" width="13.5703125" customWidth="1"/>
  </cols>
  <sheetData>
    <row r="1" spans="1:17" x14ac:dyDescent="0.25">
      <c r="A1" s="298" t="s">
        <v>5</v>
      </c>
      <c r="B1" s="298" t="s">
        <v>781</v>
      </c>
      <c r="C1" s="298">
        <v>2014</v>
      </c>
      <c r="D1" s="298">
        <v>2015</v>
      </c>
      <c r="E1" s="298">
        <v>2016</v>
      </c>
      <c r="F1" s="298">
        <v>2017</v>
      </c>
      <c r="G1" s="298">
        <v>2018</v>
      </c>
      <c r="H1" s="298" t="s">
        <v>776</v>
      </c>
      <c r="I1" s="298" t="s">
        <v>767</v>
      </c>
    </row>
    <row r="2" spans="1:17" x14ac:dyDescent="0.25">
      <c r="A2" s="298" t="s">
        <v>768</v>
      </c>
      <c r="B2" s="299">
        <v>832.3</v>
      </c>
      <c r="C2" s="299">
        <v>794.16644150000002</v>
      </c>
      <c r="D2" s="299">
        <v>576.10646106000002</v>
      </c>
      <c r="E2" s="299">
        <v>396.61685631</v>
      </c>
      <c r="F2" s="348">
        <v>296.26497018999999</v>
      </c>
      <c r="G2" s="299">
        <v>304.18784902000004</v>
      </c>
      <c r="H2" s="299">
        <f>Mills!AI4+Mills!AJ4</f>
        <v>161.01469194000003</v>
      </c>
      <c r="I2" s="314"/>
    </row>
    <row r="3" spans="1:17" x14ac:dyDescent="0.25">
      <c r="A3" s="298" t="s">
        <v>780</v>
      </c>
      <c r="B3" s="317">
        <f>[10]Trimestral!$U$75/1000</f>
        <v>403.05543613110706</v>
      </c>
      <c r="C3" s="299">
        <f>Mills!BF22</f>
        <v>326.19652203298949</v>
      </c>
      <c r="D3" s="299">
        <f>Mills!BG22</f>
        <v>104.0615172481166</v>
      </c>
      <c r="E3" s="299">
        <f>Mills!BH22</f>
        <v>40.904078200000029</v>
      </c>
      <c r="F3" s="300">
        <f>Mills!BI22</f>
        <v>-43.23999211640259</v>
      </c>
      <c r="G3" s="299">
        <f>Mills!BJ22</f>
        <v>0.27189431317274249</v>
      </c>
      <c r="H3" s="299">
        <f>Mills!AI22+Mills!AJ22</f>
        <v>2.6366795103452052</v>
      </c>
      <c r="I3" s="316"/>
    </row>
    <row r="4" spans="1:17" x14ac:dyDescent="0.25">
      <c r="A4" s="298" t="s">
        <v>771</v>
      </c>
      <c r="B4" s="300">
        <v>403.1</v>
      </c>
      <c r="C4" s="300">
        <v>342.41515112298947</v>
      </c>
      <c r="D4" s="300">
        <v>186.74523667811661</v>
      </c>
      <c r="E4" s="300">
        <v>57.797916776720875</v>
      </c>
      <c r="F4" s="300">
        <v>-4.9911566738004041</v>
      </c>
      <c r="G4" s="300">
        <v>43.786934453172819</v>
      </c>
      <c r="H4" s="300">
        <f>Mills!AI36+Mills!AJ36</f>
        <v>21.93125586034521</v>
      </c>
      <c r="I4" s="316"/>
    </row>
    <row r="5" spans="1:17" x14ac:dyDescent="0.25">
      <c r="A5" s="298" t="s">
        <v>109</v>
      </c>
      <c r="B5" s="300">
        <f>Mills!BE46</f>
        <v>606.75199999999995</v>
      </c>
      <c r="C5" s="300">
        <f>Mills!BF46</f>
        <v>551.72500000000002</v>
      </c>
      <c r="D5" s="300">
        <f>Mills!BG46</f>
        <v>388.8248186699995</v>
      </c>
      <c r="E5" s="300">
        <f>Mills!BH46</f>
        <v>119.40862258000026</v>
      </c>
      <c r="F5" s="300">
        <f>Mills!BI46</f>
        <v>81.029953110000321</v>
      </c>
      <c r="G5" s="300">
        <f>Mills!BJ46</f>
        <v>31.739717409999827</v>
      </c>
      <c r="H5" s="300">
        <f>Mills!AJ46</f>
        <v>62.759091299999966</v>
      </c>
      <c r="I5" s="316"/>
    </row>
    <row r="6" spans="1:17" x14ac:dyDescent="0.25">
      <c r="A6" s="336" t="s">
        <v>110</v>
      </c>
      <c r="B6" s="337"/>
      <c r="C6" s="337"/>
      <c r="D6" s="337"/>
      <c r="E6" s="300">
        <f>'[11]covenants mês'!$AL$23/1000</f>
        <v>450.09010282999998</v>
      </c>
      <c r="F6" s="300">
        <f>[12]Resumo!C22/1000</f>
        <v>299.3746462900001</v>
      </c>
      <c r="G6" s="300">
        <f>[13]Resumo!C22/1000</f>
        <v>181.18526762000008</v>
      </c>
      <c r="H6" s="300">
        <f>[14]Resumo!$C$22/1000</f>
        <v>239.66913230000011</v>
      </c>
      <c r="I6" s="338"/>
    </row>
    <row r="7" spans="1:17" x14ac:dyDescent="0.25">
      <c r="A7" s="336" t="s">
        <v>789</v>
      </c>
      <c r="B7" s="337"/>
      <c r="C7" s="337"/>
      <c r="D7" s="337"/>
      <c r="E7" s="300">
        <f>-'[11]covenants mês'!$AL$27/1000</f>
        <v>-330.68148024999971</v>
      </c>
      <c r="F7" s="300">
        <f>-[12]Resumo!C23/1000</f>
        <v>-218.34469317999978</v>
      </c>
      <c r="G7" s="300">
        <f>-[13]Resumo!C23/1000</f>
        <v>-149.44555021000025</v>
      </c>
      <c r="H7" s="300">
        <f>-[14]Resumo!$C$23/1000</f>
        <v>-176.91004100000015</v>
      </c>
      <c r="I7" s="338"/>
    </row>
    <row r="10" spans="1:17" x14ac:dyDescent="0.25">
      <c r="A10" s="298" t="s">
        <v>747</v>
      </c>
      <c r="B10" s="298">
        <v>2013</v>
      </c>
      <c r="C10" s="298">
        <v>2014</v>
      </c>
      <c r="D10" s="298">
        <v>2015</v>
      </c>
      <c r="E10" s="298">
        <v>2016</v>
      </c>
      <c r="F10" s="298">
        <v>2017</v>
      </c>
      <c r="G10" s="298">
        <v>2018</v>
      </c>
      <c r="H10" s="298" t="s">
        <v>776</v>
      </c>
      <c r="I10" s="298" t="s">
        <v>767</v>
      </c>
    </row>
    <row r="11" spans="1:17" x14ac:dyDescent="0.25">
      <c r="A11" s="298" t="s">
        <v>768</v>
      </c>
      <c r="B11" s="301">
        <f>B32</f>
        <v>212.8</v>
      </c>
      <c r="C11" s="301">
        <f t="shared" ref="C11:G12" si="0">C32</f>
        <v>241.7</v>
      </c>
      <c r="D11" s="301">
        <f t="shared" si="0"/>
        <v>215.7</v>
      </c>
      <c r="E11" s="301">
        <f t="shared" si="0"/>
        <v>174.5</v>
      </c>
      <c r="F11" s="301">
        <f t="shared" si="0"/>
        <v>161.30000000000001</v>
      </c>
      <c r="G11" s="301">
        <f t="shared" si="0"/>
        <v>170.5</v>
      </c>
      <c r="H11" s="301">
        <f>H32</f>
        <v>78</v>
      </c>
      <c r="I11" s="315"/>
    </row>
    <row r="12" spans="1:17" x14ac:dyDescent="0.25">
      <c r="A12" s="298" t="s">
        <v>780</v>
      </c>
      <c r="B12" s="301">
        <f>B33</f>
        <v>87.4</v>
      </c>
      <c r="C12" s="301">
        <f t="shared" si="0"/>
        <v>95.7</v>
      </c>
      <c r="D12" s="301">
        <f t="shared" si="0"/>
        <v>76.900000000000006</v>
      </c>
      <c r="E12" s="301">
        <f t="shared" si="0"/>
        <v>26.7</v>
      </c>
      <c r="F12" s="301">
        <f t="shared" si="0"/>
        <v>5</v>
      </c>
      <c r="G12" s="301">
        <f>G33</f>
        <v>32.6</v>
      </c>
      <c r="H12" s="301">
        <f>H33</f>
        <v>11.9</v>
      </c>
      <c r="I12" s="315"/>
    </row>
    <row r="13" spans="1:17" x14ac:dyDescent="0.25">
      <c r="A13" s="298" t="s">
        <v>771</v>
      </c>
      <c r="B13" s="299">
        <f>B34</f>
        <v>87.4</v>
      </c>
      <c r="C13" s="299">
        <f t="shared" ref="C13:E13" si="1">C34</f>
        <v>100.7</v>
      </c>
      <c r="D13" s="299">
        <f t="shared" si="1"/>
        <v>79</v>
      </c>
      <c r="E13" s="299">
        <f t="shared" si="1"/>
        <v>33</v>
      </c>
      <c r="F13" s="299">
        <f>F35</f>
        <v>9.9</v>
      </c>
      <c r="G13" s="299">
        <f>+I41+J41+K41+L41</f>
        <v>40.712000000000003</v>
      </c>
      <c r="H13" s="299">
        <f>+I41+J41</f>
        <v>15.443999999999999</v>
      </c>
      <c r="I13" s="314"/>
      <c r="Q13" s="347"/>
    </row>
    <row r="14" spans="1:17" x14ac:dyDescent="0.25">
      <c r="A14" s="298" t="s">
        <v>109</v>
      </c>
      <c r="B14" s="300">
        <f>B36</f>
        <v>108.1</v>
      </c>
      <c r="C14" s="300">
        <f t="shared" ref="C14:G14" si="2">C36</f>
        <v>123.3</v>
      </c>
      <c r="D14" s="300">
        <f t="shared" si="2"/>
        <v>117</v>
      </c>
      <c r="E14" s="300">
        <f t="shared" si="2"/>
        <v>62.6</v>
      </c>
      <c r="F14" s="300">
        <f t="shared" si="2"/>
        <v>48.6</v>
      </c>
      <c r="G14" s="300">
        <f t="shared" si="2"/>
        <v>27.5</v>
      </c>
      <c r="H14" s="300">
        <f>H36</f>
        <v>39.5</v>
      </c>
      <c r="I14" s="316"/>
      <c r="Q14" s="347"/>
    </row>
    <row r="15" spans="1:17" x14ac:dyDescent="0.25">
      <c r="A15" s="336" t="s">
        <v>110</v>
      </c>
      <c r="B15" s="337"/>
      <c r="C15" s="337"/>
      <c r="D15" s="337"/>
      <c r="E15" s="339">
        <f>E51</f>
        <v>81.544000000000011</v>
      </c>
      <c r="F15" s="339">
        <f t="shared" ref="F15:G15" si="3">F51</f>
        <v>55.045999999999999</v>
      </c>
      <c r="G15" s="339">
        <f t="shared" si="3"/>
        <v>50.447000000000003</v>
      </c>
      <c r="H15" s="300"/>
      <c r="I15" s="338"/>
      <c r="Q15" s="347"/>
    </row>
    <row r="16" spans="1:17" x14ac:dyDescent="0.25">
      <c r="A16" s="336" t="s">
        <v>789</v>
      </c>
      <c r="B16" s="337"/>
      <c r="C16" s="337"/>
      <c r="D16" s="337"/>
      <c r="E16" s="339">
        <v>-18.943999999999999</v>
      </c>
      <c r="F16" s="339">
        <v>-6.4459999999999997</v>
      </c>
      <c r="G16" s="339">
        <v>-22.946999999999999</v>
      </c>
      <c r="H16" s="300"/>
      <c r="I16" s="338"/>
    </row>
    <row r="17" spans="1:20" x14ac:dyDescent="0.25">
      <c r="K17" t="s">
        <v>794</v>
      </c>
      <c r="M17" t="s">
        <v>793</v>
      </c>
      <c r="O17" t="s">
        <v>795</v>
      </c>
      <c r="R17" t="s">
        <v>796</v>
      </c>
      <c r="T17" t="s">
        <v>797</v>
      </c>
    </row>
    <row r="19" spans="1:20" x14ac:dyDescent="0.25">
      <c r="A19" s="313" t="s">
        <v>772</v>
      </c>
      <c r="B19" s="298" t="s">
        <v>781</v>
      </c>
      <c r="C19" s="298">
        <v>2014</v>
      </c>
      <c r="D19" s="298">
        <v>2015</v>
      </c>
      <c r="E19" s="298">
        <v>2016</v>
      </c>
      <c r="F19" s="298">
        <v>2017</v>
      </c>
      <c r="G19" s="298">
        <v>2018</v>
      </c>
      <c r="H19" s="298" t="s">
        <v>776</v>
      </c>
      <c r="I19" s="318" t="s">
        <v>767</v>
      </c>
      <c r="K19" t="s">
        <v>798</v>
      </c>
    </row>
    <row r="20" spans="1:20" x14ac:dyDescent="0.25">
      <c r="A20" s="298" t="s">
        <v>768</v>
      </c>
      <c r="B20" s="299">
        <f t="shared" ref="B20:H20" si="4">B2+B11</f>
        <v>1045.0999999999999</v>
      </c>
      <c r="C20" s="299">
        <f t="shared" si="4"/>
        <v>1035.8664415000001</v>
      </c>
      <c r="D20" s="299">
        <f t="shared" si="4"/>
        <v>791.80646105999995</v>
      </c>
      <c r="E20" s="299">
        <f t="shared" si="4"/>
        <v>571.11685631</v>
      </c>
      <c r="F20" s="299">
        <f t="shared" si="4"/>
        <v>457.56497019</v>
      </c>
      <c r="G20" s="299">
        <f t="shared" si="4"/>
        <v>474.68784902000004</v>
      </c>
      <c r="H20" s="299">
        <f t="shared" si="4"/>
        <v>239.01469194000003</v>
      </c>
      <c r="I20" s="317">
        <f>'[15]LP sem IFRS16'!$B$115/1000</f>
        <v>230.23099100999991</v>
      </c>
    </row>
    <row r="21" spans="1:20" x14ac:dyDescent="0.25">
      <c r="A21" s="298" t="s">
        <v>780</v>
      </c>
      <c r="B21" s="299">
        <f t="shared" ref="B21:H21" si="5">B3+B12</f>
        <v>490.45543613110704</v>
      </c>
      <c r="C21" s="299">
        <f t="shared" si="5"/>
        <v>421.89652203298948</v>
      </c>
      <c r="D21" s="299">
        <f t="shared" si="5"/>
        <v>180.96151724811659</v>
      </c>
      <c r="E21" s="299">
        <f t="shared" si="5"/>
        <v>67.604078200000032</v>
      </c>
      <c r="F21" s="300">
        <f t="shared" si="5"/>
        <v>-38.23999211640259</v>
      </c>
      <c r="G21" s="299">
        <f t="shared" si="5"/>
        <v>32.871894313172746</v>
      </c>
      <c r="H21" s="299">
        <f t="shared" si="5"/>
        <v>14.536679510345206</v>
      </c>
      <c r="I21" s="317">
        <f>'[15]LP sem IFRS16'!$B$199/1000</f>
        <v>62.561266414766166</v>
      </c>
    </row>
    <row r="22" spans="1:20" x14ac:dyDescent="0.25">
      <c r="A22" s="298" t="s">
        <v>771</v>
      </c>
      <c r="B22" s="299">
        <f t="shared" ref="B22:H22" si="6">B4+B13</f>
        <v>490.5</v>
      </c>
      <c r="C22" s="299">
        <f t="shared" si="6"/>
        <v>443.11515112298946</v>
      </c>
      <c r="D22" s="299">
        <f t="shared" si="6"/>
        <v>265.74523667811661</v>
      </c>
      <c r="E22" s="299">
        <f t="shared" si="6"/>
        <v>90.797916776720882</v>
      </c>
      <c r="F22" s="299">
        <f t="shared" si="6"/>
        <v>4.9088433261995963</v>
      </c>
      <c r="G22" s="299">
        <f t="shared" si="6"/>
        <v>84.498934453172822</v>
      </c>
      <c r="H22" s="299">
        <f t="shared" si="6"/>
        <v>37.375255860345206</v>
      </c>
      <c r="I22" s="317">
        <f>'[15]LP sem IFRS16'!$B$183/1000</f>
        <v>53.399546994646251</v>
      </c>
    </row>
    <row r="23" spans="1:20" x14ac:dyDescent="0.25">
      <c r="A23" s="298" t="s">
        <v>109</v>
      </c>
      <c r="B23" s="299">
        <f t="shared" ref="B23:G23" si="7">B5+B14</f>
        <v>714.85199999999998</v>
      </c>
      <c r="C23" s="299">
        <f t="shared" si="7"/>
        <v>675.02499999999998</v>
      </c>
      <c r="D23" s="299">
        <f t="shared" si="7"/>
        <v>505.8248186699995</v>
      </c>
      <c r="E23" s="299">
        <f t="shared" si="7"/>
        <v>182.00862258000026</v>
      </c>
      <c r="F23" s="299">
        <f t="shared" si="7"/>
        <v>129.62995311000032</v>
      </c>
      <c r="G23" s="299">
        <f t="shared" si="7"/>
        <v>59.239717409999827</v>
      </c>
      <c r="H23" s="299">
        <f>H5+H14</f>
        <v>102.25909129999997</v>
      </c>
      <c r="I23" s="317">
        <f>-[15]Resumo!$C$24/1000</f>
        <v>13.769915990000271</v>
      </c>
    </row>
    <row r="24" spans="1:20" x14ac:dyDescent="0.25">
      <c r="A24" s="336" t="s">
        <v>110</v>
      </c>
      <c r="B24" s="299"/>
      <c r="C24" s="299"/>
      <c r="D24" s="299"/>
      <c r="E24" s="299">
        <f>+E6+E15</f>
        <v>531.63410282999996</v>
      </c>
      <c r="F24" s="299">
        <f t="shared" ref="F24:G24" si="8">+F6+F15</f>
        <v>354.42064629000009</v>
      </c>
      <c r="G24" s="299">
        <f t="shared" si="8"/>
        <v>231.63226762000008</v>
      </c>
      <c r="H24" s="299"/>
      <c r="I24" s="317">
        <f>[15]Resumo!$C$22/1000</f>
        <v>163.13642369000007</v>
      </c>
    </row>
    <row r="25" spans="1:20" x14ac:dyDescent="0.25">
      <c r="A25" s="336" t="s">
        <v>789</v>
      </c>
      <c r="B25" s="299"/>
      <c r="C25" s="299"/>
      <c r="D25" s="299"/>
      <c r="E25" s="300">
        <f>+E7+E16</f>
        <v>-349.62548024999973</v>
      </c>
      <c r="F25" s="300">
        <f t="shared" ref="F25:G25" si="9">+F7+F16</f>
        <v>-224.79069317999978</v>
      </c>
      <c r="G25" s="300">
        <f t="shared" si="9"/>
        <v>-172.39255021000025</v>
      </c>
      <c r="H25" s="299"/>
      <c r="I25" s="300">
        <f>-[15]Resumo!$C$23/1000</f>
        <v>-149.3665076999998</v>
      </c>
    </row>
    <row r="26" spans="1:20" x14ac:dyDescent="0.25">
      <c r="A26" s="305" t="s">
        <v>782</v>
      </c>
      <c r="C26" s="305"/>
      <c r="D26" s="305"/>
      <c r="E26" s="305"/>
      <c r="G26" s="335" t="s">
        <v>788</v>
      </c>
      <c r="H26" s="299">
        <f>H23/(J43+I43+H43+G43)</f>
        <v>2.4848752016154414</v>
      </c>
    </row>
    <row r="30" spans="1:20" ht="15.75" thickBot="1" x14ac:dyDescent="0.3"/>
    <row r="31" spans="1:20" ht="15.75" thickBot="1" x14ac:dyDescent="0.3">
      <c r="A31" s="306" t="s">
        <v>775</v>
      </c>
      <c r="B31" s="307">
        <v>2013</v>
      </c>
      <c r="C31" s="307">
        <v>2014</v>
      </c>
      <c r="D31" s="307">
        <v>2015</v>
      </c>
      <c r="E31" s="307">
        <v>2016</v>
      </c>
      <c r="F31" s="307">
        <v>2017</v>
      </c>
      <c r="G31" s="307">
        <v>2018</v>
      </c>
      <c r="H31" s="307" t="s">
        <v>776</v>
      </c>
      <c r="I31" s="307" t="s">
        <v>767</v>
      </c>
    </row>
    <row r="32" spans="1:20" ht="15.75" thickBot="1" x14ac:dyDescent="0.3">
      <c r="A32" s="308" t="s">
        <v>777</v>
      </c>
      <c r="B32" s="346">
        <v>212.8</v>
      </c>
      <c r="C32" s="309">
        <v>241.7</v>
      </c>
      <c r="D32" s="309">
        <v>215.7</v>
      </c>
      <c r="E32" s="309">
        <v>174.5</v>
      </c>
      <c r="F32" s="309">
        <v>161.30000000000001</v>
      </c>
      <c r="G32" s="309">
        <v>170.5</v>
      </c>
      <c r="H32" s="310">
        <v>78</v>
      </c>
      <c r="I32" s="312"/>
    </row>
    <row r="33" spans="1:12" ht="15.75" thickBot="1" x14ac:dyDescent="0.3">
      <c r="A33" s="308" t="s">
        <v>72</v>
      </c>
      <c r="B33" s="309">
        <v>87.4</v>
      </c>
      <c r="C33" s="309">
        <v>95.7</v>
      </c>
      <c r="D33" s="309">
        <v>76.900000000000006</v>
      </c>
      <c r="E33" s="309">
        <v>26.7</v>
      </c>
      <c r="F33" s="309">
        <v>5</v>
      </c>
      <c r="G33" s="309">
        <v>32.6</v>
      </c>
      <c r="H33" s="310">
        <v>11.9</v>
      </c>
      <c r="I33" s="312"/>
    </row>
    <row r="34" spans="1:12" ht="15.75" thickBot="1" x14ac:dyDescent="0.3">
      <c r="A34" s="308" t="s">
        <v>778</v>
      </c>
      <c r="B34" s="311">
        <v>87.4</v>
      </c>
      <c r="C34" s="311">
        <v>100.7</v>
      </c>
      <c r="D34" s="311">
        <v>79</v>
      </c>
      <c r="E34" s="311">
        <v>33</v>
      </c>
      <c r="F34" s="309">
        <v>5</v>
      </c>
      <c r="G34" s="309">
        <v>38</v>
      </c>
      <c r="H34" s="310">
        <v>11.9</v>
      </c>
      <c r="I34" s="312"/>
    </row>
    <row r="35" spans="1:12" ht="15.75" thickBot="1" x14ac:dyDescent="0.3">
      <c r="A35" s="308" t="s">
        <v>779</v>
      </c>
      <c r="B35" s="309" t="s">
        <v>546</v>
      </c>
      <c r="C35" s="309" t="s">
        <v>546</v>
      </c>
      <c r="D35" s="309" t="s">
        <v>546</v>
      </c>
      <c r="E35" s="309">
        <v>33</v>
      </c>
      <c r="F35" s="311">
        <v>9.9</v>
      </c>
      <c r="G35" s="311">
        <v>33.6</v>
      </c>
      <c r="H35" s="312">
        <v>12.3</v>
      </c>
      <c r="I35" s="312"/>
    </row>
    <row r="36" spans="1:12" ht="15.75" thickBot="1" x14ac:dyDescent="0.3">
      <c r="A36" s="308" t="s">
        <v>251</v>
      </c>
      <c r="B36" s="310">
        <v>108.1</v>
      </c>
      <c r="C36" s="310">
        <v>123.3</v>
      </c>
      <c r="D36" s="310">
        <v>117</v>
      </c>
      <c r="E36" s="310">
        <v>62.6</v>
      </c>
      <c r="F36" s="310">
        <v>48.6</v>
      </c>
      <c r="G36" s="310">
        <v>27.5</v>
      </c>
      <c r="H36" s="310">
        <v>39.5</v>
      </c>
      <c r="I36" s="312"/>
    </row>
    <row r="39" spans="1:12" ht="15.75" thickBot="1" x14ac:dyDescent="0.3">
      <c r="A39" s="327" t="s">
        <v>787</v>
      </c>
    </row>
    <row r="40" spans="1:12" ht="15.75" thickBot="1" x14ac:dyDescent="0.3">
      <c r="A40" s="325"/>
      <c r="B40" s="326" t="s">
        <v>300</v>
      </c>
      <c r="C40" s="326" t="s">
        <v>301</v>
      </c>
      <c r="D40" s="326" t="s">
        <v>302</v>
      </c>
      <c r="E40" s="331" t="s">
        <v>303</v>
      </c>
      <c r="F40" s="331" t="s">
        <v>544</v>
      </c>
      <c r="G40" s="329" t="s">
        <v>551</v>
      </c>
      <c r="H40" s="329" t="s">
        <v>553</v>
      </c>
      <c r="I40" s="329" t="s">
        <v>559</v>
      </c>
      <c r="J40" s="329" t="s">
        <v>569</v>
      </c>
      <c r="K40" s="331" t="s">
        <v>571</v>
      </c>
      <c r="L40" s="331" t="s">
        <v>708</v>
      </c>
    </row>
    <row r="41" spans="1:12" ht="15.75" thickBot="1" x14ac:dyDescent="0.3">
      <c r="A41" t="s">
        <v>747</v>
      </c>
      <c r="B41" s="328">
        <v>9.4640000000000004</v>
      </c>
      <c r="C41" s="328">
        <v>8.5909999999999993</v>
      </c>
      <c r="D41" s="328">
        <v>4.242</v>
      </c>
      <c r="E41" s="332">
        <v>2.62</v>
      </c>
      <c r="F41" s="332">
        <v>1.802</v>
      </c>
      <c r="G41" s="330">
        <v>2.964</v>
      </c>
      <c r="H41" s="330">
        <v>2.484</v>
      </c>
      <c r="I41" s="330">
        <v>5.5439999999999996</v>
      </c>
      <c r="J41" s="330">
        <v>9.9</v>
      </c>
      <c r="K41" s="332">
        <v>6.2130000000000001</v>
      </c>
      <c r="L41" s="332">
        <v>19.055</v>
      </c>
    </row>
    <row r="42" spans="1:12" x14ac:dyDescent="0.25">
      <c r="A42" t="s">
        <v>5</v>
      </c>
      <c r="G42" s="333">
        <f>Mills!AG36</f>
        <v>9.6449287500000001</v>
      </c>
      <c r="H42" s="333">
        <f>Mills!AH36</f>
        <v>-11.315578140000003</v>
      </c>
      <c r="I42" s="333">
        <f>Mills!AI36</f>
        <v>12.015644729984061</v>
      </c>
      <c r="J42" s="333">
        <f>Mills!AJ36</f>
        <v>9.9156111303611478</v>
      </c>
      <c r="K42" s="127"/>
      <c r="L42" s="127"/>
    </row>
    <row r="43" spans="1:12" x14ac:dyDescent="0.25">
      <c r="G43" s="334">
        <f>+G41+G42</f>
        <v>12.60892875</v>
      </c>
      <c r="H43" s="334">
        <f t="shared" ref="H43:J43" si="10">+H41+H42</f>
        <v>-8.8315781400000031</v>
      </c>
      <c r="I43" s="334">
        <f t="shared" si="10"/>
        <v>17.559644729984061</v>
      </c>
      <c r="J43" s="334">
        <f t="shared" si="10"/>
        <v>19.815611130361148</v>
      </c>
    </row>
    <row r="46" spans="1:12" x14ac:dyDescent="0.25">
      <c r="E46" s="362" t="s">
        <v>790</v>
      </c>
      <c r="F46" s="362"/>
      <c r="G46" s="362"/>
    </row>
    <row r="47" spans="1:12" x14ac:dyDescent="0.25">
      <c r="E47" s="298">
        <v>2016</v>
      </c>
      <c r="F47" s="298">
        <v>2017</v>
      </c>
      <c r="G47" s="298">
        <v>2018</v>
      </c>
      <c r="I47" s="318" t="s">
        <v>767</v>
      </c>
    </row>
    <row r="48" spans="1:12" x14ac:dyDescent="0.25">
      <c r="A48" t="s">
        <v>791</v>
      </c>
      <c r="E48">
        <f>+E36</f>
        <v>62.6</v>
      </c>
      <c r="F48">
        <f t="shared" ref="F48:I48" si="11">+F36</f>
        <v>48.6</v>
      </c>
      <c r="G48">
        <f t="shared" si="11"/>
        <v>27.5</v>
      </c>
      <c r="I48">
        <f t="shared" si="11"/>
        <v>0</v>
      </c>
    </row>
    <row r="49" spans="1:7" x14ac:dyDescent="0.25">
      <c r="A49" s="344" t="s">
        <v>792</v>
      </c>
      <c r="B49" s="344"/>
      <c r="C49" s="344"/>
      <c r="D49" s="344"/>
      <c r="E49" s="345">
        <f>+E51+E52</f>
        <v>62.600000000000009</v>
      </c>
      <c r="F49" s="345">
        <f t="shared" ref="F49:G49" si="12">+F51+F52</f>
        <v>48.6</v>
      </c>
      <c r="G49" s="345">
        <f t="shared" si="12"/>
        <v>27.500000000000004</v>
      </c>
    </row>
    <row r="50" spans="1:7" ht="4.5" customHeight="1" x14ac:dyDescent="0.25">
      <c r="A50" s="341"/>
      <c r="B50" s="341"/>
      <c r="C50" s="341"/>
      <c r="D50" s="341"/>
      <c r="E50" s="341"/>
      <c r="F50" s="341"/>
      <c r="G50" s="341"/>
    </row>
    <row r="51" spans="1:7" x14ac:dyDescent="0.25">
      <c r="A51" s="342" t="s">
        <v>110</v>
      </c>
      <c r="B51" s="342"/>
      <c r="C51" s="342"/>
      <c r="D51" s="342"/>
      <c r="E51" s="343">
        <v>81.544000000000011</v>
      </c>
      <c r="F51" s="343">
        <v>55.045999999999999</v>
      </c>
      <c r="G51" s="343">
        <v>50.447000000000003</v>
      </c>
    </row>
    <row r="52" spans="1:7" x14ac:dyDescent="0.25">
      <c r="A52" s="342" t="s">
        <v>789</v>
      </c>
      <c r="B52" s="342"/>
      <c r="C52" s="342"/>
      <c r="D52" s="342"/>
      <c r="E52" s="343">
        <v>-18.943999999999999</v>
      </c>
      <c r="F52" s="343">
        <v>-6.4459999999999997</v>
      </c>
      <c r="G52" s="343">
        <v>-22.946999999999999</v>
      </c>
    </row>
    <row r="54" spans="1:7" x14ac:dyDescent="0.25">
      <c r="E54" s="340">
        <f>+E49-E48</f>
        <v>0</v>
      </c>
      <c r="F54" s="340">
        <f t="shared" ref="F54:G54" si="13">+F49-F48</f>
        <v>0</v>
      </c>
      <c r="G54" s="340">
        <f t="shared" si="13"/>
        <v>0</v>
      </c>
    </row>
    <row r="56" spans="1:7" x14ac:dyDescent="0.25">
      <c r="E56">
        <v>2.4600000000000009</v>
      </c>
      <c r="F56">
        <v>1.169000000000004</v>
      </c>
      <c r="G56">
        <v>0.29599999999999582</v>
      </c>
    </row>
    <row r="59" spans="1:7" x14ac:dyDescent="0.25">
      <c r="A59" s="336" t="s">
        <v>110</v>
      </c>
      <c r="E59" s="339">
        <f>28.458+19.831+11.225+24.49</f>
        <v>84.004000000000005</v>
      </c>
      <c r="F59" s="339">
        <f>15.238+36.014+4.963</f>
        <v>56.215000000000003</v>
      </c>
      <c r="G59" s="339">
        <f>6.356+18.118+11.824+14.445</f>
        <v>50.742999999999995</v>
      </c>
    </row>
    <row r="60" spans="1:7" x14ac:dyDescent="0.25">
      <c r="A60" s="336" t="s">
        <v>789</v>
      </c>
      <c r="E60" s="339">
        <v>-18.943999999999999</v>
      </c>
      <c r="F60" s="339">
        <v>-6.4459999999999997</v>
      </c>
      <c r="G60" s="339">
        <v>-22.946999999999999</v>
      </c>
    </row>
  </sheetData>
  <mergeCells count="1">
    <mergeCell ref="E46:G46"/>
  </mergeCells>
  <pageMargins left="0.511811024" right="0.511811024" top="0.78740157499999996" bottom="0.78740157499999996" header="0.31496062000000002" footer="0.31496062000000002"/>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0"/>
  <sheetViews>
    <sheetView showGridLines="0" workbookViewId="0">
      <pane xSplit="34" ySplit="3" topLeftCell="AI4" activePane="bottomRight" state="frozen"/>
      <selection sqref="A1:XFD1048576"/>
      <selection pane="topRight" sqref="A1:XFD1048576"/>
      <selection pane="bottomLeft" sqref="A1:XFD1048576"/>
      <selection pane="bottomRight"/>
    </sheetView>
  </sheetViews>
  <sheetFormatPr defaultRowHeight="15" outlineLevelCol="1" x14ac:dyDescent="0.25"/>
  <cols>
    <col min="1" max="1" width="47.140625" style="1" customWidth="1"/>
    <col min="2" max="2" width="47.140625" style="158" customWidth="1" outlineLevel="1"/>
    <col min="3" max="28" width="0" style="9" hidden="1" customWidth="1"/>
    <col min="29" max="29" width="11.140625" style="9" hidden="1" customWidth="1"/>
    <col min="30" max="30" width="0" style="9" hidden="1" customWidth="1"/>
    <col min="31" max="34" width="10" style="9" hidden="1" customWidth="1"/>
    <col min="35" max="38" width="10" style="9" customWidth="1"/>
    <col min="39" max="39" width="10" style="9" hidden="1" customWidth="1"/>
    <col min="40" max="40" width="10" style="9" customWidth="1"/>
    <col min="41" max="41" width="10" style="9" hidden="1" customWidth="1"/>
    <col min="42" max="42" width="10" customWidth="1"/>
    <col min="43" max="43" width="4.42578125" style="9" customWidth="1"/>
    <col min="44" max="51" width="9.140625" style="9"/>
    <col min="52" max="53" width="9.140625" style="67"/>
    <col min="54" max="54" width="11.5703125" style="67" bestFit="1" customWidth="1"/>
    <col min="55" max="16384" width="9.140625" style="67"/>
  </cols>
  <sheetData>
    <row r="1" spans="1:56" s="64" customFormat="1" x14ac:dyDescent="0.25">
      <c r="A1" s="5" t="s">
        <v>747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c r="AQ1" s="7"/>
      <c r="AR1" s="10"/>
      <c r="AS1" s="10"/>
      <c r="AT1" s="10"/>
      <c r="AU1" s="10"/>
      <c r="AV1" s="10"/>
      <c r="AW1" s="10"/>
      <c r="AX1" s="10"/>
      <c r="AY1" s="10"/>
      <c r="AZ1" s="10"/>
    </row>
    <row r="2" spans="1:56" s="64" customFormat="1" x14ac:dyDescent="0.25">
      <c r="A2" s="51"/>
      <c r="B2" s="51"/>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t="s">
        <v>559</v>
      </c>
      <c r="AJ2" s="6" t="s">
        <v>569</v>
      </c>
      <c r="AK2" s="6" t="s">
        <v>571</v>
      </c>
      <c r="AL2" s="6" t="s">
        <v>708</v>
      </c>
      <c r="AM2" s="6" t="s">
        <v>716</v>
      </c>
      <c r="AN2" s="6" t="s">
        <v>712</v>
      </c>
      <c r="AO2" s="6" t="s">
        <v>743</v>
      </c>
      <c r="AP2"/>
      <c r="AQ2" s="7"/>
      <c r="AR2" s="10"/>
      <c r="AS2" s="10"/>
      <c r="AT2" s="10"/>
      <c r="AU2" s="10"/>
      <c r="AV2" s="10"/>
      <c r="AW2" s="10"/>
      <c r="AX2" s="10"/>
      <c r="AY2" s="10"/>
      <c r="AZ2" s="10"/>
    </row>
    <row r="3" spans="1:56" s="65" customFormat="1" x14ac:dyDescent="0.25">
      <c r="A3" s="88" t="s">
        <v>135</v>
      </c>
      <c r="B3" s="88" t="s">
        <v>220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t="s">
        <v>558</v>
      </c>
      <c r="AJ3" s="6" t="s">
        <v>568</v>
      </c>
      <c r="AK3" s="6" t="s">
        <v>572</v>
      </c>
      <c r="AL3" s="6" t="s">
        <v>709</v>
      </c>
      <c r="AM3" s="6" t="s">
        <v>717</v>
      </c>
      <c r="AN3" s="6" t="s">
        <v>713</v>
      </c>
      <c r="AO3" s="6" t="s">
        <v>744</v>
      </c>
      <c r="AP3"/>
      <c r="AQ3" s="8"/>
      <c r="AR3" s="11">
        <v>2010</v>
      </c>
      <c r="AS3" s="11">
        <v>2011</v>
      </c>
      <c r="AT3" s="11">
        <v>2012</v>
      </c>
      <c r="AU3" s="11">
        <v>2013</v>
      </c>
      <c r="AV3" s="11">
        <v>2014</v>
      </c>
      <c r="AW3" s="11">
        <v>2015</v>
      </c>
      <c r="AX3" s="11">
        <v>2016</v>
      </c>
      <c r="AY3" s="11">
        <v>2017</v>
      </c>
      <c r="AZ3" s="11">
        <v>2018</v>
      </c>
    </row>
    <row r="4" spans="1:56" s="66" customFormat="1" x14ac:dyDescent="0.25">
      <c r="A4" s="3" t="s">
        <v>29</v>
      </c>
      <c r="B4" s="141" t="s">
        <v>221</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v>38.228834950975006</v>
      </c>
      <c r="AJ4" s="28">
        <v>39.757349973825008</v>
      </c>
      <c r="AK4" s="28">
        <v>41.145061558474993</v>
      </c>
      <c r="AL4" s="28">
        <v>51.592273309789576</v>
      </c>
      <c r="AM4" s="28">
        <v>0</v>
      </c>
      <c r="AN4" s="28">
        <v>44.453190770000006</v>
      </c>
      <c r="AO4" s="28">
        <v>0</v>
      </c>
      <c r="AP4"/>
      <c r="AQ4" s="28"/>
      <c r="AR4" s="28"/>
      <c r="AS4" s="28"/>
      <c r="AT4" s="28"/>
      <c r="AU4" s="28">
        <v>199.41200000000001</v>
      </c>
      <c r="AV4" s="28">
        <v>241.86099999999999</v>
      </c>
      <c r="AW4" s="28">
        <v>215.833</v>
      </c>
      <c r="AX4" s="28">
        <v>174.64</v>
      </c>
      <c r="AY4" s="28">
        <v>161.33099999999999</v>
      </c>
      <c r="AZ4" s="28">
        <v>170.72351979306458</v>
      </c>
    </row>
    <row r="5" spans="1:56" s="66" customFormat="1" x14ac:dyDescent="0.25">
      <c r="A5" s="3" t="s">
        <v>46</v>
      </c>
      <c r="B5" s="141" t="s">
        <v>222</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c r="AQ5" s="28"/>
      <c r="AR5" s="28"/>
      <c r="AS5" s="28"/>
      <c r="AT5" s="28"/>
      <c r="AU5" s="28"/>
      <c r="AV5" s="28"/>
      <c r="AW5" s="28"/>
      <c r="AX5" s="28"/>
      <c r="AY5" s="28"/>
      <c r="AZ5" s="28"/>
    </row>
    <row r="6" spans="1:56" x14ac:dyDescent="0.25">
      <c r="A6" s="4" t="s">
        <v>48</v>
      </c>
      <c r="B6" s="43" t="s">
        <v>4</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v>31.844825590525009</v>
      </c>
      <c r="AJ6" s="27">
        <v>32.94944631322501</v>
      </c>
      <c r="AK6" s="27">
        <v>34.403952916799987</v>
      </c>
      <c r="AL6" s="27">
        <v>39.756957583446408</v>
      </c>
      <c r="AM6" s="27"/>
      <c r="AN6" s="27">
        <v>38.882430928951749</v>
      </c>
      <c r="AO6" s="27"/>
      <c r="AQ6" s="27"/>
      <c r="AR6" s="27"/>
      <c r="AS6" s="27"/>
      <c r="AT6" s="27"/>
      <c r="AU6" s="292">
        <v>173.00790000000001</v>
      </c>
      <c r="AV6" s="292">
        <v>209.23920000000001</v>
      </c>
      <c r="AW6" s="22">
        <v>198.71700000000001</v>
      </c>
      <c r="AX6" s="22">
        <v>149.732</v>
      </c>
      <c r="AY6" s="22">
        <v>126.03100000000001</v>
      </c>
      <c r="AZ6" s="27">
        <v>138.95518240399639</v>
      </c>
      <c r="BA6" s="27"/>
      <c r="BB6" s="296"/>
    </row>
    <row r="7" spans="1:56" x14ac:dyDescent="0.25">
      <c r="A7" s="4" t="s">
        <v>47</v>
      </c>
      <c r="B7" s="43" t="s">
        <v>223</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v>1.7441155777499999</v>
      </c>
      <c r="AJ7" s="27">
        <v>1.9770035748750001</v>
      </c>
      <c r="AK7" s="27">
        <v>1.7757254418750001</v>
      </c>
      <c r="AL7" s="27">
        <v>4.3129290566250003</v>
      </c>
      <c r="AM7" s="27"/>
      <c r="AN7" s="27">
        <v>1.8734305668749998</v>
      </c>
      <c r="AO7" s="27"/>
      <c r="AQ7" s="27"/>
      <c r="AR7" s="27"/>
      <c r="AS7" s="27"/>
      <c r="AT7" s="27"/>
      <c r="AU7" s="27"/>
      <c r="AV7" s="27"/>
      <c r="AW7" s="27"/>
      <c r="AX7" s="27"/>
      <c r="AY7" s="27"/>
      <c r="AZ7" s="27">
        <v>9.8097736511250009</v>
      </c>
    </row>
    <row r="8" spans="1:56" x14ac:dyDescent="0.25">
      <c r="A8" s="4" t="s">
        <v>49</v>
      </c>
      <c r="B8" s="43" t="s">
        <v>224</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v>3.1111350999999998</v>
      </c>
      <c r="AJ8" s="27">
        <v>3.0163000000000002</v>
      </c>
      <c r="AK8" s="27">
        <v>2.8229820299999999</v>
      </c>
      <c r="AL8" s="27">
        <v>5.5664732264431631</v>
      </c>
      <c r="AM8" s="27"/>
      <c r="AN8" s="27">
        <v>2.10175</v>
      </c>
      <c r="AO8" s="27"/>
      <c r="AQ8" s="27"/>
      <c r="AR8" s="27"/>
      <c r="AS8" s="27"/>
      <c r="AT8" s="27"/>
      <c r="AU8" s="27"/>
      <c r="AV8" s="27"/>
      <c r="AW8" s="27"/>
      <c r="AX8" s="27"/>
      <c r="AY8" s="27"/>
      <c r="AZ8" s="27">
        <v>14.516890356443163</v>
      </c>
    </row>
    <row r="9" spans="1:56" x14ac:dyDescent="0.25">
      <c r="A9" s="4" t="s">
        <v>573</v>
      </c>
      <c r="B9" s="43" t="s">
        <v>574</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v>0</v>
      </c>
      <c r="AJ9" s="27">
        <v>0</v>
      </c>
      <c r="AK9" s="27">
        <v>0</v>
      </c>
      <c r="AL9" s="27">
        <v>0</v>
      </c>
      <c r="AM9" s="27"/>
      <c r="AN9" s="27">
        <v>1.0205530373257388E-2</v>
      </c>
      <c r="AO9" s="27"/>
      <c r="AQ9" s="27"/>
      <c r="AR9" s="27"/>
      <c r="AS9" s="27"/>
      <c r="AT9" s="27"/>
      <c r="AU9" s="27"/>
      <c r="AV9" s="27"/>
      <c r="AW9" s="27"/>
      <c r="AX9" s="27"/>
      <c r="AY9" s="27"/>
      <c r="AZ9" s="27">
        <v>0</v>
      </c>
    </row>
    <row r="10" spans="1:56" x14ac:dyDescent="0.25">
      <c r="A10" s="4" t="s">
        <v>50</v>
      </c>
      <c r="B10" s="43" t="s">
        <v>225</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v>1.5287586826999999</v>
      </c>
      <c r="AJ10" s="27">
        <v>1.8146000857250002</v>
      </c>
      <c r="AK10" s="27">
        <v>2.1424011697999998</v>
      </c>
      <c r="AL10" s="27">
        <v>1.9559134432749998</v>
      </c>
      <c r="AM10" s="27"/>
      <c r="AN10" s="27">
        <v>1.5853737438</v>
      </c>
      <c r="AO10" s="27"/>
      <c r="AQ10" s="27"/>
      <c r="AR10" s="27"/>
      <c r="AS10" s="27"/>
      <c r="AT10" s="27"/>
      <c r="AU10" s="27"/>
      <c r="AV10" s="27"/>
      <c r="AW10" s="27"/>
      <c r="AX10" s="27"/>
      <c r="AY10" s="27"/>
      <c r="AZ10" s="27">
        <v>7.4416733814999994</v>
      </c>
    </row>
    <row r="11" spans="1:56" s="66" customFormat="1" x14ac:dyDescent="0.25">
      <c r="A11" s="3" t="s">
        <v>32</v>
      </c>
      <c r="B11" s="141" t="s">
        <v>226</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v>-16.405333890000001</v>
      </c>
      <c r="AJ11" s="23">
        <v>-15.983740359999986</v>
      </c>
      <c r="AK11" s="23">
        <v>-14.019587850000004</v>
      </c>
      <c r="AL11" s="23">
        <v>-19.004325949999973</v>
      </c>
      <c r="AM11" s="23"/>
      <c r="AN11" s="23">
        <v>-14.542390409999973</v>
      </c>
      <c r="AO11" s="23"/>
      <c r="AP11"/>
      <c r="AQ11" s="28"/>
      <c r="AR11" s="23"/>
      <c r="AS11" s="23"/>
      <c r="AT11" s="23"/>
      <c r="AU11" s="23">
        <v>-64.353999999999999</v>
      </c>
      <c r="AV11" s="23">
        <v>-85.736999999999995</v>
      </c>
      <c r="AW11" s="23">
        <v>-72.431000000000012</v>
      </c>
      <c r="AX11" s="23">
        <v>-76.247000000000014</v>
      </c>
      <c r="AY11" s="23">
        <v>-75.501999999999995</v>
      </c>
      <c r="AZ11" s="23">
        <v>-65.412988049999967</v>
      </c>
      <c r="BD11" s="67"/>
    </row>
    <row r="12" spans="1:56" ht="17.25" customHeight="1" x14ac:dyDescent="0.25">
      <c r="A12" s="283" t="s">
        <v>742</v>
      </c>
      <c r="B12" s="282" t="s">
        <v>741</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v>-14.285951450000004</v>
      </c>
      <c r="AJ12" s="22">
        <v>-14.270001079999986</v>
      </c>
      <c r="AK12" s="22">
        <v>-11.882889630000001</v>
      </c>
      <c r="AL12" s="22">
        <v>-13.998107869999972</v>
      </c>
      <c r="AM12" s="22"/>
      <c r="AN12" s="22">
        <v>-13.006205509999974</v>
      </c>
      <c r="AO12" s="22"/>
      <c r="AQ12" s="27"/>
      <c r="AR12" s="22"/>
      <c r="AS12" s="22"/>
      <c r="AT12" s="22"/>
      <c r="AU12" s="22"/>
      <c r="AV12" s="22"/>
      <c r="AW12" s="22"/>
      <c r="AX12" s="22"/>
      <c r="AY12" s="22"/>
      <c r="AZ12" s="22">
        <v>-54.436950029999963</v>
      </c>
    </row>
    <row r="13" spans="1:56" x14ac:dyDescent="0.25">
      <c r="A13" s="4" t="s">
        <v>156</v>
      </c>
      <c r="B13" s="43" t="s">
        <v>227</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v>-1.27196117</v>
      </c>
      <c r="AJ13" s="22">
        <v>-1.0381995899999998</v>
      </c>
      <c r="AK13" s="22">
        <v>-0.95746250999999993</v>
      </c>
      <c r="AL13" s="22">
        <v>-2.8540783200000006</v>
      </c>
      <c r="AM13" s="22"/>
      <c r="AN13" s="22">
        <v>-1.1645907500000001</v>
      </c>
      <c r="AO13" s="22"/>
      <c r="AQ13" s="27"/>
      <c r="AR13" s="22"/>
      <c r="AS13" s="22"/>
      <c r="AT13" s="22"/>
      <c r="AU13" s="22"/>
      <c r="AV13" s="22"/>
      <c r="AW13" s="22"/>
      <c r="AX13" s="22"/>
      <c r="AY13" s="22"/>
      <c r="AZ13" s="22">
        <v>-6.1217015900000007</v>
      </c>
    </row>
    <row r="14" spans="1:56" x14ac:dyDescent="0.25">
      <c r="A14" s="4" t="s">
        <v>30</v>
      </c>
      <c r="B14" s="43" t="s">
        <v>228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v>-0.73657006000000003</v>
      </c>
      <c r="AJ14" s="22">
        <v>-0.71245377000000043</v>
      </c>
      <c r="AK14" s="22">
        <v>-1.0910366500000024</v>
      </c>
      <c r="AL14" s="22">
        <v>-1.4501397600000014</v>
      </c>
      <c r="AM14" s="22"/>
      <c r="AN14" s="22">
        <v>-0.37159414999999857</v>
      </c>
      <c r="AO14" s="22"/>
      <c r="AQ14" s="27"/>
      <c r="AR14" s="22"/>
      <c r="AS14" s="22"/>
      <c r="AT14" s="22"/>
      <c r="AU14" s="22"/>
      <c r="AV14" s="22"/>
      <c r="AW14" s="22"/>
      <c r="AX14" s="22"/>
      <c r="AY14" s="22"/>
      <c r="AZ14" s="22">
        <v>-3.9902002400000045</v>
      </c>
    </row>
    <row r="15" spans="1:56" x14ac:dyDescent="0.25">
      <c r="A15" s="4" t="s">
        <v>31</v>
      </c>
      <c r="B15" s="43" t="s">
        <v>401</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v>0.353099</v>
      </c>
      <c r="AJ15" s="22">
        <v>3.6914080000000016E-2</v>
      </c>
      <c r="AK15" s="22">
        <v>-8.8199060000000051E-2</v>
      </c>
      <c r="AL15" s="22">
        <v>-0.70199999999999996</v>
      </c>
      <c r="AM15" s="22"/>
      <c r="AN15" s="22">
        <v>0</v>
      </c>
      <c r="AO15" s="22"/>
      <c r="AQ15" s="27"/>
      <c r="AR15" s="22"/>
      <c r="AS15" s="22"/>
      <c r="AT15" s="22"/>
      <c r="AU15" s="22"/>
      <c r="AV15" s="22"/>
      <c r="AW15" s="22"/>
      <c r="AX15" s="22"/>
      <c r="AY15" s="22"/>
      <c r="AZ15" s="22">
        <v>-0.40018598</v>
      </c>
    </row>
    <row r="16" spans="1:56" x14ac:dyDescent="0.25">
      <c r="A16" s="4" t="s">
        <v>575</v>
      </c>
      <c r="B16" s="43" t="s">
        <v>576</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v>-0.46395021000000025</v>
      </c>
      <c r="AJ16" s="22">
        <v>0</v>
      </c>
      <c r="AK16" s="22">
        <v>0</v>
      </c>
      <c r="AL16" s="22">
        <v>0</v>
      </c>
      <c r="AM16" s="22"/>
      <c r="AN16" s="22">
        <v>0</v>
      </c>
      <c r="AO16" s="22"/>
      <c r="AQ16" s="27"/>
      <c r="AR16" s="22"/>
      <c r="AS16" s="22"/>
      <c r="AT16" s="22"/>
      <c r="AU16" s="22"/>
      <c r="AV16" s="22"/>
      <c r="AW16" s="22"/>
      <c r="AX16" s="22"/>
      <c r="AY16" s="22"/>
      <c r="AZ16" s="22">
        <v>-0.46395021000000025</v>
      </c>
    </row>
    <row r="17" spans="1:56" s="66" customFormat="1" x14ac:dyDescent="0.25">
      <c r="A17" s="3" t="s">
        <v>756</v>
      </c>
      <c r="B17" s="141" t="s">
        <v>230</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v>-16.456448310000003</v>
      </c>
      <c r="AJ17" s="23">
        <v>-17.221795669999992</v>
      </c>
      <c r="AK17" s="23">
        <v>-12.19392602000001</v>
      </c>
      <c r="AL17" s="23">
        <v>-21.724890319999972</v>
      </c>
      <c r="AM17" s="23"/>
      <c r="AN17" s="23">
        <v>-14.880449900000009</v>
      </c>
      <c r="AO17" s="23"/>
      <c r="AP17"/>
      <c r="AQ17" s="28"/>
      <c r="AR17" s="23"/>
      <c r="AS17" s="23"/>
      <c r="AT17" s="23"/>
      <c r="AU17" s="23">
        <v>-50.723999999999997</v>
      </c>
      <c r="AV17" s="23">
        <v>-60.391000000000005</v>
      </c>
      <c r="AW17" s="23">
        <v>-66.616000000000014</v>
      </c>
      <c r="AX17" s="23">
        <v>-70.564000000000007</v>
      </c>
      <c r="AY17" s="23">
        <v>-79.625999999999991</v>
      </c>
      <c r="AZ17" s="23">
        <v>-67.597060319999969</v>
      </c>
      <c r="BD17" s="67"/>
    </row>
    <row r="18" spans="1:56" s="66" customFormat="1" x14ac:dyDescent="0.25">
      <c r="A18" s="4" t="s">
        <v>61</v>
      </c>
      <c r="B18" s="43" t="s">
        <v>231</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v>-11.082454739999998</v>
      </c>
      <c r="AJ18" s="22">
        <v>-12.218186999999993</v>
      </c>
      <c r="AK18" s="22">
        <v>-9.5629346500000079</v>
      </c>
      <c r="AL18" s="22">
        <v>-14.452354059999966</v>
      </c>
      <c r="AM18" s="22"/>
      <c r="AN18" s="22">
        <v>-10.092542010000011</v>
      </c>
      <c r="AO18" s="22"/>
      <c r="AP18"/>
      <c r="AQ18" s="28"/>
      <c r="AR18" s="22"/>
      <c r="AS18" s="22"/>
      <c r="AT18" s="22"/>
      <c r="AU18" s="22">
        <v>-51.631999999999998</v>
      </c>
      <c r="AV18" s="22">
        <v>-62.989000000000004</v>
      </c>
      <c r="AW18" s="22">
        <v>-67.784000000000006</v>
      </c>
      <c r="AX18" s="22">
        <v>-70.585000000000008</v>
      </c>
      <c r="AY18" s="22">
        <v>-80.367999999999995</v>
      </c>
      <c r="AZ18" s="22">
        <v>-47.315930449999968</v>
      </c>
    </row>
    <row r="19" spans="1:56" s="66" customFormat="1" x14ac:dyDescent="0.25">
      <c r="A19" s="4" t="s">
        <v>62</v>
      </c>
      <c r="B19" s="43" t="s">
        <v>232</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v>-3.4798470500000014</v>
      </c>
      <c r="AJ19" s="22">
        <v>-3.566183509999997</v>
      </c>
      <c r="AK19" s="22">
        <v>-2.7185273600000008</v>
      </c>
      <c r="AL19" s="22">
        <v>-3.5193249400000051</v>
      </c>
      <c r="AM19" s="22"/>
      <c r="AN19" s="22">
        <v>-3.3106333699999979</v>
      </c>
      <c r="AO19" s="22"/>
      <c r="AP19"/>
      <c r="AQ19" s="28"/>
      <c r="AR19" s="22"/>
      <c r="AS19" s="22"/>
      <c r="AT19" s="22"/>
      <c r="AU19" s="22">
        <v>-0.38500000000000001</v>
      </c>
      <c r="AV19" s="22">
        <v>0.99</v>
      </c>
      <c r="AW19" s="22">
        <v>-0.64100000000000001</v>
      </c>
      <c r="AX19" s="22">
        <v>-1.792</v>
      </c>
      <c r="AY19" s="22">
        <v>-0.63</v>
      </c>
      <c r="AZ19" s="22">
        <v>-13.283882860000006</v>
      </c>
    </row>
    <row r="20" spans="1:56" s="66" customFormat="1" x14ac:dyDescent="0.25">
      <c r="A20" s="4" t="s">
        <v>63</v>
      </c>
      <c r="B20" s="43" t="s">
        <v>233</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v>-1.8941465200000016</v>
      </c>
      <c r="AJ20" s="22">
        <v>-1.4374251600000003</v>
      </c>
      <c r="AK20" s="22">
        <v>8.7535989999999689E-2</v>
      </c>
      <c r="AL20" s="22">
        <v>-3.7532113200000015</v>
      </c>
      <c r="AM20" s="22"/>
      <c r="AN20" s="22">
        <v>-1.4772745199999999</v>
      </c>
      <c r="AO20" s="22"/>
      <c r="AP20"/>
      <c r="AQ20" s="28"/>
      <c r="AR20" s="22"/>
      <c r="AS20" s="22"/>
      <c r="AT20" s="22"/>
      <c r="AU20" s="22">
        <v>1.2929999999999999</v>
      </c>
      <c r="AV20" s="22">
        <v>1.6080000000000001</v>
      </c>
      <c r="AW20" s="22">
        <v>1.8089999999999999</v>
      </c>
      <c r="AX20" s="22">
        <v>1.8129999999999999</v>
      </c>
      <c r="AY20" s="22">
        <v>1.3720000000000001</v>
      </c>
      <c r="AZ20" s="22">
        <v>-6.9972470100000042</v>
      </c>
    </row>
    <row r="21" spans="1:56" s="66" customFormat="1" x14ac:dyDescent="0.25">
      <c r="A21" s="3" t="s">
        <v>710</v>
      </c>
      <c r="B21" s="141" t="s">
        <v>234</v>
      </c>
      <c r="C21" s="23"/>
      <c r="D21" s="23"/>
      <c r="E21" s="23"/>
      <c r="F21" s="23"/>
      <c r="G21" s="23"/>
      <c r="H21" s="23"/>
      <c r="I21" s="23"/>
      <c r="J21" s="23"/>
      <c r="K21" s="22"/>
      <c r="L21" s="22"/>
      <c r="M21" s="22"/>
      <c r="N21" s="22"/>
      <c r="O21" s="23"/>
      <c r="P21" s="23"/>
      <c r="Q21" s="23"/>
      <c r="R21" s="23"/>
      <c r="S21" s="23"/>
      <c r="T21" s="23"/>
      <c r="U21" s="23"/>
      <c r="V21" s="23"/>
      <c r="W21" s="23"/>
      <c r="X21" s="23"/>
      <c r="Y21" s="23"/>
      <c r="Z21" s="23"/>
      <c r="AA21" s="23"/>
      <c r="AB21" s="23"/>
      <c r="AC21" s="23"/>
      <c r="AD21" s="23"/>
      <c r="AE21" s="23"/>
      <c r="AF21" s="23"/>
      <c r="AG21" s="23"/>
      <c r="AH21" s="23"/>
      <c r="AI21" s="23">
        <v>-1.5515257200000101</v>
      </c>
      <c r="AJ21" s="23">
        <v>-1.549728190000017</v>
      </c>
      <c r="AK21" s="23">
        <v>0.75591786000001193</v>
      </c>
      <c r="AL21" s="23">
        <v>-1.3038819999989812E-2</v>
      </c>
      <c r="AM21" s="23"/>
      <c r="AN21" s="23">
        <v>-0.56359865999999814</v>
      </c>
      <c r="AO21" s="23"/>
      <c r="AP21"/>
      <c r="AQ21" s="28"/>
      <c r="AR21" s="23"/>
      <c r="AS21" s="23"/>
      <c r="AT21" s="23"/>
      <c r="AU21" s="23"/>
      <c r="AV21" s="23"/>
      <c r="AW21" s="23"/>
      <c r="AX21" s="23"/>
      <c r="AY21" s="23"/>
      <c r="AZ21" s="23">
        <v>-2.3583748700000053</v>
      </c>
    </row>
    <row r="22" spans="1:56" s="66" customFormat="1" x14ac:dyDescent="0.25">
      <c r="A22" s="3" t="s">
        <v>722</v>
      </c>
      <c r="B22" s="141" t="s">
        <v>723</v>
      </c>
      <c r="C22" s="23"/>
      <c r="D22" s="23"/>
      <c r="E22" s="23"/>
      <c r="F22" s="23"/>
      <c r="G22" s="23"/>
      <c r="H22" s="23"/>
      <c r="I22" s="23"/>
      <c r="J22" s="23"/>
      <c r="K22" s="22"/>
      <c r="L22" s="22"/>
      <c r="M22" s="22"/>
      <c r="N22" s="22"/>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v>1.542673960000001</v>
      </c>
      <c r="AO22" s="23"/>
      <c r="AP22"/>
      <c r="AQ22" s="28"/>
      <c r="AR22" s="23"/>
      <c r="AS22" s="23"/>
      <c r="AT22" s="23"/>
      <c r="AU22" s="23"/>
      <c r="AV22" s="23"/>
      <c r="AW22" s="23"/>
      <c r="AX22" s="23"/>
      <c r="AY22" s="23"/>
      <c r="AZ22" s="23"/>
    </row>
    <row r="23" spans="1:56" s="66" customFormat="1" x14ac:dyDescent="0.25">
      <c r="A23" s="3" t="s">
        <v>402</v>
      </c>
      <c r="B23" s="141" t="s">
        <v>402</v>
      </c>
      <c r="C23" s="23"/>
      <c r="D23" s="23"/>
      <c r="E23" s="23"/>
      <c r="F23" s="23"/>
      <c r="G23" s="23"/>
      <c r="H23" s="23"/>
      <c r="I23" s="23"/>
      <c r="J23" s="23"/>
      <c r="K23" s="22"/>
      <c r="L23" s="22"/>
      <c r="M23" s="22"/>
      <c r="N23" s="22"/>
      <c r="O23" s="23"/>
      <c r="P23" s="23"/>
      <c r="Q23" s="23"/>
      <c r="R23" s="23"/>
      <c r="S23" s="23"/>
      <c r="T23" s="23"/>
      <c r="U23" s="23"/>
      <c r="V23" s="23"/>
      <c r="W23" s="23"/>
      <c r="X23" s="23"/>
      <c r="Y23" s="23"/>
      <c r="Z23" s="23"/>
      <c r="AA23" s="23"/>
      <c r="AB23" s="23"/>
      <c r="AC23" s="23"/>
      <c r="AD23" s="23"/>
      <c r="AE23" s="23"/>
      <c r="AF23" s="23"/>
      <c r="AG23" s="23"/>
      <c r="AH23" s="23"/>
      <c r="AI23" s="23">
        <v>3.8155270309749922</v>
      </c>
      <c r="AJ23" s="23">
        <v>5.0020857538250141</v>
      </c>
      <c r="AK23" s="23">
        <v>15.687465548474991</v>
      </c>
      <c r="AL23" s="23">
        <v>10.850018219789641</v>
      </c>
      <c r="AM23" s="23"/>
      <c r="AN23" s="23">
        <v>16.009425760000024</v>
      </c>
      <c r="AO23" s="23"/>
      <c r="AP23"/>
      <c r="AQ23" s="28"/>
      <c r="AR23" s="23"/>
      <c r="AS23" s="23"/>
      <c r="AT23" s="23"/>
      <c r="AU23" s="23">
        <v>84.334000000000003</v>
      </c>
      <c r="AV23" s="23">
        <v>95.73299999999999</v>
      </c>
      <c r="AW23" s="23">
        <v>76.785999999999973</v>
      </c>
      <c r="AX23" s="23">
        <v>27.828999999999965</v>
      </c>
      <c r="AY23" s="23">
        <v>6.203000000000003</v>
      </c>
      <c r="AZ23" s="23">
        <v>35.355096553064641</v>
      </c>
      <c r="BB23" s="174"/>
    </row>
    <row r="24" spans="1:56" x14ac:dyDescent="0.25">
      <c r="A24" s="16" t="s">
        <v>73</v>
      </c>
      <c r="B24" s="143" t="s">
        <v>235</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v>9.9807567661113858E-2</v>
      </c>
      <c r="AJ24" s="29">
        <v>0.12581537142486182</v>
      </c>
      <c r="AK24" s="29">
        <v>0.38127213702621654</v>
      </c>
      <c r="AL24" s="29">
        <v>0.2103031621545326</v>
      </c>
      <c r="AM24" s="29"/>
      <c r="AN24" s="29">
        <v>0.36014120657463039</v>
      </c>
      <c r="AO24" s="29"/>
      <c r="AQ24" s="29"/>
      <c r="AR24" s="29"/>
      <c r="AS24" s="29"/>
      <c r="AT24" s="29"/>
      <c r="AU24" s="29"/>
      <c r="AV24" s="29"/>
      <c r="AW24" s="29"/>
      <c r="AX24" s="29"/>
      <c r="AY24" s="29"/>
      <c r="AZ24" s="29">
        <v>0.20708978233297234</v>
      </c>
    </row>
    <row r="25" spans="1:56" x14ac:dyDescent="0.25">
      <c r="A25" s="2" t="s">
        <v>33</v>
      </c>
      <c r="B25" s="42" t="s">
        <v>236</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v>-10.253650469999997</v>
      </c>
      <c r="AJ25" s="22">
        <v>-9.9689583999999929</v>
      </c>
      <c r="AK25" s="22">
        <v>-9.1511147599999969</v>
      </c>
      <c r="AL25" s="22">
        <v>-11.873802000000017</v>
      </c>
      <c r="AM25" s="22"/>
      <c r="AN25" s="22">
        <v>-9.7356882999999979</v>
      </c>
      <c r="AO25" s="22"/>
      <c r="AQ25" s="27"/>
      <c r="AR25" s="22"/>
      <c r="AS25" s="22"/>
      <c r="AT25" s="22"/>
      <c r="AU25" s="22">
        <v>-38.353999999999999</v>
      </c>
      <c r="AV25" s="22">
        <v>-47.749000000000002</v>
      </c>
      <c r="AW25" s="22">
        <v>-53.936999999999998</v>
      </c>
      <c r="AX25" s="22">
        <v>-53.831000000000003</v>
      </c>
      <c r="AY25" s="22">
        <v>-40.828000000000003</v>
      </c>
      <c r="AZ25" s="22">
        <v>-41.247525630000005</v>
      </c>
      <c r="BB25" s="359"/>
    </row>
    <row r="26" spans="1:56" s="66" customFormat="1" x14ac:dyDescent="0.25">
      <c r="A26" s="3" t="s">
        <v>66</v>
      </c>
      <c r="B26" s="141" t="s">
        <v>241</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v>-6.4381234390250039</v>
      </c>
      <c r="AJ26" s="23">
        <v>-4.9668726461749788</v>
      </c>
      <c r="AK26" s="23">
        <v>6.5363507884749943</v>
      </c>
      <c r="AL26" s="23">
        <v>-1.0237837802103762</v>
      </c>
      <c r="AM26" s="23"/>
      <c r="AN26" s="23">
        <v>6.2737374600000262</v>
      </c>
      <c r="AO26" s="23"/>
      <c r="AP26"/>
      <c r="AQ26" s="28"/>
      <c r="AR26" s="23"/>
      <c r="AS26" s="23"/>
      <c r="AT26" s="23"/>
      <c r="AU26" s="23"/>
      <c r="AV26" s="23"/>
      <c r="AW26" s="23"/>
      <c r="AX26" s="23"/>
      <c r="AY26" s="23"/>
      <c r="AZ26" s="23">
        <v>-5.8924290769353647</v>
      </c>
      <c r="BB26" s="360"/>
    </row>
    <row r="27" spans="1:56" s="66" customFormat="1" x14ac:dyDescent="0.25">
      <c r="A27" s="3" t="s">
        <v>67</v>
      </c>
      <c r="B27" s="141" t="s">
        <v>237</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v>-2.4240028000000002</v>
      </c>
      <c r="AJ27" s="23">
        <v>-0.96263998000000139</v>
      </c>
      <c r="AK27" s="23">
        <v>-0.86140375000000002</v>
      </c>
      <c r="AL27" s="23">
        <v>-3.2845518700000018</v>
      </c>
      <c r="AM27" s="23"/>
      <c r="AN27" s="23">
        <v>-0.9897812399999999</v>
      </c>
      <c r="AO27" s="23"/>
      <c r="AP27"/>
      <c r="AQ27" s="28"/>
      <c r="AR27" s="23"/>
      <c r="AS27" s="23"/>
      <c r="AT27" s="23"/>
      <c r="AU27" s="23"/>
      <c r="AV27" s="23"/>
      <c r="AW27" s="23"/>
      <c r="AX27" s="23"/>
      <c r="AY27" s="23"/>
      <c r="AZ27" s="23">
        <v>-7.532598400000003</v>
      </c>
    </row>
    <row r="28" spans="1:56" x14ac:dyDescent="0.25">
      <c r="A28" s="4" t="s">
        <v>68</v>
      </c>
      <c r="B28" s="43" t="s">
        <v>238</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v>1.0944839799999999</v>
      </c>
      <c r="AJ28" s="22">
        <v>2.0987522699999999</v>
      </c>
      <c r="AK28" s="22">
        <v>1.5595641200000001</v>
      </c>
      <c r="AL28" s="22">
        <v>-0.71781803000000011</v>
      </c>
      <c r="AM28" s="22"/>
      <c r="AN28" s="22">
        <v>0.86660706999999981</v>
      </c>
      <c r="AO28" s="22"/>
      <c r="AQ28" s="27"/>
      <c r="AR28" s="22"/>
      <c r="AS28" s="22"/>
      <c r="AT28" s="22"/>
      <c r="AU28" s="22"/>
      <c r="AV28" s="22"/>
      <c r="AW28" s="22"/>
      <c r="AX28" s="22"/>
      <c r="AY28" s="22"/>
      <c r="AZ28" s="22">
        <v>4.03498234</v>
      </c>
    </row>
    <row r="29" spans="1:56" x14ac:dyDescent="0.25">
      <c r="A29" s="4" t="s">
        <v>69</v>
      </c>
      <c r="B29" s="43" t="s">
        <v>239</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v>-3.5184867799999999</v>
      </c>
      <c r="AJ29" s="22">
        <v>-3.0613922500000013</v>
      </c>
      <c r="AK29" s="22">
        <v>-2.4209678700000001</v>
      </c>
      <c r="AL29" s="22">
        <v>-2.5667338400000017</v>
      </c>
      <c r="AM29" s="22"/>
      <c r="AN29" s="22">
        <v>-1.8176848700000006</v>
      </c>
      <c r="AO29" s="22"/>
      <c r="AQ29" s="27"/>
      <c r="AR29" s="22"/>
      <c r="AS29" s="22"/>
      <c r="AT29" s="22"/>
      <c r="AU29" s="22"/>
      <c r="AV29" s="22"/>
      <c r="AW29" s="22"/>
      <c r="AX29" s="22"/>
      <c r="AY29" s="22"/>
      <c r="AZ29" s="22">
        <v>-11.567580740000002</v>
      </c>
    </row>
    <row r="30" spans="1:56" x14ac:dyDescent="0.25">
      <c r="A30" s="4" t="s">
        <v>721</v>
      </c>
      <c r="B30" s="43" t="s">
        <v>720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v>0</v>
      </c>
      <c r="AJ30" s="22">
        <v>0</v>
      </c>
      <c r="AK30" s="22">
        <v>0</v>
      </c>
      <c r="AL30" s="22">
        <v>0</v>
      </c>
      <c r="AM30" s="22"/>
      <c r="AN30" s="22">
        <v>-3.870343999999909E-2</v>
      </c>
      <c r="AO30" s="22"/>
      <c r="AQ30" s="27"/>
      <c r="AR30" s="22"/>
      <c r="AS30" s="22"/>
      <c r="AT30" s="22"/>
      <c r="AU30" s="22"/>
      <c r="AV30" s="22"/>
      <c r="AW30" s="22"/>
      <c r="AX30" s="22"/>
      <c r="AY30" s="22"/>
      <c r="AZ30" s="22">
        <v>0</v>
      </c>
    </row>
    <row r="31" spans="1:56" s="66" customFormat="1" x14ac:dyDescent="0.25">
      <c r="A31" s="3" t="s">
        <v>818</v>
      </c>
      <c r="B31" s="141" t="s">
        <v>240</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v>-8.8621262390250042</v>
      </c>
      <c r="AJ31" s="23">
        <v>-5.9295126261749802</v>
      </c>
      <c r="AK31" s="23">
        <v>5.6749470384749943</v>
      </c>
      <c r="AL31" s="23">
        <v>-4.3083356502103776</v>
      </c>
      <c r="AM31" s="23"/>
      <c r="AN31" s="23">
        <v>5.2839562200000261</v>
      </c>
      <c r="AO31" s="23"/>
      <c r="AP31"/>
      <c r="AQ31" s="28"/>
      <c r="AR31" s="23"/>
      <c r="AS31" s="23"/>
      <c r="AT31" s="23"/>
      <c r="AU31" s="23"/>
      <c r="AV31" s="23"/>
      <c r="AW31" s="23"/>
      <c r="AX31" s="23"/>
      <c r="AY31" s="23"/>
      <c r="AZ31" s="23">
        <v>-13.425027476935369</v>
      </c>
    </row>
    <row r="32" spans="1:56" x14ac:dyDescent="0.25">
      <c r="A32" s="2" t="s">
        <v>71</v>
      </c>
      <c r="B32" s="42" t="s">
        <v>242</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v>0</v>
      </c>
      <c r="AJ32" s="22">
        <v>0</v>
      </c>
      <c r="AK32" s="22">
        <v>-33.629317809999996</v>
      </c>
      <c r="AL32" s="22">
        <v>39.123759639999996</v>
      </c>
      <c r="AM32" s="22"/>
      <c r="AN32" s="22">
        <v>-1.3702342599999999</v>
      </c>
      <c r="AO32" s="22"/>
      <c r="AQ32" s="27"/>
      <c r="AR32" s="22"/>
      <c r="AS32" s="22"/>
      <c r="AT32" s="22"/>
      <c r="AU32" s="22"/>
      <c r="AV32" s="22"/>
      <c r="AW32" s="22"/>
      <c r="AX32" s="22"/>
      <c r="AY32" s="22"/>
      <c r="AZ32" s="22">
        <v>5.4944418299999995</v>
      </c>
    </row>
    <row r="33" spans="1:52" s="66" customFormat="1" x14ac:dyDescent="0.25">
      <c r="A33" s="3" t="s">
        <v>438</v>
      </c>
      <c r="B33" s="141" t="s">
        <v>480</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91">
        <v>-8.8621262390250042</v>
      </c>
      <c r="AJ33" s="291">
        <v>-5.9295126261749802</v>
      </c>
      <c r="AK33" s="291">
        <v>-27.954370771525003</v>
      </c>
      <c r="AL33" s="291">
        <v>34.815423989789622</v>
      </c>
      <c r="AM33" s="291"/>
      <c r="AN33" s="291">
        <v>3.9137219600000259</v>
      </c>
      <c r="AO33" s="23"/>
      <c r="AP33"/>
      <c r="AQ33" s="28"/>
      <c r="AR33" s="23"/>
      <c r="AS33" s="23"/>
      <c r="AT33" s="23"/>
      <c r="AU33" s="23"/>
      <c r="AV33" s="23"/>
      <c r="AW33" s="23"/>
      <c r="AX33" s="23"/>
      <c r="AY33" s="23"/>
      <c r="AZ33" s="23">
        <v>-7.9305856469353699</v>
      </c>
    </row>
    <row r="34" spans="1:52" hidden="1" x14ac:dyDescent="0.25">
      <c r="A34" s="2" t="s">
        <v>132</v>
      </c>
      <c r="B34" s="42" t="s">
        <v>243</v>
      </c>
      <c r="C34" s="35"/>
      <c r="D34" s="35"/>
      <c r="E34" s="35"/>
      <c r="F34" s="35"/>
      <c r="G34" s="35"/>
      <c r="H34" s="35"/>
      <c r="I34" s="35"/>
      <c r="J34" s="35"/>
      <c r="K34" s="35"/>
      <c r="L34" s="35"/>
      <c r="M34" s="35"/>
      <c r="N34" s="35"/>
      <c r="O34" s="35"/>
      <c r="P34" s="35"/>
      <c r="Q34" s="35"/>
      <c r="R34" s="35"/>
      <c r="S34" s="38"/>
      <c r="T34" s="38"/>
      <c r="U34" s="38"/>
      <c r="V34" s="38"/>
      <c r="W34" s="38"/>
      <c r="X34" s="38"/>
      <c r="Y34" s="38"/>
      <c r="Z34" s="38"/>
      <c r="AA34" s="38"/>
      <c r="AB34" s="38"/>
      <c r="AC34" s="38"/>
      <c r="AD34" s="38"/>
      <c r="AE34" s="38"/>
      <c r="AF34" s="38"/>
      <c r="AG34" s="38"/>
      <c r="AH34" s="38"/>
      <c r="AI34" s="284"/>
      <c r="AJ34" s="284"/>
      <c r="AK34" s="284"/>
      <c r="AL34" s="284"/>
      <c r="AM34" s="285"/>
      <c r="AN34" s="284"/>
      <c r="AO34" s="38"/>
      <c r="AQ34" s="13"/>
      <c r="AR34" s="35"/>
      <c r="AS34" s="35"/>
      <c r="AT34" s="35"/>
      <c r="AU34" s="35"/>
      <c r="AV34" s="38"/>
      <c r="AW34" s="38"/>
      <c r="AX34" s="38"/>
      <c r="AY34" s="38"/>
      <c r="AZ34" s="285"/>
    </row>
    <row r="35" spans="1:52" x14ac:dyDescent="0.25">
      <c r="A35" s="46" t="s">
        <v>75</v>
      </c>
      <c r="B35" s="144" t="s">
        <v>244</v>
      </c>
      <c r="C35" s="47"/>
      <c r="D35" s="47"/>
      <c r="E35" s="47"/>
      <c r="F35" s="47"/>
      <c r="G35" s="47"/>
      <c r="H35" s="47"/>
      <c r="I35" s="47"/>
      <c r="J35" s="47"/>
      <c r="K35" s="47"/>
      <c r="L35" s="47"/>
      <c r="M35" s="47"/>
      <c r="N35" s="47"/>
      <c r="O35" s="47"/>
      <c r="P35" s="47"/>
      <c r="Q35" s="47"/>
      <c r="R35" s="47"/>
      <c r="S35" s="92"/>
      <c r="T35" s="92"/>
      <c r="U35" s="92"/>
      <c r="V35" s="92"/>
      <c r="W35" s="92"/>
      <c r="X35" s="92"/>
      <c r="Y35" s="92"/>
      <c r="Z35" s="92"/>
      <c r="AA35" s="92"/>
      <c r="AB35" s="92"/>
      <c r="AC35" s="92"/>
      <c r="AD35" s="92"/>
      <c r="AE35" s="92"/>
      <c r="AF35" s="92"/>
      <c r="AG35" s="92"/>
      <c r="AH35" s="92"/>
      <c r="AI35" s="22">
        <v>0</v>
      </c>
      <c r="AJ35" s="70">
        <v>0</v>
      </c>
      <c r="AK35" s="22">
        <v>0</v>
      </c>
      <c r="AL35" s="22">
        <v>-5.3810000000000002</v>
      </c>
      <c r="AM35" s="70"/>
      <c r="AN35" s="22">
        <v>-2.3773500000000068E-3</v>
      </c>
      <c r="AO35" s="92"/>
      <c r="AQ35" s="45"/>
      <c r="AR35" s="47"/>
      <c r="AS35" s="47"/>
      <c r="AT35" s="47"/>
      <c r="AU35" s="47"/>
      <c r="AV35" s="62"/>
      <c r="AW35" s="62"/>
      <c r="AX35" s="86"/>
      <c r="AY35" s="86"/>
      <c r="AZ35" s="22">
        <v>-5.3810000000000002</v>
      </c>
    </row>
    <row r="36" spans="1:52" x14ac:dyDescent="0.25">
      <c r="A36" s="2" t="s">
        <v>722</v>
      </c>
      <c r="B36" s="42" t="s">
        <v>723</v>
      </c>
      <c r="C36" s="35"/>
      <c r="D36" s="35"/>
      <c r="E36" s="35"/>
      <c r="F36" s="35"/>
      <c r="G36" s="35"/>
      <c r="H36" s="35"/>
      <c r="I36" s="35"/>
      <c r="J36" s="35"/>
      <c r="K36" s="35"/>
      <c r="L36" s="35"/>
      <c r="M36" s="35"/>
      <c r="N36" s="35"/>
      <c r="O36" s="35"/>
      <c r="P36" s="35"/>
      <c r="Q36" s="35"/>
      <c r="R36" s="35"/>
      <c r="S36" s="70"/>
      <c r="T36" s="70"/>
      <c r="U36" s="70"/>
      <c r="V36" s="70"/>
      <c r="W36" s="70"/>
      <c r="X36" s="70"/>
      <c r="Y36" s="70"/>
      <c r="Z36" s="70"/>
      <c r="AA36" s="70"/>
      <c r="AB36" s="70"/>
      <c r="AC36" s="70"/>
      <c r="AD36" s="70"/>
      <c r="AE36" s="70"/>
      <c r="AF36" s="70"/>
      <c r="AG36" s="70"/>
      <c r="AH36" s="70"/>
      <c r="AI36" s="22">
        <v>0</v>
      </c>
      <c r="AJ36" s="70">
        <v>0</v>
      </c>
      <c r="AK36" s="22">
        <v>0</v>
      </c>
      <c r="AL36" s="22">
        <v>0</v>
      </c>
      <c r="AM36" s="70"/>
      <c r="AN36" s="22">
        <v>-1.542673960000001</v>
      </c>
      <c r="AO36" s="70"/>
      <c r="AQ36" s="37"/>
      <c r="AR36" s="35"/>
      <c r="AS36" s="35"/>
      <c r="AT36" s="35"/>
      <c r="AU36" s="35"/>
      <c r="AV36" s="39"/>
      <c r="AW36" s="39"/>
      <c r="AX36" s="22"/>
      <c r="AY36" s="22"/>
      <c r="AZ36" s="22">
        <v>0</v>
      </c>
    </row>
    <row r="37" spans="1:52" x14ac:dyDescent="0.25">
      <c r="A37" s="3" t="s">
        <v>758</v>
      </c>
      <c r="B37" s="141" t="s">
        <v>759</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v>3.8155270309749922</v>
      </c>
      <c r="AJ37" s="23">
        <v>5.0020857538250141</v>
      </c>
      <c r="AK37" s="23">
        <v>15.687465548474991</v>
      </c>
      <c r="AL37" s="23">
        <v>16.23101821978964</v>
      </c>
      <c r="AM37" s="23">
        <v>0</v>
      </c>
      <c r="AN37" s="23">
        <v>14.469129150000022</v>
      </c>
      <c r="AO37" s="22">
        <v>0</v>
      </c>
      <c r="AQ37" s="22">
        <v>0</v>
      </c>
      <c r="AR37" s="22"/>
      <c r="AS37" s="22"/>
      <c r="AT37" s="22"/>
      <c r="AU37" s="22"/>
      <c r="AV37" s="22"/>
      <c r="AW37" s="23">
        <v>78.981999999999999</v>
      </c>
      <c r="AX37" s="23">
        <v>31.925999999999998</v>
      </c>
      <c r="AY37" s="23">
        <v>9.8689999999999998</v>
      </c>
      <c r="AZ37" s="23">
        <v>40.736096553064641</v>
      </c>
    </row>
    <row r="38" spans="1:52" x14ac:dyDescent="0.25">
      <c r="A38" s="2" t="s">
        <v>760</v>
      </c>
      <c r="B38" s="42" t="s">
        <v>761</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v>9.9807567661113858E-2</v>
      </c>
      <c r="AJ38" s="35">
        <v>0.12581537142486182</v>
      </c>
      <c r="AK38" s="35">
        <v>0.38127213702621654</v>
      </c>
      <c r="AL38" s="35">
        <v>0.3146017257725649</v>
      </c>
      <c r="AM38" s="35"/>
      <c r="AN38" s="35">
        <v>0.32549135167513693</v>
      </c>
      <c r="AO38" s="35"/>
      <c r="AQ38" s="50" t="s">
        <v>570</v>
      </c>
      <c r="AR38" s="35"/>
      <c r="AS38" s="35"/>
      <c r="AT38" s="35"/>
      <c r="AU38" s="35"/>
      <c r="AV38" s="35"/>
      <c r="AW38" s="35"/>
      <c r="AX38" s="35"/>
      <c r="AY38" s="35"/>
      <c r="AZ38" s="35">
        <v>0.2386085795468674</v>
      </c>
    </row>
    <row r="39" spans="1:52" s="66" customFormat="1" hidden="1" x14ac:dyDescent="0.25">
      <c r="A39" s="44" t="s">
        <v>64</v>
      </c>
      <c r="B39" s="145" t="s">
        <v>247</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v>0</v>
      </c>
      <c r="AJ39" s="48">
        <v>0</v>
      </c>
      <c r="AK39" s="48">
        <v>0</v>
      </c>
      <c r="AL39" s="48">
        <v>0</v>
      </c>
      <c r="AM39" s="48"/>
      <c r="AN39" s="48">
        <v>0</v>
      </c>
      <c r="AO39" s="48"/>
      <c r="AP39"/>
      <c r="AQ39" s="49"/>
      <c r="AR39" s="48"/>
      <c r="AS39" s="48"/>
      <c r="AT39" s="48"/>
      <c r="AU39" s="48"/>
      <c r="AV39" s="48"/>
      <c r="AW39" s="48"/>
      <c r="AX39" s="48"/>
      <c r="AY39" s="48"/>
      <c r="AZ39" s="48"/>
    </row>
    <row r="40" spans="1:52" hidden="1" x14ac:dyDescent="0.25">
      <c r="A40" s="4" t="s">
        <v>34</v>
      </c>
      <c r="B40" s="43" t="s">
        <v>404</v>
      </c>
      <c r="C40" s="85"/>
      <c r="D40" s="85"/>
      <c r="E40" s="85"/>
      <c r="F40" s="85"/>
      <c r="G40" s="85"/>
      <c r="H40" s="85"/>
      <c r="I40" s="85"/>
      <c r="J40" s="85"/>
      <c r="K40" s="85"/>
      <c r="L40" s="85"/>
      <c r="M40" s="85"/>
      <c r="N40" s="85"/>
      <c r="O40" s="85"/>
      <c r="P40" s="85"/>
      <c r="Q40" s="85"/>
      <c r="R40" s="85"/>
      <c r="S40" s="22"/>
      <c r="T40" s="22"/>
      <c r="U40" s="22"/>
      <c r="V40" s="22"/>
      <c r="W40" s="22"/>
      <c r="X40" s="22"/>
      <c r="Y40" s="22"/>
      <c r="Z40" s="22"/>
      <c r="AA40" s="22"/>
      <c r="AB40" s="22"/>
      <c r="AC40" s="22"/>
      <c r="AD40" s="22"/>
      <c r="AE40" s="22"/>
      <c r="AF40" s="22"/>
      <c r="AG40" s="22"/>
      <c r="AH40" s="22"/>
      <c r="AI40" s="22"/>
      <c r="AJ40" s="22"/>
      <c r="AK40" s="22"/>
      <c r="AL40" s="22"/>
      <c r="AM40" s="22"/>
      <c r="AN40" s="22"/>
      <c r="AO40" s="22"/>
      <c r="AQ40" s="27"/>
      <c r="AR40" s="22"/>
      <c r="AS40" s="22"/>
      <c r="AT40" s="22"/>
      <c r="AU40" s="22"/>
      <c r="AV40" s="22"/>
      <c r="AW40" s="22"/>
      <c r="AX40" s="22"/>
      <c r="AY40" s="22"/>
      <c r="AZ40" s="22"/>
    </row>
    <row r="41" spans="1:52" hidden="1" x14ac:dyDescent="0.25">
      <c r="A41" s="4" t="s">
        <v>65</v>
      </c>
      <c r="B41" s="43" t="s">
        <v>403</v>
      </c>
      <c r="C41" s="85"/>
      <c r="D41" s="85"/>
      <c r="E41" s="85"/>
      <c r="F41" s="85"/>
      <c r="G41" s="85"/>
      <c r="H41" s="85"/>
      <c r="I41" s="85"/>
      <c r="J41" s="85"/>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Q41" s="27"/>
      <c r="AR41" s="22"/>
      <c r="AS41" s="22"/>
      <c r="AT41" s="22"/>
      <c r="AU41" s="22"/>
      <c r="AV41" s="22"/>
      <c r="AW41" s="22"/>
      <c r="AX41" s="22"/>
      <c r="AY41" s="22"/>
      <c r="AZ41" s="22"/>
    </row>
    <row r="42" spans="1:52" hidden="1" x14ac:dyDescent="0.25">
      <c r="A42" s="2" t="s">
        <v>133</v>
      </c>
      <c r="B42" s="42" t="s">
        <v>248</v>
      </c>
      <c r="C42" s="85"/>
      <c r="D42" s="85"/>
      <c r="E42" s="85"/>
      <c r="F42" s="85"/>
      <c r="G42" s="85"/>
      <c r="H42" s="85"/>
      <c r="I42" s="85"/>
      <c r="J42" s="85"/>
      <c r="K42" s="85"/>
      <c r="L42" s="85"/>
      <c r="M42" s="85"/>
      <c r="N42" s="85"/>
      <c r="O42" s="85"/>
      <c r="P42" s="85"/>
      <c r="Q42" s="85"/>
      <c r="R42" s="85"/>
      <c r="S42" s="39"/>
      <c r="T42" s="39"/>
      <c r="U42" s="39"/>
      <c r="V42" s="39"/>
      <c r="W42" s="39"/>
      <c r="X42" s="39"/>
      <c r="Y42" s="39"/>
      <c r="Z42" s="39"/>
      <c r="AA42" s="39"/>
      <c r="AB42" s="39"/>
      <c r="AC42" s="39"/>
      <c r="AD42" s="39"/>
      <c r="AE42" s="39"/>
      <c r="AF42" s="39"/>
      <c r="AG42" s="39"/>
      <c r="AH42" s="39"/>
      <c r="AI42" s="39"/>
      <c r="AJ42" s="39"/>
      <c r="AK42" s="39"/>
      <c r="AL42" s="39"/>
      <c r="AM42" s="39"/>
      <c r="AN42" s="39"/>
      <c r="AO42" s="39"/>
      <c r="AQ42" s="13"/>
      <c r="AR42" s="37"/>
      <c r="AS42" s="37"/>
      <c r="AT42" s="37"/>
      <c r="AU42" s="37"/>
      <c r="AV42" s="39"/>
      <c r="AW42" s="39"/>
      <c r="AX42" s="39"/>
      <c r="AY42" s="39"/>
      <c r="AZ42" s="39"/>
    </row>
    <row r="43" spans="1:52" hidden="1" x14ac:dyDescent="0.25">
      <c r="A43" s="4" t="s">
        <v>35</v>
      </c>
      <c r="B43" s="43" t="s">
        <v>249</v>
      </c>
      <c r="C43" s="37"/>
      <c r="D43" s="37"/>
      <c r="E43" s="37"/>
      <c r="F43" s="37"/>
      <c r="G43" s="37"/>
      <c r="H43" s="37"/>
      <c r="I43" s="37"/>
      <c r="J43" s="37"/>
      <c r="K43" s="37"/>
      <c r="L43" s="37"/>
      <c r="M43" s="37"/>
      <c r="N43" s="37"/>
      <c r="O43" s="37"/>
      <c r="P43" s="37"/>
      <c r="Q43" s="37"/>
      <c r="R43" s="37"/>
      <c r="S43" s="22"/>
      <c r="T43" s="22"/>
      <c r="U43" s="22"/>
      <c r="V43" s="22"/>
      <c r="W43" s="22"/>
      <c r="X43" s="22"/>
      <c r="Y43" s="22"/>
      <c r="Z43" s="22"/>
      <c r="AA43" s="22"/>
      <c r="AB43" s="22"/>
      <c r="AC43" s="22"/>
      <c r="AD43" s="22"/>
      <c r="AE43" s="22"/>
      <c r="AF43" s="22"/>
      <c r="AG43" s="22"/>
      <c r="AH43" s="22"/>
      <c r="AI43" s="22"/>
      <c r="AJ43" s="22"/>
      <c r="AK43" s="22"/>
      <c r="AL43" s="22"/>
      <c r="AM43" s="22"/>
      <c r="AN43" s="22"/>
      <c r="AO43" s="22"/>
      <c r="AQ43" s="13"/>
      <c r="AR43" s="37"/>
      <c r="AS43" s="37"/>
      <c r="AT43" s="37"/>
      <c r="AU43" s="37"/>
      <c r="AV43" s="22"/>
      <c r="AW43" s="22"/>
      <c r="AX43" s="22"/>
      <c r="AY43" s="22"/>
      <c r="AZ43" s="22"/>
    </row>
    <row r="44" spans="1:52" hidden="1" x14ac:dyDescent="0.25">
      <c r="A44" s="4" t="s">
        <v>36</v>
      </c>
      <c r="B44" s="43" t="s">
        <v>225</v>
      </c>
      <c r="C44" s="37"/>
      <c r="D44" s="37"/>
      <c r="E44" s="37"/>
      <c r="F44" s="37"/>
      <c r="G44" s="37"/>
      <c r="H44" s="37"/>
      <c r="I44" s="37"/>
      <c r="J44" s="37"/>
      <c r="K44" s="37"/>
      <c r="L44" s="37"/>
      <c r="M44" s="37"/>
      <c r="N44" s="37"/>
      <c r="O44" s="37"/>
      <c r="P44" s="37"/>
      <c r="Q44" s="37"/>
      <c r="R44" s="37"/>
      <c r="S44" s="22"/>
      <c r="T44" s="22"/>
      <c r="U44" s="22"/>
      <c r="V44" s="22"/>
      <c r="W44" s="22"/>
      <c r="X44" s="22"/>
      <c r="Y44" s="22"/>
      <c r="Z44" s="22"/>
      <c r="AA44" s="22"/>
      <c r="AB44" s="22"/>
      <c r="AC44" s="22"/>
      <c r="AD44" s="22"/>
      <c r="AE44" s="22"/>
      <c r="AF44" s="22"/>
      <c r="AG44" s="22"/>
      <c r="AH44" s="22"/>
      <c r="AI44" s="22"/>
      <c r="AJ44" s="22"/>
      <c r="AK44" s="22"/>
      <c r="AL44" s="22"/>
      <c r="AM44" s="22"/>
      <c r="AN44" s="22"/>
      <c r="AO44" s="22"/>
      <c r="AQ44" s="13"/>
      <c r="AR44" s="37"/>
      <c r="AS44" s="37"/>
      <c r="AT44" s="37"/>
      <c r="AU44" s="37"/>
      <c r="AV44" s="22"/>
      <c r="AW44" s="22"/>
      <c r="AX44" s="22"/>
      <c r="AY44" s="22"/>
      <c r="AZ44" s="22"/>
    </row>
    <row r="45" spans="1:52" hidden="1" x14ac:dyDescent="0.25">
      <c r="A45" s="16" t="s">
        <v>37</v>
      </c>
      <c r="B45" s="143" t="s">
        <v>250</v>
      </c>
      <c r="C45" s="19"/>
      <c r="D45" s="19"/>
      <c r="E45" s="19"/>
      <c r="F45" s="19"/>
      <c r="G45" s="19"/>
      <c r="H45" s="19"/>
      <c r="I45" s="19"/>
      <c r="J45" s="19"/>
      <c r="K45" s="19"/>
      <c r="L45" s="19"/>
      <c r="M45" s="19"/>
      <c r="N45" s="19"/>
      <c r="O45" s="19"/>
      <c r="P45" s="19"/>
      <c r="Q45" s="19"/>
      <c r="R45" s="19"/>
      <c r="S45" s="40"/>
      <c r="T45" s="40"/>
      <c r="U45" s="40"/>
      <c r="V45" s="40"/>
      <c r="W45" s="40"/>
      <c r="X45" s="40"/>
      <c r="Y45" s="40"/>
      <c r="Z45" s="40"/>
      <c r="AA45" s="40"/>
      <c r="AB45" s="40"/>
      <c r="AC45" s="40"/>
      <c r="AD45" s="40"/>
      <c r="AE45" s="40"/>
      <c r="AF45" s="40"/>
      <c r="AG45" s="40"/>
      <c r="AH45" s="40"/>
      <c r="AI45" s="40"/>
      <c r="AJ45" s="40"/>
      <c r="AK45" s="40"/>
      <c r="AL45" s="40"/>
      <c r="AM45" s="40"/>
      <c r="AN45" s="40"/>
      <c r="AO45" s="40"/>
      <c r="AQ45" s="19"/>
      <c r="AR45" s="19"/>
      <c r="AS45" s="19"/>
      <c r="AT45" s="19"/>
      <c r="AU45" s="19"/>
      <c r="AV45" s="40"/>
      <c r="AW45" s="40"/>
      <c r="AX45" s="40"/>
      <c r="AY45" s="40"/>
      <c r="AZ45" s="40"/>
    </row>
    <row r="46" spans="1:52" hidden="1" x14ac:dyDescent="0.25">
      <c r="A46" s="2" t="s">
        <v>110</v>
      </c>
      <c r="B46" s="42"/>
      <c r="C46" s="37"/>
      <c r="D46" s="37"/>
      <c r="E46" s="37"/>
      <c r="F46" s="37"/>
      <c r="G46" s="37"/>
      <c r="H46" s="37"/>
      <c r="I46" s="37"/>
      <c r="J46" s="37"/>
      <c r="K46" s="37"/>
      <c r="L46" s="37"/>
      <c r="M46" s="37"/>
      <c r="N46" s="37"/>
      <c r="O46" s="37"/>
      <c r="P46" s="37"/>
      <c r="Q46" s="37"/>
      <c r="R46" s="37"/>
      <c r="S46" s="70"/>
      <c r="T46" s="70"/>
      <c r="U46" s="70"/>
      <c r="V46" s="70"/>
      <c r="W46" s="70"/>
      <c r="X46" s="70"/>
      <c r="Y46" s="70"/>
      <c r="Z46" s="70"/>
      <c r="AA46" s="70"/>
      <c r="AB46" s="70"/>
      <c r="AC46" s="70"/>
      <c r="AD46" s="70"/>
      <c r="AE46" s="95"/>
      <c r="AF46" s="95"/>
      <c r="AG46" s="95"/>
      <c r="AH46" s="95"/>
      <c r="AI46" s="95"/>
      <c r="AJ46" s="95"/>
      <c r="AK46" s="95"/>
      <c r="AL46" s="95"/>
      <c r="AM46" s="95"/>
      <c r="AN46" s="95"/>
      <c r="AO46" s="95"/>
      <c r="AQ46" s="37"/>
      <c r="AR46" s="37"/>
      <c r="AS46" s="37"/>
      <c r="AT46" s="37"/>
      <c r="AU46" s="37"/>
      <c r="AV46" s="70"/>
      <c r="AW46" s="70"/>
      <c r="AX46" s="70"/>
      <c r="AY46" s="70"/>
      <c r="AZ46" s="95"/>
    </row>
    <row r="47" spans="1:52" hidden="1" x14ac:dyDescent="0.25">
      <c r="A47" s="16" t="s">
        <v>109</v>
      </c>
      <c r="B47" s="143" t="s">
        <v>251</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Q47" s="19"/>
      <c r="AR47" s="184"/>
      <c r="AS47" s="184"/>
      <c r="AT47" s="184"/>
      <c r="AU47" s="184"/>
      <c r="AV47" s="40"/>
      <c r="AW47" s="40"/>
      <c r="AX47" s="40"/>
      <c r="AY47" s="40"/>
      <c r="AZ47" s="63"/>
    </row>
    <row r="48" spans="1:52" hidden="1" x14ac:dyDescent="0.25">
      <c r="A48" s="3" t="s">
        <v>111</v>
      </c>
      <c r="B48" s="141" t="s">
        <v>111</v>
      </c>
      <c r="C48" s="37"/>
      <c r="D48" s="37"/>
      <c r="E48" s="37"/>
      <c r="F48" s="37"/>
      <c r="G48" s="37"/>
      <c r="H48" s="37"/>
      <c r="I48" s="37"/>
      <c r="J48" s="37"/>
      <c r="K48" s="37"/>
      <c r="L48" s="37"/>
      <c r="M48" s="37"/>
      <c r="N48" s="37"/>
      <c r="O48" s="37"/>
      <c r="P48" s="37"/>
      <c r="Q48" s="37"/>
      <c r="R48" s="37"/>
      <c r="S48" s="70"/>
      <c r="T48" s="70"/>
      <c r="U48" s="70"/>
      <c r="V48" s="70"/>
      <c r="W48" s="70"/>
      <c r="X48" s="70"/>
      <c r="Y48" s="70"/>
      <c r="Z48" s="70"/>
      <c r="AA48" s="70"/>
      <c r="AB48" s="70"/>
      <c r="AC48" s="70"/>
      <c r="AD48" s="70"/>
      <c r="AE48" s="70"/>
      <c r="AF48" s="70"/>
      <c r="AG48" s="70"/>
      <c r="AH48" s="70"/>
      <c r="AI48" s="70"/>
      <c r="AJ48" s="70"/>
      <c r="AK48" s="70"/>
      <c r="AL48" s="70"/>
      <c r="AM48" s="70"/>
      <c r="AN48" s="70"/>
      <c r="AO48" s="70"/>
      <c r="AQ48" s="37"/>
      <c r="AR48" s="37"/>
      <c r="AS48" s="37"/>
      <c r="AT48" s="37"/>
      <c r="AU48" s="37"/>
      <c r="AV48" s="70"/>
      <c r="AW48" s="70"/>
      <c r="AX48" s="70"/>
      <c r="AY48" s="70"/>
      <c r="AZ48" s="70"/>
    </row>
    <row r="49" spans="1:52" hidden="1" x14ac:dyDescent="0.25">
      <c r="A49" s="4" t="s">
        <v>112</v>
      </c>
      <c r="B49" s="43" t="s">
        <v>252</v>
      </c>
      <c r="C49" s="37"/>
      <c r="D49" s="37"/>
      <c r="E49" s="37"/>
      <c r="F49" s="37"/>
      <c r="G49" s="37"/>
      <c r="H49" s="37"/>
      <c r="I49" s="37"/>
      <c r="J49" s="37"/>
      <c r="K49" s="37"/>
      <c r="L49" s="37"/>
      <c r="M49" s="37"/>
      <c r="N49" s="37"/>
      <c r="O49" s="37"/>
      <c r="P49" s="37"/>
      <c r="Q49" s="37"/>
      <c r="R49" s="37"/>
      <c r="S49" s="70"/>
      <c r="T49" s="70"/>
      <c r="U49" s="70"/>
      <c r="V49" s="70"/>
      <c r="W49" s="70"/>
      <c r="X49" s="70"/>
      <c r="Y49" s="70"/>
      <c r="Z49" s="70"/>
      <c r="AA49" s="70"/>
      <c r="AB49" s="70"/>
      <c r="AC49" s="70"/>
      <c r="AD49" s="70"/>
      <c r="AE49" s="186"/>
      <c r="AF49" s="186"/>
      <c r="AG49" s="186"/>
      <c r="AH49" s="186"/>
      <c r="AI49" s="186"/>
      <c r="AJ49" s="186"/>
      <c r="AK49" s="186"/>
      <c r="AL49" s="186"/>
      <c r="AM49" s="186"/>
      <c r="AN49" s="186"/>
      <c r="AO49" s="186"/>
      <c r="AQ49" s="37"/>
      <c r="AR49" s="37"/>
      <c r="AS49" s="37"/>
      <c r="AT49" s="37"/>
      <c r="AU49" s="37"/>
      <c r="AV49" s="70"/>
      <c r="AW49" s="70"/>
      <c r="AX49" s="70"/>
      <c r="AY49" s="186"/>
      <c r="AZ49" s="186"/>
    </row>
    <row r="50" spans="1:52" hidden="1" x14ac:dyDescent="0.25">
      <c r="A50" s="4" t="s">
        <v>114</v>
      </c>
      <c r="B50" s="43" t="s">
        <v>253</v>
      </c>
      <c r="C50" s="37"/>
      <c r="D50" s="37"/>
      <c r="E50" s="37"/>
      <c r="F50" s="37"/>
      <c r="G50" s="37"/>
      <c r="H50" s="37"/>
      <c r="I50" s="37"/>
      <c r="J50" s="37"/>
      <c r="K50" s="37"/>
      <c r="L50" s="37"/>
      <c r="M50" s="37"/>
      <c r="N50" s="37"/>
      <c r="O50" s="37"/>
      <c r="P50" s="37"/>
      <c r="Q50" s="37"/>
      <c r="R50" s="37"/>
      <c r="S50" s="70"/>
      <c r="V50" s="70"/>
      <c r="W50" s="70"/>
      <c r="X50" s="70"/>
      <c r="Y50" s="70"/>
      <c r="Z50" s="70"/>
      <c r="AA50" s="70"/>
      <c r="AB50" s="70"/>
      <c r="AC50" s="70"/>
      <c r="AD50" s="70"/>
      <c r="AE50" s="186"/>
      <c r="AF50" s="186"/>
      <c r="AG50" s="186"/>
      <c r="AH50" s="186"/>
      <c r="AI50" s="186"/>
      <c r="AJ50" s="186"/>
      <c r="AK50" s="186"/>
      <c r="AL50" s="186"/>
      <c r="AM50" s="186"/>
      <c r="AN50" s="186"/>
      <c r="AO50" s="186"/>
      <c r="AQ50" s="37"/>
      <c r="AR50" s="37"/>
      <c r="AS50" s="37"/>
      <c r="AT50" s="37"/>
      <c r="AU50" s="37"/>
      <c r="AV50" s="70"/>
      <c r="AW50" s="70"/>
      <c r="AX50" s="70"/>
      <c r="AY50" s="186"/>
      <c r="AZ50" s="186"/>
    </row>
    <row r="51" spans="1:52" hidden="1" x14ac:dyDescent="0.25">
      <c r="A51" s="4" t="s">
        <v>113</v>
      </c>
      <c r="B51" s="43" t="s">
        <v>254</v>
      </c>
      <c r="C51" s="37"/>
      <c r="D51" s="37"/>
      <c r="E51" s="37"/>
      <c r="F51" s="37"/>
      <c r="G51" s="37"/>
      <c r="H51" s="37"/>
      <c r="I51" s="37"/>
      <c r="J51" s="37"/>
      <c r="K51" s="37"/>
      <c r="L51" s="37"/>
      <c r="M51" s="37"/>
      <c r="N51" s="37"/>
      <c r="O51" s="37"/>
      <c r="P51" s="37"/>
      <c r="Q51" s="37"/>
      <c r="R51" s="37"/>
      <c r="S51" s="70"/>
      <c r="T51" s="70"/>
      <c r="U51" s="70"/>
      <c r="V51" s="70"/>
      <c r="W51" s="70"/>
      <c r="X51" s="70"/>
      <c r="Y51" s="70"/>
      <c r="Z51" s="70"/>
      <c r="AA51" s="70"/>
      <c r="AB51" s="70"/>
      <c r="AC51" s="70"/>
      <c r="AD51" s="70"/>
      <c r="AE51" s="186"/>
      <c r="AF51" s="186"/>
      <c r="AG51" s="186"/>
      <c r="AH51" s="186"/>
      <c r="AI51" s="186"/>
      <c r="AJ51" s="186"/>
      <c r="AK51" s="186"/>
      <c r="AL51" s="186"/>
      <c r="AM51" s="186"/>
      <c r="AN51" s="186"/>
      <c r="AO51" s="186"/>
      <c r="AQ51" s="37"/>
      <c r="AR51" s="37"/>
      <c r="AS51" s="37"/>
      <c r="AT51" s="37"/>
      <c r="AU51" s="37"/>
      <c r="AV51" s="70"/>
      <c r="AW51" s="70"/>
      <c r="AX51" s="70"/>
      <c r="AY51" s="186"/>
      <c r="AZ51" s="186"/>
    </row>
    <row r="52" spans="1:52" hidden="1" x14ac:dyDescent="0.25">
      <c r="A52" s="4" t="s">
        <v>115</v>
      </c>
      <c r="B52" s="43" t="s">
        <v>255</v>
      </c>
      <c r="C52" s="37"/>
      <c r="D52" s="37"/>
      <c r="E52" s="37"/>
      <c r="F52" s="37"/>
      <c r="G52" s="37"/>
      <c r="H52" s="37"/>
      <c r="I52" s="37"/>
      <c r="J52" s="37"/>
      <c r="K52" s="37"/>
      <c r="L52" s="37"/>
      <c r="M52" s="37"/>
      <c r="N52" s="37"/>
      <c r="O52" s="37"/>
      <c r="P52" s="37"/>
      <c r="Q52" s="37"/>
      <c r="R52" s="37"/>
      <c r="S52" s="70"/>
      <c r="T52" s="70"/>
      <c r="U52" s="70"/>
      <c r="V52" s="70"/>
      <c r="W52" s="70"/>
      <c r="X52" s="70"/>
      <c r="Y52" s="70"/>
      <c r="Z52" s="70"/>
      <c r="AA52" s="70"/>
      <c r="AB52" s="70"/>
      <c r="AC52" s="70"/>
      <c r="AD52" s="70"/>
      <c r="AE52" s="186"/>
      <c r="AF52" s="186"/>
      <c r="AG52" s="186"/>
      <c r="AH52" s="186"/>
      <c r="AI52" s="186"/>
      <c r="AJ52" s="186"/>
      <c r="AK52" s="186"/>
      <c r="AL52" s="186"/>
      <c r="AM52" s="186"/>
      <c r="AN52" s="186"/>
      <c r="AO52" s="186"/>
      <c r="AQ52" s="37"/>
      <c r="AR52" s="37"/>
      <c r="AS52" s="37"/>
      <c r="AT52" s="37"/>
      <c r="AU52" s="37"/>
      <c r="AV52" s="70"/>
      <c r="AW52" s="70"/>
      <c r="AX52" s="70"/>
      <c r="AY52" s="186"/>
      <c r="AZ52" s="186"/>
    </row>
    <row r="53" spans="1:52" hidden="1" x14ac:dyDescent="0.25">
      <c r="A53" s="4" t="s">
        <v>218</v>
      </c>
      <c r="B53" s="43" t="s">
        <v>256</v>
      </c>
      <c r="C53" s="37"/>
      <c r="D53" s="37"/>
      <c r="E53" s="37"/>
      <c r="F53" s="37"/>
      <c r="G53" s="37"/>
      <c r="H53" s="37"/>
      <c r="I53" s="37"/>
      <c r="J53" s="37"/>
      <c r="K53" s="37"/>
      <c r="L53" s="37"/>
      <c r="M53" s="37"/>
      <c r="N53" s="37"/>
      <c r="O53" s="37"/>
      <c r="P53" s="37"/>
      <c r="Q53" s="37"/>
      <c r="R53" s="37"/>
      <c r="S53" s="70"/>
      <c r="T53" s="70"/>
      <c r="U53" s="70"/>
      <c r="V53" s="70"/>
      <c r="W53" s="70"/>
      <c r="X53" s="70"/>
      <c r="Y53" s="70"/>
      <c r="Z53" s="70"/>
      <c r="AA53" s="70"/>
      <c r="AB53" s="70"/>
      <c r="AC53" s="70"/>
      <c r="AD53" s="70"/>
      <c r="AE53" s="185"/>
      <c r="AF53" s="185"/>
      <c r="AG53" s="185"/>
      <c r="AH53" s="185"/>
      <c r="AI53" s="185"/>
      <c r="AJ53" s="185"/>
      <c r="AK53" s="185"/>
      <c r="AL53" s="185"/>
      <c r="AM53" s="185"/>
      <c r="AN53" s="185"/>
      <c r="AO53" s="186"/>
      <c r="AQ53" s="37"/>
      <c r="AR53" s="37"/>
      <c r="AS53" s="37"/>
      <c r="AT53" s="37"/>
      <c r="AU53" s="37"/>
      <c r="AV53" s="70"/>
      <c r="AW53" s="70"/>
      <c r="AX53" s="70"/>
      <c r="AY53" s="70"/>
      <c r="AZ53" s="185"/>
    </row>
    <row r="54" spans="1:52" hidden="1" x14ac:dyDescent="0.25">
      <c r="A54" s="43" t="s">
        <v>219</v>
      </c>
      <c r="B54" s="43" t="s">
        <v>257</v>
      </c>
      <c r="C54" s="22"/>
      <c r="D54" s="22"/>
      <c r="E54" s="22"/>
      <c r="F54" s="22"/>
      <c r="G54" s="22"/>
      <c r="H54" s="22"/>
      <c r="I54" s="22"/>
      <c r="J54" s="22"/>
      <c r="K54" s="22"/>
      <c r="L54" s="22"/>
      <c r="M54" s="22"/>
      <c r="N54" s="22"/>
      <c r="O54" s="22"/>
      <c r="P54" s="22"/>
      <c r="Q54" s="22"/>
      <c r="R54" s="22"/>
      <c r="S54" s="22"/>
      <c r="T54" s="22"/>
      <c r="U54" s="22"/>
      <c r="V54" s="22"/>
      <c r="W54" s="22"/>
      <c r="X54" s="22"/>
      <c r="Y54" s="22"/>
      <c r="Z54" s="22"/>
      <c r="AA54" s="70"/>
      <c r="AB54" s="70"/>
      <c r="AC54" s="70"/>
      <c r="AD54" s="70"/>
      <c r="AE54" s="185"/>
      <c r="AF54" s="185"/>
      <c r="AG54" s="185"/>
      <c r="AH54" s="185"/>
      <c r="AI54" s="185"/>
      <c r="AJ54" s="185"/>
      <c r="AK54" s="185"/>
      <c r="AL54" s="185"/>
      <c r="AM54" s="185"/>
      <c r="AN54" s="185"/>
      <c r="AO54" s="186"/>
      <c r="AQ54" s="37"/>
      <c r="AR54" s="22"/>
      <c r="AS54" s="22"/>
      <c r="AT54" s="22"/>
      <c r="AU54" s="22"/>
      <c r="AV54" s="63"/>
      <c r="AW54" s="63"/>
      <c r="AX54" s="63"/>
      <c r="AY54" s="63"/>
      <c r="AZ54" s="185"/>
    </row>
    <row r="55" spans="1:52" s="66" customFormat="1" x14ac:dyDescent="0.25">
      <c r="A55" s="44" t="s">
        <v>762</v>
      </c>
      <c r="B55" s="145" t="s">
        <v>763</v>
      </c>
      <c r="C55" s="212"/>
      <c r="D55" s="212"/>
      <c r="E55" s="212"/>
      <c r="F55" s="212"/>
      <c r="G55" s="212"/>
      <c r="H55" s="212"/>
      <c r="I55" s="212"/>
      <c r="J55" s="212"/>
      <c r="K55" s="212"/>
      <c r="L55" s="212"/>
      <c r="M55" s="212"/>
      <c r="N55" s="212"/>
      <c r="O55" s="212"/>
      <c r="P55" s="212"/>
      <c r="Q55" s="212"/>
      <c r="R55" s="212"/>
      <c r="S55" s="212"/>
      <c r="T55" s="212"/>
      <c r="U55" s="212"/>
      <c r="V55" s="212"/>
      <c r="W55" s="213"/>
      <c r="X55" s="213"/>
      <c r="Y55" s="213"/>
      <c r="Z55" s="213"/>
      <c r="AA55" s="213"/>
      <c r="AB55" s="213"/>
      <c r="AC55" s="213"/>
      <c r="AD55" s="213"/>
      <c r="AE55" s="213"/>
      <c r="AF55" s="213"/>
      <c r="AG55" s="213"/>
      <c r="AH55" s="213"/>
      <c r="AI55" s="213">
        <v>-14.285951450000004</v>
      </c>
      <c r="AJ55" s="213">
        <v>-14.270001079999986</v>
      </c>
      <c r="AK55" s="213">
        <v>-11.882889630000001</v>
      </c>
      <c r="AL55" s="213">
        <v>-13.998107869999972</v>
      </c>
      <c r="AM55" s="213"/>
      <c r="AN55" s="213">
        <v>-13.006205509999974</v>
      </c>
      <c r="AO55" s="213"/>
      <c r="AP55"/>
      <c r="AQ55" s="212"/>
      <c r="AR55" s="212"/>
      <c r="AS55" s="212"/>
      <c r="AT55" s="212"/>
      <c r="AU55" s="212"/>
      <c r="AV55" s="213"/>
      <c r="AW55" s="213"/>
      <c r="AX55" s="23"/>
      <c r="AY55" s="23"/>
      <c r="AZ55" s="213">
        <v>-54.436950029999963</v>
      </c>
    </row>
    <row r="56" spans="1:52" x14ac:dyDescent="0.25">
      <c r="A56" s="43" t="s">
        <v>57</v>
      </c>
      <c r="B56" s="43" t="s">
        <v>262</v>
      </c>
      <c r="C56" s="61"/>
      <c r="D56" s="61"/>
      <c r="E56" s="61"/>
      <c r="F56" s="61"/>
      <c r="G56" s="61"/>
      <c r="H56" s="61"/>
      <c r="I56" s="61"/>
      <c r="J56" s="61"/>
      <c r="K56" s="61"/>
      <c r="L56" s="61"/>
      <c r="M56" s="61"/>
      <c r="N56" s="61"/>
      <c r="O56" s="61"/>
      <c r="P56" s="61"/>
      <c r="Q56" s="61"/>
      <c r="R56" s="61"/>
      <c r="S56" s="61"/>
      <c r="T56" s="61"/>
      <c r="U56" s="61"/>
      <c r="V56" s="61"/>
      <c r="W56" s="22"/>
      <c r="X56" s="22"/>
      <c r="Y56" s="22"/>
      <c r="Z56" s="22"/>
      <c r="AA56" s="22"/>
      <c r="AB56" s="22"/>
      <c r="AC56" s="22"/>
      <c r="AD56" s="22"/>
      <c r="AE56" s="22"/>
      <c r="AF56" s="22"/>
      <c r="AG56" s="22"/>
      <c r="AH56" s="22"/>
      <c r="AI56" s="22">
        <v>-5.4960519999999997</v>
      </c>
      <c r="AJ56" s="22">
        <v>-5.3644206600000004</v>
      </c>
      <c r="AK56" s="22">
        <v>-4.8462593500000013</v>
      </c>
      <c r="AL56" s="22">
        <v>-5.5140911999999993</v>
      </c>
      <c r="AM56" s="22"/>
      <c r="AN56" s="22">
        <v>-5.0016465200000004</v>
      </c>
      <c r="AO56" s="22"/>
      <c r="AQ56" s="61">
        <v>0</v>
      </c>
      <c r="AR56" s="37"/>
      <c r="AS56" s="37"/>
      <c r="AT56" s="37"/>
      <c r="AU56" s="37"/>
      <c r="AV56" s="37"/>
      <c r="AW56" s="22"/>
      <c r="AX56" s="22"/>
      <c r="AY56" s="22"/>
      <c r="AZ56" s="22">
        <v>-21.220823209999999</v>
      </c>
    </row>
    <row r="57" spans="1:52" x14ac:dyDescent="0.25">
      <c r="A57" s="43" t="s">
        <v>58</v>
      </c>
      <c r="B57" s="43" t="s">
        <v>263</v>
      </c>
      <c r="C57" s="37"/>
      <c r="D57" s="37"/>
      <c r="E57" s="37"/>
      <c r="F57" s="37"/>
      <c r="G57" s="37"/>
      <c r="H57" s="37"/>
      <c r="I57" s="37"/>
      <c r="J57" s="37"/>
      <c r="K57" s="37"/>
      <c r="L57" s="37"/>
      <c r="M57" s="37"/>
      <c r="N57" s="37"/>
      <c r="O57" s="37"/>
      <c r="P57" s="37"/>
      <c r="Q57" s="37"/>
      <c r="R57" s="37"/>
      <c r="S57" s="37"/>
      <c r="T57" s="37"/>
      <c r="U57" s="37"/>
      <c r="V57" s="37"/>
      <c r="W57" s="22"/>
      <c r="X57" s="22"/>
      <c r="Y57" s="22"/>
      <c r="Z57" s="22"/>
      <c r="AA57" s="22"/>
      <c r="AB57" s="22"/>
      <c r="AC57" s="22"/>
      <c r="AD57" s="22"/>
      <c r="AE57" s="22"/>
      <c r="AF57" s="22"/>
      <c r="AG57" s="22"/>
      <c r="AH57" s="22"/>
      <c r="AI57" s="22">
        <v>-5.9739768300000016</v>
      </c>
      <c r="AJ57" s="22">
        <v>-6.3352182900000011</v>
      </c>
      <c r="AK57" s="22">
        <v>-4.9804866500000013</v>
      </c>
      <c r="AL57" s="22">
        <v>-5.1443969200000002</v>
      </c>
      <c r="AM57" s="22"/>
      <c r="AN57" s="22">
        <v>-5.7771552500000007</v>
      </c>
      <c r="AO57" s="22"/>
      <c r="AQ57" s="37"/>
      <c r="AR57" s="37"/>
      <c r="AS57" s="37"/>
      <c r="AT57" s="37"/>
      <c r="AU57" s="37"/>
      <c r="AV57" s="37"/>
      <c r="AW57" s="22"/>
      <c r="AX57" s="22"/>
      <c r="AY57" s="22"/>
      <c r="AZ57" s="22">
        <v>-22.43407869</v>
      </c>
    </row>
    <row r="58" spans="1:52" x14ac:dyDescent="0.25">
      <c r="A58" s="43" t="s">
        <v>59</v>
      </c>
      <c r="B58" s="43" t="s">
        <v>264</v>
      </c>
      <c r="C58" s="37"/>
      <c r="D58" s="37"/>
      <c r="E58" s="37"/>
      <c r="F58" s="37"/>
      <c r="G58" s="37"/>
      <c r="H58" s="37"/>
      <c r="I58" s="37"/>
      <c r="J58" s="37"/>
      <c r="K58" s="37"/>
      <c r="L58" s="37"/>
      <c r="M58" s="37"/>
      <c r="N58" s="37"/>
      <c r="O58" s="37"/>
      <c r="P58" s="37"/>
      <c r="Q58" s="37"/>
      <c r="R58" s="37"/>
      <c r="S58" s="37"/>
      <c r="T58" s="37"/>
      <c r="U58" s="37"/>
      <c r="V58" s="37"/>
      <c r="W58" s="22"/>
      <c r="X58" s="22"/>
      <c r="Y58" s="22"/>
      <c r="Z58" s="22"/>
      <c r="AA58" s="22"/>
      <c r="AB58" s="22"/>
      <c r="AC58" s="22"/>
      <c r="AD58" s="22"/>
      <c r="AE58" s="22"/>
      <c r="AF58" s="22"/>
      <c r="AG58" s="22"/>
      <c r="AH58" s="22"/>
      <c r="AI58" s="22">
        <v>-0.92440042999999983</v>
      </c>
      <c r="AJ58" s="22">
        <v>-0.88013993999999984</v>
      </c>
      <c r="AK58" s="22">
        <v>-0.55726159999999991</v>
      </c>
      <c r="AL58" s="22">
        <v>-0.8117974899999999</v>
      </c>
      <c r="AM58" s="22"/>
      <c r="AN58" s="22">
        <v>-0.75284642999999996</v>
      </c>
      <c r="AO58" s="22"/>
      <c r="AQ58" s="37"/>
      <c r="AR58" s="37"/>
      <c r="AS58" s="37"/>
      <c r="AT58" s="37"/>
      <c r="AU58" s="37"/>
      <c r="AV58" s="22"/>
      <c r="AW58" s="22"/>
      <c r="AX58" s="22"/>
      <c r="AY58" s="22"/>
      <c r="AZ58" s="22">
        <v>-3.1735994599999997</v>
      </c>
    </row>
    <row r="59" spans="1:52" x14ac:dyDescent="0.25">
      <c r="A59" s="43" t="s">
        <v>60</v>
      </c>
      <c r="B59" s="43" t="s">
        <v>265</v>
      </c>
      <c r="C59" s="37"/>
      <c r="D59" s="37"/>
      <c r="E59" s="37"/>
      <c r="F59" s="37"/>
      <c r="G59" s="37"/>
      <c r="H59" s="37"/>
      <c r="I59" s="37"/>
      <c r="J59" s="37"/>
      <c r="K59" s="37"/>
      <c r="L59" s="37"/>
      <c r="M59" s="37"/>
      <c r="N59" s="37"/>
      <c r="O59" s="37"/>
      <c r="P59" s="37"/>
      <c r="Q59" s="37"/>
      <c r="R59" s="37"/>
      <c r="S59" s="37"/>
      <c r="T59" s="37"/>
      <c r="U59" s="37"/>
      <c r="V59" s="37"/>
      <c r="W59" s="22"/>
      <c r="X59" s="22"/>
      <c r="Y59" s="22"/>
      <c r="Z59" s="22"/>
      <c r="AA59" s="22"/>
      <c r="AB59" s="22"/>
      <c r="AC59" s="22"/>
      <c r="AD59" s="22"/>
      <c r="AE59" s="22"/>
      <c r="AF59" s="22"/>
      <c r="AG59" s="22"/>
      <c r="AH59" s="22"/>
      <c r="AI59" s="22">
        <v>0</v>
      </c>
      <c r="AJ59" s="22">
        <v>0</v>
      </c>
      <c r="AK59" s="22">
        <v>0</v>
      </c>
      <c r="AL59" s="22">
        <v>0</v>
      </c>
      <c r="AM59" s="22"/>
      <c r="AN59" s="22">
        <v>0</v>
      </c>
      <c r="AO59" s="22"/>
      <c r="AQ59" s="37"/>
      <c r="AR59" s="37"/>
      <c r="AS59" s="37"/>
      <c r="AT59" s="37"/>
      <c r="AU59" s="37"/>
      <c r="AV59" s="22"/>
      <c r="AW59" s="22"/>
      <c r="AX59" s="22"/>
      <c r="AY59" s="22"/>
      <c r="AZ59" s="22">
        <v>0</v>
      </c>
    </row>
    <row r="60" spans="1:52" x14ac:dyDescent="0.25">
      <c r="A60" s="43" t="s">
        <v>36</v>
      </c>
      <c r="B60" s="43" t="s">
        <v>225</v>
      </c>
      <c r="C60" s="37"/>
      <c r="D60" s="37"/>
      <c r="E60" s="37"/>
      <c r="F60" s="37"/>
      <c r="G60" s="37"/>
      <c r="H60" s="37"/>
      <c r="I60" s="37"/>
      <c r="J60" s="37"/>
      <c r="K60" s="37"/>
      <c r="L60" s="37"/>
      <c r="M60" s="37"/>
      <c r="N60" s="37"/>
      <c r="O60" s="37"/>
      <c r="P60" s="37"/>
      <c r="Q60" s="37"/>
      <c r="R60" s="37"/>
      <c r="S60" s="37"/>
      <c r="T60" s="37"/>
      <c r="U60" s="37"/>
      <c r="V60" s="37"/>
      <c r="W60" s="22"/>
      <c r="X60" s="22"/>
      <c r="Y60" s="22"/>
      <c r="Z60" s="22"/>
      <c r="AA60" s="22"/>
      <c r="AB60" s="22"/>
      <c r="AC60" s="22"/>
      <c r="AD60" s="22"/>
      <c r="AE60" s="22"/>
      <c r="AF60" s="22"/>
      <c r="AG60" s="22"/>
      <c r="AH60" s="22"/>
      <c r="AI60" s="22">
        <v>-1.8915221900000043</v>
      </c>
      <c r="AJ60" s="22">
        <v>-1.690222189999985</v>
      </c>
      <c r="AK60" s="22">
        <v>-1.4988820300000008</v>
      </c>
      <c r="AL60" s="22">
        <v>-2.527822259999974</v>
      </c>
      <c r="AM60" s="22"/>
      <c r="AN60" s="22">
        <v>-1.4745573099999738</v>
      </c>
      <c r="AO60" s="22"/>
      <c r="AQ60" s="37"/>
      <c r="AR60" s="37"/>
      <c r="AS60" s="37"/>
      <c r="AT60" s="37"/>
      <c r="AU60" s="37"/>
      <c r="AV60" s="22"/>
      <c r="AW60" s="22"/>
      <c r="AX60" s="22"/>
      <c r="AY60" s="22"/>
      <c r="AZ60" s="22">
        <v>-7.6084486699999641</v>
      </c>
    </row>
    <row r="61" spans="1:52" x14ac:dyDescent="0.25">
      <c r="A61" s="42"/>
      <c r="B61" s="42"/>
      <c r="C61" s="37"/>
      <c r="D61" s="37"/>
      <c r="E61" s="37"/>
      <c r="F61" s="37"/>
      <c r="G61" s="37"/>
      <c r="H61" s="37"/>
      <c r="I61" s="37"/>
      <c r="J61" s="37"/>
      <c r="K61" s="37"/>
      <c r="L61" s="37"/>
      <c r="M61" s="37"/>
      <c r="N61" s="37"/>
      <c r="O61" s="37"/>
      <c r="P61" s="37"/>
      <c r="Q61" s="37"/>
      <c r="R61" s="37"/>
      <c r="S61" s="37"/>
      <c r="T61" s="37"/>
      <c r="U61" s="37"/>
      <c r="V61" s="37"/>
      <c r="W61" s="37"/>
      <c r="X61" s="37"/>
      <c r="Y61" s="37"/>
      <c r="Z61" s="37"/>
      <c r="AA61" s="38"/>
      <c r="AB61" s="38"/>
      <c r="AC61" s="38"/>
      <c r="AD61" s="38"/>
      <c r="AE61" s="31"/>
      <c r="AF61" s="31"/>
      <c r="AG61" s="31"/>
      <c r="AH61" s="31"/>
      <c r="AI61" s="31"/>
      <c r="AJ61" s="31"/>
      <c r="AK61" s="31"/>
      <c r="AL61" s="31"/>
      <c r="AM61" s="31"/>
      <c r="AN61" s="31"/>
      <c r="AO61" s="31"/>
      <c r="AQ61" s="37"/>
      <c r="AR61" s="37"/>
      <c r="AS61" s="37"/>
      <c r="AT61" s="37"/>
      <c r="AU61" s="37"/>
      <c r="AV61" s="37"/>
      <c r="AW61" s="37"/>
      <c r="AX61" s="38"/>
      <c r="AY61" s="38"/>
      <c r="AZ61" s="31"/>
    </row>
    <row r="62" spans="1:52" x14ac:dyDescent="0.25">
      <c r="A62" s="42"/>
      <c r="B62" s="159" t="s">
        <v>757</v>
      </c>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9"/>
      <c r="AB62" s="289"/>
      <c r="AC62" s="289"/>
      <c r="AD62" s="289"/>
      <c r="AE62" s="289"/>
      <c r="AF62" s="289"/>
      <c r="AG62" s="289"/>
      <c r="AH62" s="289"/>
      <c r="AI62" s="290">
        <v>0</v>
      </c>
      <c r="AJ62" s="290">
        <v>0</v>
      </c>
      <c r="AK62" s="290">
        <v>0</v>
      </c>
      <c r="AL62" s="290">
        <v>0</v>
      </c>
      <c r="AM62" s="290">
        <v>0</v>
      </c>
      <c r="AN62" s="290">
        <v>0</v>
      </c>
      <c r="AO62" s="38"/>
      <c r="AQ62" s="37"/>
      <c r="AR62" s="37"/>
      <c r="AS62" s="37"/>
      <c r="AT62" s="37"/>
      <c r="AU62" s="37"/>
      <c r="AV62" s="37"/>
      <c r="AW62" s="37"/>
      <c r="AX62" s="38"/>
      <c r="AY62" s="38"/>
    </row>
    <row r="63" spans="1:52" x14ac:dyDescent="0.25">
      <c r="A63" s="60"/>
      <c r="B63" s="146"/>
      <c r="C63" s="37"/>
      <c r="D63" s="37"/>
      <c r="E63" s="37"/>
      <c r="F63" s="37"/>
      <c r="G63" s="37"/>
      <c r="H63" s="37"/>
      <c r="I63" s="37"/>
      <c r="J63" s="37"/>
      <c r="K63" s="37"/>
      <c r="L63" s="37"/>
      <c r="M63" s="37"/>
      <c r="N63" s="37"/>
      <c r="O63" s="37"/>
      <c r="P63" s="37"/>
      <c r="Q63" s="37"/>
      <c r="R63" s="37"/>
      <c r="S63" s="37"/>
      <c r="T63" s="37"/>
      <c r="U63" s="37"/>
      <c r="V63" s="37"/>
      <c r="W63" s="37"/>
      <c r="X63" s="37"/>
      <c r="Y63" s="37"/>
      <c r="Z63" s="37"/>
      <c r="AA63" s="38"/>
      <c r="AB63" s="38"/>
      <c r="AC63" s="38"/>
      <c r="AD63" s="38"/>
      <c r="AE63" s="38"/>
      <c r="AF63" s="38"/>
      <c r="AG63" s="38"/>
      <c r="AH63" s="38"/>
      <c r="AI63" s="38"/>
      <c r="AJ63" s="38"/>
      <c r="AK63" s="38"/>
      <c r="AL63" s="38"/>
      <c r="AM63" s="38"/>
      <c r="AN63" s="38"/>
      <c r="AO63" s="38"/>
      <c r="AQ63" s="37"/>
      <c r="AR63" s="37"/>
      <c r="AS63" s="37"/>
      <c r="AT63" s="37"/>
      <c r="AU63" s="37"/>
      <c r="AV63" s="37"/>
      <c r="AW63" s="37"/>
      <c r="AX63" s="38"/>
      <c r="AY63" s="38"/>
    </row>
    <row r="64" spans="1:52" x14ac:dyDescent="0.25">
      <c r="A64" s="60"/>
      <c r="B64" s="146"/>
      <c r="C64" s="37"/>
      <c r="D64" s="37"/>
      <c r="E64" s="37"/>
      <c r="F64" s="37"/>
      <c r="G64" s="37"/>
      <c r="H64" s="37"/>
      <c r="I64" s="37"/>
      <c r="J64" s="37"/>
      <c r="K64" s="37"/>
      <c r="L64" s="37"/>
      <c r="M64" s="37"/>
      <c r="N64" s="37"/>
      <c r="O64" s="37"/>
      <c r="P64" s="37"/>
      <c r="Q64" s="37"/>
      <c r="R64" s="37"/>
      <c r="S64" s="37"/>
      <c r="T64" s="37"/>
      <c r="U64" s="37"/>
      <c r="V64" s="37"/>
      <c r="W64" s="37"/>
      <c r="X64" s="37"/>
      <c r="Y64" s="37"/>
      <c r="Z64" s="37"/>
      <c r="AA64" s="38"/>
      <c r="AB64" s="38"/>
      <c r="AC64" s="38"/>
      <c r="AD64" s="38"/>
      <c r="AE64" s="38"/>
      <c r="AF64" s="38"/>
      <c r="AG64" s="38"/>
      <c r="AH64" s="38"/>
      <c r="AI64" s="38"/>
      <c r="AJ64" s="38"/>
      <c r="AK64" s="38"/>
      <c r="AL64" s="38"/>
      <c r="AM64" s="38"/>
      <c r="AN64" s="38"/>
      <c r="AO64" s="38"/>
      <c r="AQ64" s="37"/>
      <c r="AR64" s="37"/>
      <c r="AS64" s="37"/>
      <c r="AT64" s="37"/>
      <c r="AU64" s="37"/>
      <c r="AV64" s="37"/>
      <c r="AW64" s="37"/>
      <c r="AX64" s="38"/>
      <c r="AY64" s="38"/>
    </row>
    <row r="65" spans="1:54" x14ac:dyDescent="0.25">
      <c r="A65" s="146"/>
      <c r="B65" s="146"/>
      <c r="C65" s="37"/>
      <c r="D65" s="37"/>
      <c r="E65" s="37"/>
      <c r="F65" s="37"/>
      <c r="G65" s="37"/>
      <c r="H65" s="37"/>
      <c r="I65" s="37"/>
      <c r="J65" s="37"/>
      <c r="K65" s="37"/>
      <c r="L65" s="37"/>
      <c r="M65" s="37"/>
      <c r="N65" s="37"/>
      <c r="O65" s="37"/>
      <c r="P65" s="37"/>
      <c r="Q65" s="37"/>
      <c r="R65" s="37"/>
      <c r="S65" s="37"/>
      <c r="T65" s="37"/>
      <c r="U65" s="37"/>
      <c r="V65" s="37"/>
      <c r="W65" s="37"/>
      <c r="X65" s="37"/>
      <c r="Y65" s="37"/>
      <c r="Z65" s="37"/>
      <c r="AA65" s="38"/>
      <c r="AB65" s="38"/>
      <c r="AC65" s="38"/>
      <c r="AD65" s="38"/>
      <c r="AE65" s="38"/>
      <c r="AF65" s="38"/>
      <c r="AG65" s="38"/>
      <c r="AH65" s="38"/>
      <c r="AI65" s="38"/>
      <c r="AJ65" s="38"/>
      <c r="AK65" s="38"/>
      <c r="AL65" s="38"/>
      <c r="AM65" s="38"/>
      <c r="AN65" s="38"/>
      <c r="AO65" s="38"/>
      <c r="AQ65" s="37"/>
      <c r="AR65" s="37"/>
      <c r="AS65" s="37"/>
      <c r="AT65" s="37"/>
      <c r="AU65" s="37"/>
      <c r="AV65" s="37"/>
      <c r="AW65" s="37"/>
      <c r="AX65" s="38"/>
      <c r="AY65" s="38"/>
    </row>
    <row r="66" spans="1:54" x14ac:dyDescent="0.25">
      <c r="A66" s="33"/>
      <c r="B66" s="157"/>
      <c r="C66" s="37"/>
      <c r="D66" s="37"/>
      <c r="E66" s="37"/>
      <c r="F66" s="37"/>
      <c r="G66" s="37"/>
      <c r="H66" s="37"/>
      <c r="I66" s="37"/>
      <c r="J66" s="37"/>
      <c r="K66" s="37"/>
      <c r="L66" s="37"/>
      <c r="M66" s="37"/>
      <c r="N66" s="37"/>
      <c r="O66" s="37"/>
      <c r="P66" s="37"/>
      <c r="Q66" s="37"/>
      <c r="R66" s="37"/>
      <c r="S66" s="37"/>
      <c r="T66" s="37"/>
      <c r="U66" s="37"/>
      <c r="V66" s="37"/>
      <c r="W66" s="37"/>
      <c r="X66" s="37"/>
      <c r="Y66" s="37"/>
      <c r="Z66" s="37"/>
      <c r="AA66" s="38"/>
      <c r="AB66" s="38"/>
      <c r="AC66" s="38"/>
      <c r="AD66" s="38"/>
      <c r="AE66" s="38"/>
      <c r="AF66" s="38"/>
      <c r="AG66" s="38"/>
      <c r="AH66" s="38"/>
      <c r="AI66" s="38"/>
      <c r="AJ66" s="38"/>
      <c r="AK66" s="38"/>
      <c r="AL66" s="38"/>
      <c r="AM66" s="38"/>
      <c r="AN66" s="38"/>
      <c r="AO66" s="38"/>
      <c r="AQ66" s="37"/>
      <c r="AR66" s="37"/>
      <c r="AS66" s="37"/>
      <c r="AT66" s="37"/>
      <c r="AU66" s="37"/>
      <c r="AV66" s="37"/>
      <c r="AW66" s="37"/>
      <c r="AX66" s="38"/>
      <c r="AY66" s="38"/>
    </row>
    <row r="67" spans="1:54" s="74" customFormat="1" x14ac:dyDescent="0.25">
      <c r="A67" s="60" t="s">
        <v>764</v>
      </c>
      <c r="B67" s="146"/>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c r="AU67" s="294">
        <v>240.00700000000001</v>
      </c>
      <c r="AV67" s="294">
        <v>283.76499999999999</v>
      </c>
      <c r="AW67" s="294">
        <v>255.14699999999999</v>
      </c>
      <c r="AX67" s="294">
        <v>202.36199999999999</v>
      </c>
      <c r="AY67" s="294">
        <v>184.84100000000001</v>
      </c>
      <c r="BB67" s="295">
        <v>1166.1219999999998</v>
      </c>
    </row>
    <row r="68" spans="1:54" s="74" customFormat="1" x14ac:dyDescent="0.25">
      <c r="A68" s="60" t="s">
        <v>765</v>
      </c>
      <c r="B68" s="72"/>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c r="AU68" s="294">
        <v>-18.722000000000001</v>
      </c>
      <c r="AV68" s="294">
        <v>-19.657</v>
      </c>
      <c r="AW68" s="294">
        <v>-25.047000000000001</v>
      </c>
      <c r="AX68" s="294">
        <v>-16.393000000000001</v>
      </c>
      <c r="AY68" s="294">
        <v>-6.4</v>
      </c>
      <c r="BB68" s="295">
        <v>-86.219000000000008</v>
      </c>
    </row>
    <row r="69" spans="1:54" s="74" customFormat="1" x14ac:dyDescent="0.25">
      <c r="A69" s="60" t="s">
        <v>766</v>
      </c>
      <c r="B69" s="72"/>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5"/>
      <c r="AC69" s="75"/>
      <c r="AD69" s="75"/>
      <c r="AE69" s="75"/>
      <c r="AF69" s="75"/>
      <c r="AG69" s="75"/>
      <c r="AH69" s="75"/>
      <c r="AI69" s="75"/>
      <c r="AJ69" s="75"/>
      <c r="AK69" s="75"/>
      <c r="AL69" s="75"/>
      <c r="AM69" s="75"/>
      <c r="AN69" s="75"/>
      <c r="AO69" s="75"/>
      <c r="AP69"/>
      <c r="AU69" s="294">
        <v>-21.873000000000001</v>
      </c>
      <c r="AV69" s="294">
        <v>-22.247</v>
      </c>
      <c r="AW69" s="294">
        <v>-14.266999999999999</v>
      </c>
      <c r="AX69" s="294">
        <v>-11.329000000000001</v>
      </c>
      <c r="AY69" s="294">
        <v>-17.11</v>
      </c>
      <c r="BB69" s="295">
        <v>-86.826000000000008</v>
      </c>
    </row>
    <row r="70" spans="1:54" s="78" customFormat="1" x14ac:dyDescent="0.25">
      <c r="A70" s="60" t="s">
        <v>462</v>
      </c>
      <c r="B70" s="72"/>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6"/>
      <c r="AC70" s="76"/>
      <c r="AD70" s="76"/>
      <c r="AE70" s="76"/>
      <c r="AF70" s="76"/>
      <c r="AG70" s="76"/>
      <c r="AH70" s="76"/>
      <c r="AI70" s="76"/>
      <c r="AJ70" s="76"/>
      <c r="AK70" s="76"/>
      <c r="AL70" s="76"/>
      <c r="AM70" s="76"/>
      <c r="AN70" s="76"/>
      <c r="AO70" s="76"/>
      <c r="AP70"/>
      <c r="AQ70" s="77"/>
      <c r="AR70" s="77"/>
      <c r="AS70" s="77"/>
      <c r="AT70" s="77"/>
      <c r="AU70" s="294">
        <v>199.41200000000001</v>
      </c>
      <c r="AV70" s="294">
        <v>241.86099999999999</v>
      </c>
      <c r="AW70" s="294">
        <v>215.833</v>
      </c>
      <c r="AX70" s="294">
        <v>174.64</v>
      </c>
      <c r="AY70" s="294">
        <v>161.33100000000002</v>
      </c>
      <c r="BB70" s="295">
        <v>993.077</v>
      </c>
    </row>
    <row r="71" spans="1:54" s="78" customFormat="1" x14ac:dyDescent="0.25">
      <c r="B71" s="72"/>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6"/>
      <c r="AC71" s="76"/>
      <c r="AD71" s="76"/>
      <c r="AE71" s="76"/>
      <c r="AF71" s="76"/>
      <c r="AG71" s="76"/>
      <c r="AH71" s="76"/>
      <c r="AI71" s="76"/>
      <c r="AJ71" s="76"/>
      <c r="AK71" s="76"/>
      <c r="AL71" s="76"/>
      <c r="AM71" s="76"/>
      <c r="AN71" s="76"/>
      <c r="AO71" s="76"/>
      <c r="AP71"/>
      <c r="AQ71" s="77"/>
      <c r="AR71" s="77"/>
      <c r="AS71" s="77"/>
      <c r="AT71" s="77"/>
      <c r="AU71" s="77"/>
      <c r="AV71" s="77"/>
      <c r="AW71" s="77"/>
      <c r="AX71" s="77"/>
      <c r="AY71" s="77"/>
    </row>
    <row r="72" spans="1:54" s="74" customFormat="1" x14ac:dyDescent="0.25">
      <c r="A72" s="60"/>
      <c r="B72" s="72"/>
      <c r="C72" s="79"/>
      <c r="D72" s="79"/>
      <c r="E72" s="79"/>
      <c r="F72" s="79"/>
      <c r="G72" s="79"/>
      <c r="H72" s="79"/>
      <c r="I72" s="79"/>
      <c r="J72" s="79"/>
      <c r="K72" s="79"/>
      <c r="L72" s="79"/>
      <c r="M72" s="79"/>
      <c r="N72" s="79"/>
      <c r="O72" s="79"/>
      <c r="P72" s="79"/>
      <c r="Q72" s="79"/>
      <c r="R72" s="79"/>
      <c r="S72" s="80"/>
      <c r="T72" s="80"/>
      <c r="U72" s="80"/>
      <c r="V72" s="80"/>
      <c r="W72" s="80"/>
      <c r="X72" s="80"/>
      <c r="Y72" s="80"/>
      <c r="Z72" s="80"/>
      <c r="AA72" s="80"/>
      <c r="AB72" s="80"/>
      <c r="AC72" s="80"/>
      <c r="AD72" s="80"/>
      <c r="AE72" s="80"/>
      <c r="AF72" s="80"/>
      <c r="AG72" s="80"/>
      <c r="AH72" s="80"/>
      <c r="AI72" s="80"/>
      <c r="AJ72" s="80"/>
      <c r="AK72" s="80"/>
      <c r="AL72" s="80"/>
      <c r="AM72" s="80"/>
      <c r="AN72" s="80"/>
      <c r="AO72" s="80"/>
      <c r="AP72"/>
      <c r="AQ72" s="80"/>
      <c r="AR72" s="80"/>
      <c r="AS72" s="80"/>
      <c r="AT72" s="80"/>
      <c r="AU72" s="293">
        <v>0.83085909994291829</v>
      </c>
      <c r="AV72" s="293">
        <v>0.85232851126812681</v>
      </c>
      <c r="AW72" s="293">
        <v>0.84591627571556793</v>
      </c>
      <c r="AX72" s="293">
        <v>0.86300787697294945</v>
      </c>
      <c r="AY72" s="293">
        <v>0.87280960392986406</v>
      </c>
      <c r="BB72" s="293">
        <v>0.8516064356902624</v>
      </c>
    </row>
    <row r="73" spans="1:54" x14ac:dyDescent="0.25">
      <c r="A73" s="60"/>
    </row>
    <row r="74" spans="1:54" x14ac:dyDescent="0.25">
      <c r="AU74" s="297">
        <v>-9.1134841900444574E-2</v>
      </c>
      <c r="AV74" s="297">
        <v>-7.839937976847039E-2</v>
      </c>
      <c r="AW74" s="297">
        <v>-5.5916785225771808E-2</v>
      </c>
      <c r="AX74" s="297">
        <v>-5.5983830956404863E-2</v>
      </c>
      <c r="AY74" s="297">
        <v>-9.2566043247980692E-2</v>
      </c>
    </row>
    <row r="75" spans="1:54" x14ac:dyDescent="0.25">
      <c r="A75" s="60"/>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Q75" s="31"/>
      <c r="AR75" s="31"/>
      <c r="AS75" s="31"/>
      <c r="AT75" s="31"/>
      <c r="AU75" s="31"/>
      <c r="AV75" s="31"/>
      <c r="AW75" s="31"/>
      <c r="AX75" s="31"/>
      <c r="AY75" s="31"/>
    </row>
    <row r="76" spans="1:54" x14ac:dyDescent="0.25">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Q76" s="27"/>
      <c r="AR76" s="27"/>
      <c r="AS76" s="27"/>
      <c r="AT76" s="27"/>
      <c r="AU76" s="27"/>
      <c r="AV76" s="27"/>
      <c r="AW76" s="27"/>
      <c r="AX76" s="27"/>
      <c r="AY76" s="27"/>
    </row>
    <row r="77" spans="1:54" x14ac:dyDescent="0.25">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Q77" s="27"/>
      <c r="AR77" s="27"/>
      <c r="AS77" s="27"/>
      <c r="AT77" s="27"/>
      <c r="AU77" s="27"/>
      <c r="AV77" s="27"/>
      <c r="AW77" s="27"/>
      <c r="AX77" s="27"/>
      <c r="AY77" s="27"/>
    </row>
    <row r="78" spans="1:54" x14ac:dyDescent="0.25">
      <c r="C78" s="41"/>
    </row>
    <row r="150" spans="37:41" x14ac:dyDescent="0.25">
      <c r="AK150" s="224"/>
      <c r="AL150" s="224"/>
      <c r="AM150" s="224"/>
      <c r="AN150" s="224"/>
      <c r="AO150" s="224"/>
    </row>
  </sheetData>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5"/>
  <sheetViews>
    <sheetView showGridLines="0" zoomScale="90" zoomScaleNormal="90" zoomScaleSheetLayoutView="90" workbookViewId="0">
      <pane xSplit="2" ySplit="3" topLeftCell="AR4" activePane="bottomRight" state="frozen"/>
      <selection sqref="A1:XFD1048576"/>
      <selection pane="topRight" sqref="A1:XFD1048576"/>
      <selection pane="bottomLeft" sqref="A1:XFD1048576"/>
      <selection pane="bottomRight"/>
    </sheetView>
  </sheetViews>
  <sheetFormatPr defaultRowHeight="14.25" outlineLevelCol="1" x14ac:dyDescent="0.2"/>
  <cols>
    <col min="1" max="1" width="47.140625" style="1" customWidth="1"/>
    <col min="2" max="2" width="47.140625" style="158" customWidth="1" outlineLevel="1"/>
    <col min="3" max="28" width="9.140625" style="9"/>
    <col min="29" max="29" width="11.140625" style="9" customWidth="1"/>
    <col min="30" max="30" width="9.140625" style="9"/>
    <col min="31" max="32" width="10" style="9" bestFit="1" customWidth="1"/>
    <col min="33" max="52" width="10" style="9" customWidth="1"/>
    <col min="53" max="53" width="2.28515625" style="9" customWidth="1"/>
    <col min="54" max="61" width="9.140625" style="9"/>
    <col min="62" max="16384" width="9.140625" style="67"/>
  </cols>
  <sheetData>
    <row r="1" spans="1:64" s="64" customFormat="1" ht="12" x14ac:dyDescent="0.2">
      <c r="A1" s="5" t="s">
        <v>151</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7"/>
      <c r="BB1" s="10"/>
      <c r="BC1" s="10"/>
      <c r="BD1" s="10"/>
      <c r="BE1" s="10"/>
      <c r="BF1" s="10"/>
      <c r="BG1" s="10"/>
      <c r="BH1" s="10"/>
      <c r="BI1" s="10"/>
      <c r="BJ1" s="10"/>
      <c r="BK1" s="10"/>
      <c r="BL1" s="10"/>
    </row>
    <row r="2" spans="1:64" s="64" customFormat="1" ht="12" x14ac:dyDescent="0.2">
      <c r="A2" s="51"/>
      <c r="B2" s="51"/>
      <c r="C2" s="6" t="s">
        <v>275</v>
      </c>
      <c r="D2" s="6" t="s">
        <v>276</v>
      </c>
      <c r="E2" s="6" t="s">
        <v>277</v>
      </c>
      <c r="F2" s="6" t="s">
        <v>278</v>
      </c>
      <c r="G2" s="6" t="s">
        <v>279</v>
      </c>
      <c r="H2" s="6" t="s">
        <v>280</v>
      </c>
      <c r="I2" s="6" t="s">
        <v>281</v>
      </c>
      <c r="J2" s="6" t="s">
        <v>282</v>
      </c>
      <c r="K2" s="6" t="s">
        <v>283</v>
      </c>
      <c r="L2" s="6" t="s">
        <v>284</v>
      </c>
      <c r="M2" s="6" t="s">
        <v>285</v>
      </c>
      <c r="N2" s="6" t="s">
        <v>286</v>
      </c>
      <c r="O2" s="6" t="s">
        <v>287</v>
      </c>
      <c r="P2" s="6" t="s">
        <v>288</v>
      </c>
      <c r="Q2" s="6" t="s">
        <v>289</v>
      </c>
      <c r="R2" s="6" t="s">
        <v>290</v>
      </c>
      <c r="S2" s="6" t="s">
        <v>291</v>
      </c>
      <c r="T2" s="6" t="s">
        <v>292</v>
      </c>
      <c r="U2" s="6" t="s">
        <v>293</v>
      </c>
      <c r="V2" s="6" t="s">
        <v>294</v>
      </c>
      <c r="W2" s="6" t="s">
        <v>295</v>
      </c>
      <c r="X2" s="6" t="s">
        <v>296</v>
      </c>
      <c r="Y2" s="6" t="s">
        <v>297</v>
      </c>
      <c r="Z2" s="6" t="s">
        <v>298</v>
      </c>
      <c r="AA2" s="6" t="s">
        <v>299</v>
      </c>
      <c r="AB2" s="6" t="s">
        <v>300</v>
      </c>
      <c r="AC2" s="6" t="s">
        <v>301</v>
      </c>
      <c r="AD2" s="6" t="s">
        <v>302</v>
      </c>
      <c r="AE2" s="6" t="s">
        <v>303</v>
      </c>
      <c r="AF2" s="6" t="s">
        <v>544</v>
      </c>
      <c r="AG2" s="6" t="s">
        <v>551</v>
      </c>
      <c r="AH2" s="6" t="s">
        <v>553</v>
      </c>
      <c r="AI2" s="6" t="s">
        <v>559</v>
      </c>
      <c r="AJ2" s="6" t="s">
        <v>569</v>
      </c>
      <c r="AK2" s="6" t="s">
        <v>571</v>
      </c>
      <c r="AL2" s="6" t="s">
        <v>708</v>
      </c>
      <c r="AM2" s="6" t="s">
        <v>716</v>
      </c>
      <c r="AN2" s="6" t="s">
        <v>712</v>
      </c>
      <c r="AO2" s="6" t="s">
        <v>743</v>
      </c>
      <c r="AP2" s="6" t="s">
        <v>745</v>
      </c>
      <c r="AQ2" s="6" t="s">
        <v>803</v>
      </c>
      <c r="AR2" s="6" t="s">
        <v>800</v>
      </c>
      <c r="AS2" s="6" t="s">
        <v>808</v>
      </c>
      <c r="AT2" s="6" t="s">
        <v>650</v>
      </c>
      <c r="AU2" s="6" t="s">
        <v>815</v>
      </c>
      <c r="AV2" s="6" t="s">
        <v>817</v>
      </c>
      <c r="AW2" s="6" t="s">
        <v>819</v>
      </c>
      <c r="AX2" s="6" t="s">
        <v>821</v>
      </c>
      <c r="AY2" s="6" t="s">
        <v>824</v>
      </c>
      <c r="AZ2" s="6" t="s">
        <v>826</v>
      </c>
      <c r="BA2" s="7"/>
      <c r="BB2" s="10"/>
      <c r="BC2" s="10"/>
      <c r="BD2" s="10"/>
      <c r="BE2" s="10"/>
      <c r="BF2" s="10"/>
      <c r="BG2" s="10"/>
      <c r="BH2" s="10"/>
      <c r="BI2" s="10"/>
      <c r="BJ2" s="10"/>
      <c r="BK2" s="10"/>
      <c r="BL2" s="10"/>
    </row>
    <row r="3" spans="1:64" s="65" customFormat="1" ht="12" x14ac:dyDescent="0.2">
      <c r="A3" s="88" t="s">
        <v>135</v>
      </c>
      <c r="B3" s="88" t="s">
        <v>220</v>
      </c>
      <c r="C3" s="6" t="s">
        <v>6</v>
      </c>
      <c r="D3" s="6" t="s">
        <v>7</v>
      </c>
      <c r="E3" s="6" t="s">
        <v>8</v>
      </c>
      <c r="F3" s="6" t="s">
        <v>9</v>
      </c>
      <c r="G3" s="6" t="s">
        <v>10</v>
      </c>
      <c r="H3" s="6" t="s">
        <v>11</v>
      </c>
      <c r="I3" s="6" t="s">
        <v>12</v>
      </c>
      <c r="J3" s="6" t="s">
        <v>13</v>
      </c>
      <c r="K3" s="6" t="s">
        <v>14</v>
      </c>
      <c r="L3" s="6" t="s">
        <v>15</v>
      </c>
      <c r="M3" s="6" t="s">
        <v>16</v>
      </c>
      <c r="N3" s="6" t="s">
        <v>17</v>
      </c>
      <c r="O3" s="6" t="s">
        <v>18</v>
      </c>
      <c r="P3" s="6" t="s">
        <v>19</v>
      </c>
      <c r="Q3" s="6" t="s">
        <v>20</v>
      </c>
      <c r="R3" s="6" t="s">
        <v>21</v>
      </c>
      <c r="S3" s="6" t="s">
        <v>22</v>
      </c>
      <c r="T3" s="6" t="s">
        <v>23</v>
      </c>
      <c r="U3" s="6" t="s">
        <v>24</v>
      </c>
      <c r="V3" s="6" t="s">
        <v>25</v>
      </c>
      <c r="W3" s="6" t="s">
        <v>26</v>
      </c>
      <c r="X3" s="6" t="s">
        <v>0</v>
      </c>
      <c r="Y3" s="6" t="s">
        <v>27</v>
      </c>
      <c r="Z3" s="6" t="s">
        <v>28</v>
      </c>
      <c r="AA3" s="6" t="s">
        <v>1</v>
      </c>
      <c r="AB3" s="6" t="s">
        <v>2</v>
      </c>
      <c r="AC3" s="6" t="s">
        <v>152</v>
      </c>
      <c r="AD3" s="6" t="s">
        <v>153</v>
      </c>
      <c r="AE3" s="6" t="s">
        <v>155</v>
      </c>
      <c r="AF3" s="6" t="s">
        <v>545</v>
      </c>
      <c r="AG3" s="6" t="s">
        <v>552</v>
      </c>
      <c r="AH3" s="6" t="s">
        <v>554</v>
      </c>
      <c r="AI3" s="6" t="s">
        <v>558</v>
      </c>
      <c r="AJ3" s="6" t="s">
        <v>568</v>
      </c>
      <c r="AK3" s="6" t="s">
        <v>572</v>
      </c>
      <c r="AL3" s="6" t="s">
        <v>709</v>
      </c>
      <c r="AM3" s="6" t="s">
        <v>717</v>
      </c>
      <c r="AN3" s="6" t="s">
        <v>713</v>
      </c>
      <c r="AO3" s="6" t="s">
        <v>744</v>
      </c>
      <c r="AP3" s="6" t="s">
        <v>746</v>
      </c>
      <c r="AQ3" s="6" t="s">
        <v>804</v>
      </c>
      <c r="AR3" s="6" t="s">
        <v>799</v>
      </c>
      <c r="AS3" s="6" t="s">
        <v>809</v>
      </c>
      <c r="AT3" s="6" t="s">
        <v>810</v>
      </c>
      <c r="AU3" s="6" t="s">
        <v>816</v>
      </c>
      <c r="AV3" s="6" t="s">
        <v>816</v>
      </c>
      <c r="AW3" s="6" t="s">
        <v>823</v>
      </c>
      <c r="AX3" s="6" t="s">
        <v>820</v>
      </c>
      <c r="AY3" s="6" t="s">
        <v>825</v>
      </c>
      <c r="AZ3" s="6" t="s">
        <v>827</v>
      </c>
      <c r="BA3" s="8"/>
      <c r="BB3" s="11">
        <v>2010</v>
      </c>
      <c r="BC3" s="11">
        <v>2011</v>
      </c>
      <c r="BD3" s="11">
        <v>2012</v>
      </c>
      <c r="BE3" s="11">
        <v>2013</v>
      </c>
      <c r="BF3" s="11">
        <v>2014</v>
      </c>
      <c r="BG3" s="11">
        <v>2015</v>
      </c>
      <c r="BH3" s="11">
        <v>2016</v>
      </c>
      <c r="BI3" s="11">
        <v>2017</v>
      </c>
      <c r="BJ3" s="11">
        <v>2018</v>
      </c>
      <c r="BK3" s="11" t="s">
        <v>811</v>
      </c>
      <c r="BL3" s="11">
        <v>2019</v>
      </c>
    </row>
    <row r="4" spans="1:64" s="66" customFormat="1" ht="15" x14ac:dyDescent="0.25">
      <c r="A4" s="3" t="s">
        <v>29</v>
      </c>
      <c r="B4" s="141" t="s">
        <v>221</v>
      </c>
      <c r="C4" s="28">
        <v>115.50488806</v>
      </c>
      <c r="D4" s="28">
        <v>131.28327210491952</v>
      </c>
      <c r="E4" s="28">
        <v>148.88458945695717</v>
      </c>
      <c r="F4" s="28">
        <v>154.20684021999998</v>
      </c>
      <c r="G4" s="28">
        <v>144.99018812</v>
      </c>
      <c r="H4" s="28">
        <v>163.99354363999998</v>
      </c>
      <c r="I4" s="28">
        <v>175.06031949000007</v>
      </c>
      <c r="J4" s="28">
        <v>193.54671280000005</v>
      </c>
      <c r="K4" s="28">
        <v>199.14011948999999</v>
      </c>
      <c r="L4" s="28">
        <v>211.09775825000003</v>
      </c>
      <c r="M4" s="28">
        <v>222.22520391</v>
      </c>
      <c r="N4" s="28">
        <v>246.81522234430426</v>
      </c>
      <c r="O4" s="28">
        <v>239.88867564000003</v>
      </c>
      <c r="P4" s="28">
        <v>271.54341454000001</v>
      </c>
      <c r="Q4" s="28">
        <v>279.20587490999998</v>
      </c>
      <c r="R4" s="28">
        <v>249.91897794418347</v>
      </c>
      <c r="S4" s="28">
        <v>207.82067867000001</v>
      </c>
      <c r="T4" s="28">
        <v>212.96710151000005</v>
      </c>
      <c r="U4" s="28">
        <v>191.48736740999999</v>
      </c>
      <c r="V4" s="28">
        <v>181.89129391</v>
      </c>
      <c r="W4" s="28">
        <v>163.89394156999998</v>
      </c>
      <c r="X4" s="28">
        <v>147.86356459000001</v>
      </c>
      <c r="Y4" s="28">
        <v>136.45767622000002</v>
      </c>
      <c r="Z4" s="28">
        <v>127.89127867999999</v>
      </c>
      <c r="AA4" s="28">
        <v>130.08336009000001</v>
      </c>
      <c r="AB4" s="28">
        <v>105.35045203999999</v>
      </c>
      <c r="AC4" s="28">
        <v>86.141629210000005</v>
      </c>
      <c r="AD4" s="28">
        <v>75.041414970000005</v>
      </c>
      <c r="AE4" s="28">
        <v>69.222801050000015</v>
      </c>
      <c r="AF4" s="28">
        <v>71.681282049999993</v>
      </c>
      <c r="AG4" s="28">
        <v>82.294338929999995</v>
      </c>
      <c r="AH4" s="28">
        <v>73.083044230000013</v>
      </c>
      <c r="AI4" s="28">
        <v>82.585836940000021</v>
      </c>
      <c r="AJ4" s="28">
        <v>78.428854999999999</v>
      </c>
      <c r="AK4" s="28">
        <v>72.73403340000003</v>
      </c>
      <c r="AL4" s="28">
        <v>70.43912367999998</v>
      </c>
      <c r="AM4" s="28">
        <v>71.04575142999991</v>
      </c>
      <c r="AN4" s="28">
        <v>71.04575142999991</v>
      </c>
      <c r="AO4" s="28">
        <v>100.45489256</v>
      </c>
      <c r="AP4" s="28">
        <v>100.45489255999999</v>
      </c>
      <c r="AQ4" s="28">
        <v>129.43069844999997</v>
      </c>
      <c r="AR4" s="28">
        <v>129.43069844999997</v>
      </c>
      <c r="AS4" s="28">
        <v>138.53564230494987</v>
      </c>
      <c r="AT4" s="28">
        <v>138.53564230494987</v>
      </c>
      <c r="AU4" s="28">
        <v>126.09862326909996</v>
      </c>
      <c r="AV4" s="28">
        <v>126.09862326909996</v>
      </c>
      <c r="AW4" s="28">
        <v>98.297699760900045</v>
      </c>
      <c r="AX4" s="28">
        <v>98.297699760900045</v>
      </c>
      <c r="AY4" s="28">
        <v>133.79322279460001</v>
      </c>
      <c r="AZ4" s="28">
        <v>133.79322279460001</v>
      </c>
      <c r="BA4" s="28">
        <v>0</v>
      </c>
      <c r="BB4" s="28">
        <v>549.87958984187662</v>
      </c>
      <c r="BC4" s="28">
        <v>677.59025918999998</v>
      </c>
      <c r="BD4" s="28">
        <v>879.27830399430445</v>
      </c>
      <c r="BE4" s="28">
        <v>1040.5569430341836</v>
      </c>
      <c r="BF4" s="28">
        <v>794.16644150000002</v>
      </c>
      <c r="BG4" s="28">
        <v>576.10646106000002</v>
      </c>
      <c r="BH4" s="28">
        <v>396.61685631</v>
      </c>
      <c r="BI4" s="28">
        <v>291.26497018999999</v>
      </c>
      <c r="BJ4" s="28">
        <v>304.18784901999993</v>
      </c>
      <c r="BK4" s="28">
        <v>439.46698474494974</v>
      </c>
      <c r="BL4" s="28">
        <v>439.46698474494974</v>
      </c>
    </row>
    <row r="5" spans="1:64" s="66" customFormat="1" ht="15" x14ac:dyDescent="0.25">
      <c r="A5" s="3" t="s">
        <v>46</v>
      </c>
      <c r="B5" s="141" t="s">
        <v>222</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69"/>
      <c r="BK5" s="69"/>
      <c r="BL5" s="69"/>
    </row>
    <row r="6" spans="1:64" x14ac:dyDescent="0.2">
      <c r="A6" s="4" t="s">
        <v>48</v>
      </c>
      <c r="B6" s="43" t="s">
        <v>4</v>
      </c>
      <c r="C6" s="27">
        <v>74.646584270765601</v>
      </c>
      <c r="D6" s="27">
        <v>84.6269435169161</v>
      </c>
      <c r="E6" s="27">
        <v>91.759197185692898</v>
      </c>
      <c r="F6" s="27">
        <v>91.066638155857007</v>
      </c>
      <c r="G6" s="27">
        <v>96.764164940322146</v>
      </c>
      <c r="H6" s="27">
        <v>105.3601759178357</v>
      </c>
      <c r="I6" s="27">
        <v>119.31990295498791</v>
      </c>
      <c r="J6" s="27">
        <v>132.44580730066275</v>
      </c>
      <c r="K6" s="27">
        <v>137.8637263180197</v>
      </c>
      <c r="L6" s="27">
        <v>147.92742966840621</v>
      </c>
      <c r="M6" s="27">
        <v>155.76304261413304</v>
      </c>
      <c r="N6" s="27">
        <v>166.68515476403599</v>
      </c>
      <c r="O6" s="27">
        <v>171.56062604458674</v>
      </c>
      <c r="P6" s="27">
        <v>178.68512063940926</v>
      </c>
      <c r="Q6" s="27">
        <v>182.6924312772104</v>
      </c>
      <c r="R6" s="27">
        <v>184.9545150925162</v>
      </c>
      <c r="S6" s="27">
        <v>176.73632144179356</v>
      </c>
      <c r="T6" s="27">
        <v>175.74301203756352</v>
      </c>
      <c r="U6" s="27">
        <v>161.41665926848844</v>
      </c>
      <c r="V6" s="27">
        <v>149.37302713640636</v>
      </c>
      <c r="W6" s="27">
        <v>132.41732828597546</v>
      </c>
      <c r="X6" s="27">
        <v>125.9249420386266</v>
      </c>
      <c r="Y6" s="27">
        <v>116.03872388852335</v>
      </c>
      <c r="Z6" s="27">
        <v>109.98652553102153</v>
      </c>
      <c r="AA6" s="27">
        <v>89.643987134864688</v>
      </c>
      <c r="AB6" s="27">
        <v>85.033462990000004</v>
      </c>
      <c r="AC6" s="27">
        <v>73.882717720000002</v>
      </c>
      <c r="AD6" s="27">
        <v>63.744955999999995</v>
      </c>
      <c r="AE6" s="27">
        <v>57.486918960000011</v>
      </c>
      <c r="AF6" s="27">
        <v>57.421944499999988</v>
      </c>
      <c r="AG6" s="27">
        <v>57.326035560000001</v>
      </c>
      <c r="AH6" s="27">
        <v>57.997208160000007</v>
      </c>
      <c r="AI6" s="27">
        <v>61.52896748000002</v>
      </c>
      <c r="AJ6" s="27">
        <v>58.235128990000007</v>
      </c>
      <c r="AK6" s="27">
        <v>56.090551900000023</v>
      </c>
      <c r="AL6" s="27">
        <v>60.531820969999963</v>
      </c>
      <c r="AM6" s="27">
        <v>58.984566459999911</v>
      </c>
      <c r="AN6" s="27">
        <v>58.984566459999911</v>
      </c>
      <c r="AO6" s="27">
        <v>81.339413304724999</v>
      </c>
      <c r="AP6" s="27">
        <v>81.339413304724999</v>
      </c>
      <c r="AQ6" s="27">
        <v>107.03612421184997</v>
      </c>
      <c r="AR6" s="27">
        <v>107.03612421184997</v>
      </c>
      <c r="AS6" s="27">
        <v>118.1639955395749</v>
      </c>
      <c r="AT6" s="27">
        <v>118.1639955395749</v>
      </c>
      <c r="AU6" s="27">
        <v>113.34595908235009</v>
      </c>
      <c r="AV6" s="27">
        <v>113.34595908235009</v>
      </c>
      <c r="AW6" s="27">
        <v>87.794099018491352</v>
      </c>
      <c r="AX6" s="27">
        <v>87.794099018491352</v>
      </c>
      <c r="AY6" s="27">
        <v>100.78733036983282</v>
      </c>
      <c r="AZ6" s="27">
        <v>100.78733036983282</v>
      </c>
      <c r="BA6" s="27"/>
      <c r="BB6" s="27">
        <v>342.09936312923162</v>
      </c>
      <c r="BC6" s="27">
        <v>453.89005111380851</v>
      </c>
      <c r="BD6" s="27">
        <v>608.23935336459499</v>
      </c>
      <c r="BE6" s="27">
        <v>717.89269305372261</v>
      </c>
      <c r="BF6" s="27">
        <v>663.26901988425186</v>
      </c>
      <c r="BG6" s="27">
        <v>484.36751974414693</v>
      </c>
      <c r="BH6" s="27">
        <v>312.30512384486468</v>
      </c>
      <c r="BI6" s="27">
        <v>230.23210718000001</v>
      </c>
      <c r="BJ6" s="27">
        <v>236.38646933999999</v>
      </c>
      <c r="BK6" s="27">
        <v>365.5240995161497</v>
      </c>
      <c r="BL6" s="27">
        <v>365.5240995161497</v>
      </c>
    </row>
    <row r="7" spans="1:64" x14ac:dyDescent="0.2">
      <c r="A7" s="4" t="s">
        <v>47</v>
      </c>
      <c r="B7" s="43" t="s">
        <v>223</v>
      </c>
      <c r="C7" s="27">
        <v>9.5846973047948207</v>
      </c>
      <c r="D7" s="27">
        <v>6.015384152805888</v>
      </c>
      <c r="E7" s="27">
        <v>8.6502411188660009</v>
      </c>
      <c r="F7" s="27">
        <v>12.734411073110744</v>
      </c>
      <c r="G7" s="27">
        <v>5.6065567503989095</v>
      </c>
      <c r="H7" s="27">
        <v>7.3282370643285422</v>
      </c>
      <c r="I7" s="27">
        <v>8.4586731312626107</v>
      </c>
      <c r="J7" s="27">
        <v>19.175787572476839</v>
      </c>
      <c r="K7" s="27">
        <v>7.4926472847529135</v>
      </c>
      <c r="L7" s="27">
        <v>8.0200565310387919</v>
      </c>
      <c r="M7" s="27">
        <v>8.0633614845215256</v>
      </c>
      <c r="N7" s="27">
        <v>12.584295425783615</v>
      </c>
      <c r="O7" s="27">
        <v>9.64176207758155</v>
      </c>
      <c r="P7" s="27">
        <v>16.581149696593855</v>
      </c>
      <c r="Q7" s="27">
        <v>24.506067154500052</v>
      </c>
      <c r="R7" s="27">
        <v>12.038050900010418</v>
      </c>
      <c r="S7" s="27">
        <v>5.5450266087826803</v>
      </c>
      <c r="T7" s="27">
        <v>17.115462265555053</v>
      </c>
      <c r="U7" s="27">
        <v>12.428467808745781</v>
      </c>
      <c r="V7" s="27">
        <v>10.611594925934073</v>
      </c>
      <c r="W7" s="27">
        <v>11.264322723708396</v>
      </c>
      <c r="X7" s="27">
        <v>5.5006958018014531</v>
      </c>
      <c r="Y7" s="27">
        <v>3.1622210150673369</v>
      </c>
      <c r="Z7" s="27">
        <v>4.9117899737444359</v>
      </c>
      <c r="AA7" s="27">
        <v>2.1440821907527821</v>
      </c>
      <c r="AB7" s="27">
        <v>2.8184443300000002</v>
      </c>
      <c r="AC7" s="27">
        <v>1.3810815400000001</v>
      </c>
      <c r="AD7" s="27">
        <v>1.6798623299999997</v>
      </c>
      <c r="AE7" s="27">
        <v>1.7446414800000001</v>
      </c>
      <c r="AF7" s="27">
        <v>0.85420156000000003</v>
      </c>
      <c r="AG7" s="27">
        <v>2.1859161100000004</v>
      </c>
      <c r="AH7" s="27">
        <v>1.2996421200000001</v>
      </c>
      <c r="AI7" s="27">
        <v>2.4073715599999996</v>
      </c>
      <c r="AJ7" s="27">
        <v>1.8083989899999999</v>
      </c>
      <c r="AK7" s="27">
        <v>2.4345921299999995</v>
      </c>
      <c r="AL7" s="27">
        <v>1.9334594099999998</v>
      </c>
      <c r="AM7" s="27">
        <v>3.6873260700000001</v>
      </c>
      <c r="AN7" s="27">
        <v>3.6873260700000001</v>
      </c>
      <c r="AO7" s="27">
        <v>7.464234118624999</v>
      </c>
      <c r="AP7" s="27">
        <v>7.464234118624999</v>
      </c>
      <c r="AQ7" s="27">
        <v>4.1855024510000005</v>
      </c>
      <c r="AR7" s="27">
        <v>4.1855024510000005</v>
      </c>
      <c r="AS7" s="27">
        <v>3.6318438015000001</v>
      </c>
      <c r="AT7" s="27">
        <v>3.6318438015000001</v>
      </c>
      <c r="AU7" s="27">
        <v>3.9066354285447353</v>
      </c>
      <c r="AV7" s="27">
        <v>3.9066354285447353</v>
      </c>
      <c r="AW7" s="27">
        <v>1.4573789720712806</v>
      </c>
      <c r="AX7" s="27">
        <v>1.4573789720712806</v>
      </c>
      <c r="AY7" s="27">
        <v>3.5876455913750012</v>
      </c>
      <c r="AZ7" s="27">
        <v>3.5876455913750012</v>
      </c>
      <c r="BA7" s="27"/>
      <c r="BB7" s="27">
        <v>36.98473364957745</v>
      </c>
      <c r="BC7" s="27">
        <v>40.569254518466906</v>
      </c>
      <c r="BD7" s="27">
        <v>36.160360726096847</v>
      </c>
      <c r="BE7" s="27">
        <v>62.767029828685878</v>
      </c>
      <c r="BF7" s="27">
        <v>45.70055160901758</v>
      </c>
      <c r="BG7" s="27">
        <v>24.839029514321627</v>
      </c>
      <c r="BH7" s="27">
        <v>8.0234703907527809</v>
      </c>
      <c r="BI7" s="27">
        <v>6.0844012700000007</v>
      </c>
      <c r="BJ7" s="27">
        <v>8.58382209</v>
      </c>
      <c r="BK7" s="27">
        <v>18.968906441125</v>
      </c>
      <c r="BL7" s="27">
        <v>18.968906441125</v>
      </c>
    </row>
    <row r="8" spans="1:64" x14ac:dyDescent="0.2">
      <c r="A8" s="4" t="s">
        <v>49</v>
      </c>
      <c r="B8" s="43" t="s">
        <v>224</v>
      </c>
      <c r="C8" s="27">
        <v>0</v>
      </c>
      <c r="D8" s="27">
        <v>0</v>
      </c>
      <c r="E8" s="27">
        <v>0</v>
      </c>
      <c r="F8" s="27">
        <v>0</v>
      </c>
      <c r="G8" s="27">
        <v>0</v>
      </c>
      <c r="H8" s="27">
        <v>0</v>
      </c>
      <c r="I8" s="27">
        <v>0</v>
      </c>
      <c r="J8" s="27">
        <v>0</v>
      </c>
      <c r="K8" s="27">
        <v>5.481225941446656</v>
      </c>
      <c r="L8" s="27">
        <v>5.4936489093807843</v>
      </c>
      <c r="M8" s="27">
        <v>10.949912919999999</v>
      </c>
      <c r="N8" s="27">
        <v>16.048759760000003</v>
      </c>
      <c r="O8" s="27">
        <v>8.7302298500000006</v>
      </c>
      <c r="P8" s="27">
        <v>12.249297780000001</v>
      </c>
      <c r="Q8" s="27">
        <v>11.656102570000002</v>
      </c>
      <c r="R8" s="27">
        <v>11.35445185</v>
      </c>
      <c r="S8" s="27">
        <v>11.544529520000001</v>
      </c>
      <c r="T8" s="27">
        <v>8.6548278300000003</v>
      </c>
      <c r="U8" s="27">
        <v>6.6361038600000004</v>
      </c>
      <c r="V8" s="27">
        <v>7.9629905100000009</v>
      </c>
      <c r="W8" s="27">
        <v>6.6522793600000014</v>
      </c>
      <c r="X8" s="27">
        <v>6.8086688999999998</v>
      </c>
      <c r="Y8" s="27">
        <v>6.9963518999999996</v>
      </c>
      <c r="Z8" s="27">
        <v>8.6111796599999995</v>
      </c>
      <c r="AA8" s="27">
        <v>29.246801300000001</v>
      </c>
      <c r="AB8" s="27">
        <v>5.6985711100000005</v>
      </c>
      <c r="AC8" s="27">
        <v>4.8155723500000001</v>
      </c>
      <c r="AD8" s="27">
        <v>2.0361335900000004</v>
      </c>
      <c r="AE8" s="27">
        <v>3.2353219800000002</v>
      </c>
      <c r="AF8" s="27">
        <v>6.9393831100000014</v>
      </c>
      <c r="AG8" s="27">
        <v>16.590639119999999</v>
      </c>
      <c r="AH8" s="27">
        <v>10.119664619999998</v>
      </c>
      <c r="AI8" s="27">
        <v>11.774690009999999</v>
      </c>
      <c r="AJ8" s="27">
        <v>5.8456877999999985</v>
      </c>
      <c r="AK8" s="27">
        <v>6.5896807400000004</v>
      </c>
      <c r="AL8" s="27">
        <v>2.3894572500000004</v>
      </c>
      <c r="AM8" s="27">
        <v>1.1246284799999999</v>
      </c>
      <c r="AN8" s="27">
        <v>1.1246284799999999</v>
      </c>
      <c r="AO8" s="27">
        <v>2.4194593700000002</v>
      </c>
      <c r="AP8" s="27">
        <v>2.4194593700000002</v>
      </c>
      <c r="AQ8" s="27">
        <v>6.6743180500000001</v>
      </c>
      <c r="AR8" s="27">
        <v>6.6743180500000001</v>
      </c>
      <c r="AS8" s="27">
        <v>6.3501058100000005</v>
      </c>
      <c r="AT8" s="27">
        <v>6.3501058100000005</v>
      </c>
      <c r="AU8" s="27">
        <v>3.5778569747018292</v>
      </c>
      <c r="AV8" s="27">
        <v>3.5778569747018292</v>
      </c>
      <c r="AW8" s="27">
        <v>4.7506808471124247</v>
      </c>
      <c r="AX8" s="27">
        <v>4.7506808471124247</v>
      </c>
      <c r="AY8" s="27">
        <v>13.18527519</v>
      </c>
      <c r="AZ8" s="27">
        <v>13.18527519</v>
      </c>
      <c r="BA8" s="27"/>
      <c r="BB8" s="27">
        <v>0</v>
      </c>
      <c r="BC8" s="27">
        <v>0</v>
      </c>
      <c r="BD8" s="27">
        <v>37.973547530827446</v>
      </c>
      <c r="BE8" s="27">
        <v>43.990082049999998</v>
      </c>
      <c r="BF8" s="27">
        <v>34.798451720000003</v>
      </c>
      <c r="BG8" s="27">
        <v>29.06847982</v>
      </c>
      <c r="BH8" s="27">
        <v>41.79707835</v>
      </c>
      <c r="BI8" s="27">
        <v>36.885008830000004</v>
      </c>
      <c r="BJ8" s="27">
        <v>26.599515799999999</v>
      </c>
      <c r="BK8" s="27">
        <v>16.568511709999999</v>
      </c>
      <c r="BL8" s="27">
        <v>16.568511709999999</v>
      </c>
    </row>
    <row r="9" spans="1:64" x14ac:dyDescent="0.2">
      <c r="A9" s="4" t="s">
        <v>573</v>
      </c>
      <c r="B9" s="43" t="s">
        <v>574</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v>3.1030000000000002</v>
      </c>
      <c r="AF9" s="27">
        <v>1.0409999999999999</v>
      </c>
      <c r="AG9" s="27">
        <v>0.24109755000000002</v>
      </c>
      <c r="AH9" s="27">
        <v>0.63139852000000007</v>
      </c>
      <c r="AI9" s="27">
        <v>3.5992079300000013</v>
      </c>
      <c r="AJ9" s="27">
        <v>6.8151905599999996</v>
      </c>
      <c r="AK9" s="27">
        <v>3.3450765899999997</v>
      </c>
      <c r="AL9" s="27">
        <v>1.1516346700000002</v>
      </c>
      <c r="AM9" s="27">
        <v>1.7176657399999999</v>
      </c>
      <c r="AN9" s="27">
        <v>1.7176657400000002</v>
      </c>
      <c r="AO9" s="27">
        <v>3.1502149099999999</v>
      </c>
      <c r="AP9" s="27">
        <v>3.1502149099999999</v>
      </c>
      <c r="AQ9" s="27">
        <v>3.7657042999999999</v>
      </c>
      <c r="AR9" s="27">
        <v>3.7657042999999999</v>
      </c>
      <c r="AS9" s="27">
        <v>3.3888126299999999</v>
      </c>
      <c r="AT9" s="27">
        <v>3.3888126299999999</v>
      </c>
      <c r="AU9" s="27">
        <v>0.44167187000000008</v>
      </c>
      <c r="AV9" s="27">
        <v>0.44167187000000008</v>
      </c>
      <c r="AW9" s="27">
        <v>7.6015849999999982E-2</v>
      </c>
      <c r="AX9" s="27">
        <v>7.6015849999999982E-2</v>
      </c>
      <c r="AY9" s="27">
        <v>0.18727816</v>
      </c>
      <c r="AZ9" s="27">
        <v>0.18727816</v>
      </c>
      <c r="BA9" s="27"/>
      <c r="BB9" s="27"/>
      <c r="BC9" s="27"/>
      <c r="BD9" s="27"/>
      <c r="BE9" s="27"/>
      <c r="BF9" s="27"/>
      <c r="BG9" s="27"/>
      <c r="BH9" s="27"/>
      <c r="BI9" s="27">
        <v>0</v>
      </c>
      <c r="BJ9" s="27">
        <v>14.911109750000001</v>
      </c>
      <c r="BK9" s="27">
        <v>12.022397580000002</v>
      </c>
      <c r="BL9" s="27">
        <v>12.022397580000002</v>
      </c>
    </row>
    <row r="10" spans="1:64" x14ac:dyDescent="0.2">
      <c r="A10" s="4" t="s">
        <v>50</v>
      </c>
      <c r="B10" s="43" t="s">
        <v>225</v>
      </c>
      <c r="C10" s="27">
        <v>31.271318223443576</v>
      </c>
      <c r="D10" s="27">
        <v>40.64094443519754</v>
      </c>
      <c r="E10" s="27">
        <v>48.475151152398183</v>
      </c>
      <c r="F10" s="27">
        <v>50.406059058087727</v>
      </c>
      <c r="G10" s="27">
        <v>42.619466429278944</v>
      </c>
      <c r="H10" s="27">
        <v>51.305130657835704</v>
      </c>
      <c r="I10" s="27">
        <v>47.281743403749545</v>
      </c>
      <c r="J10" s="27">
        <v>41.926326946860421</v>
      </c>
      <c r="K10" s="27">
        <v>48.30251994578073</v>
      </c>
      <c r="L10" s="27">
        <v>49.656623141174251</v>
      </c>
      <c r="M10" s="27">
        <v>47.448886891345445</v>
      </c>
      <c r="N10" s="27">
        <v>51.497012394484678</v>
      </c>
      <c r="O10" s="27">
        <v>49.956057667831729</v>
      </c>
      <c r="P10" s="27">
        <v>64.027846423996891</v>
      </c>
      <c r="Q10" s="27">
        <v>60.3512739082895</v>
      </c>
      <c r="R10" s="27">
        <v>41.571960101656828</v>
      </c>
      <c r="S10" s="27">
        <v>13.994801099423752</v>
      </c>
      <c r="T10" s="27">
        <v>11.453799376881442</v>
      </c>
      <c r="U10" s="27">
        <v>11.006136472765778</v>
      </c>
      <c r="V10" s="27">
        <v>13.943681337659577</v>
      </c>
      <c r="W10" s="27">
        <v>13.560011200316165</v>
      </c>
      <c r="X10" s="27">
        <v>9.6292578495719496</v>
      </c>
      <c r="Y10" s="27">
        <v>10.26037941640932</v>
      </c>
      <c r="Z10" s="27">
        <v>4.3817835152340425</v>
      </c>
      <c r="AA10" s="27">
        <v>9.0484894643825307</v>
      </c>
      <c r="AB10" s="27">
        <v>11.799973609999999</v>
      </c>
      <c r="AC10" s="27">
        <v>6.0622575999999997</v>
      </c>
      <c r="AD10" s="27">
        <v>7.5804630499999996</v>
      </c>
      <c r="AE10" s="27">
        <v>3.6529186299999998</v>
      </c>
      <c r="AF10" s="27">
        <v>5.4247528800000007</v>
      </c>
      <c r="AG10" s="27">
        <v>5.9506505899999986</v>
      </c>
      <c r="AH10" s="27">
        <v>3.0351308100000001</v>
      </c>
      <c r="AI10" s="27">
        <v>3.2755999599999996</v>
      </c>
      <c r="AJ10" s="27">
        <v>5.7244486599999993</v>
      </c>
      <c r="AK10" s="27">
        <v>4.2741320399999996</v>
      </c>
      <c r="AL10" s="27">
        <v>4.4327513800000009</v>
      </c>
      <c r="AM10" s="27">
        <v>5.5315646799999998</v>
      </c>
      <c r="AN10" s="27">
        <v>5.5315646799999998</v>
      </c>
      <c r="AO10" s="27">
        <v>6.08157085665</v>
      </c>
      <c r="AP10" s="27">
        <v>6.08157085665</v>
      </c>
      <c r="AQ10" s="27">
        <v>7.7690494371500005</v>
      </c>
      <c r="AR10" s="27">
        <v>7.7690494371500005</v>
      </c>
      <c r="AS10" s="27">
        <v>7.0008845238750004</v>
      </c>
      <c r="AT10" s="27">
        <v>7.0008845238750004</v>
      </c>
      <c r="AU10" s="27">
        <v>4.8264999135033122</v>
      </c>
      <c r="AV10" s="27">
        <v>4.8264999135033122</v>
      </c>
      <c r="AW10" s="27">
        <v>4.2195250732249798</v>
      </c>
      <c r="AX10" s="27">
        <v>4.2195250732249798</v>
      </c>
      <c r="AY10" s="27">
        <v>16.045693483392178</v>
      </c>
      <c r="AZ10" s="27">
        <v>16.045693483392178</v>
      </c>
      <c r="BA10" s="27"/>
      <c r="BB10" s="27">
        <v>170.79347286912704</v>
      </c>
      <c r="BC10" s="27">
        <v>183.13266743772462</v>
      </c>
      <c r="BD10" s="27">
        <v>196.90504237278509</v>
      </c>
      <c r="BE10" s="27">
        <v>215.90713810177496</v>
      </c>
      <c r="BF10" s="27">
        <v>50.398418286730546</v>
      </c>
      <c r="BG10" s="27">
        <v>37.831431981531473</v>
      </c>
      <c r="BH10" s="27">
        <v>34.49118372438253</v>
      </c>
      <c r="BI10" s="27">
        <v>18.063452909999999</v>
      </c>
      <c r="BJ10" s="27">
        <v>17.706932040000002</v>
      </c>
      <c r="BK10" s="27">
        <v>26.383069497674999</v>
      </c>
      <c r="BL10" s="27">
        <v>26.383069497674999</v>
      </c>
    </row>
    <row r="11" spans="1:64" s="66" customFormat="1" ht="15" x14ac:dyDescent="0.25">
      <c r="A11" s="3" t="s">
        <v>32</v>
      </c>
      <c r="B11" s="141" t="s">
        <v>226</v>
      </c>
      <c r="C11" s="23">
        <v>-46.381172414603284</v>
      </c>
      <c r="D11" s="23">
        <v>-52.298396166706219</v>
      </c>
      <c r="E11" s="23">
        <v>-63.295448508782997</v>
      </c>
      <c r="F11" s="23">
        <v>-68.626724222510873</v>
      </c>
      <c r="G11" s="23">
        <v>-56.002712932756879</v>
      </c>
      <c r="H11" s="23">
        <v>-64.736939750000005</v>
      </c>
      <c r="I11" s="23">
        <v>-72.902401020000013</v>
      </c>
      <c r="J11" s="23">
        <v>-73.747548319999964</v>
      </c>
      <c r="K11" s="23">
        <v>-63.624822436995842</v>
      </c>
      <c r="L11" s="23">
        <v>-72.80699079</v>
      </c>
      <c r="M11" s="23">
        <v>-78.880138409999986</v>
      </c>
      <c r="N11" s="23">
        <v>-91.372497159999995</v>
      </c>
      <c r="O11" s="23">
        <v>-77.868632509999998</v>
      </c>
      <c r="P11" s="23">
        <v>-100.25385605</v>
      </c>
      <c r="Q11" s="23">
        <v>-103.4270810000001</v>
      </c>
      <c r="R11" s="23">
        <v>-79.712227129999988</v>
      </c>
      <c r="S11" s="23">
        <v>-42.83315374</v>
      </c>
      <c r="T11" s="23">
        <v>-51.526386560000006</v>
      </c>
      <c r="U11" s="23">
        <v>-63.630458089999991</v>
      </c>
      <c r="V11" s="23">
        <v>-51.516140949999993</v>
      </c>
      <c r="W11" s="23">
        <v>-47.069689939999989</v>
      </c>
      <c r="X11" s="23">
        <v>-48.504219966743157</v>
      </c>
      <c r="Y11" s="23">
        <v>-49.205209449999998</v>
      </c>
      <c r="Z11" s="23">
        <v>-47.08639725974291</v>
      </c>
      <c r="AA11" s="23">
        <v>-54.363723419999999</v>
      </c>
      <c r="AB11" s="23">
        <v>-42.202776730000004</v>
      </c>
      <c r="AC11" s="23">
        <v>-36.040122169999997</v>
      </c>
      <c r="AD11" s="23">
        <v>-38.807133720000003</v>
      </c>
      <c r="AE11" s="23">
        <v>-51.954827290000019</v>
      </c>
      <c r="AF11" s="23">
        <v>-38.83382765999999</v>
      </c>
      <c r="AG11" s="23">
        <v>-47.724793520000006</v>
      </c>
      <c r="AH11" s="23">
        <v>-45.972825060000019</v>
      </c>
      <c r="AI11" s="23">
        <v>-50.016867600000012</v>
      </c>
      <c r="AJ11" s="23">
        <v>-46.034091430000004</v>
      </c>
      <c r="AK11" s="23">
        <v>-37.142132550000014</v>
      </c>
      <c r="AL11" s="23">
        <v>-25.447765430000008</v>
      </c>
      <c r="AM11" s="23">
        <v>-26.779940369999995</v>
      </c>
      <c r="AN11" s="23">
        <v>-26.228468649999993</v>
      </c>
      <c r="AO11" s="23">
        <v>-42.860355400000017</v>
      </c>
      <c r="AP11" s="23">
        <v>-39.070115700000017</v>
      </c>
      <c r="AQ11" s="23">
        <v>-42.160239946369053</v>
      </c>
      <c r="AR11" s="23">
        <v>-41.283458686369052</v>
      </c>
      <c r="AS11" s="23">
        <v>-46.165667667409537</v>
      </c>
      <c r="AT11" s="23">
        <v>-45.442163507409532</v>
      </c>
      <c r="AU11" s="23">
        <v>-43.206996612325739</v>
      </c>
      <c r="AV11" s="23">
        <v>-42.26799714232574</v>
      </c>
      <c r="AW11" s="23">
        <v>-34.917505846725042</v>
      </c>
      <c r="AX11" s="23">
        <v>-34.348519338850046</v>
      </c>
      <c r="AY11" s="23">
        <v>-59.047254261813528</v>
      </c>
      <c r="AZ11" s="23">
        <v>-58.344540161813534</v>
      </c>
      <c r="BA11" s="28"/>
      <c r="BB11" s="23">
        <v>-230.60174131260337</v>
      </c>
      <c r="BC11" s="23">
        <v>-267.38960202275683</v>
      </c>
      <c r="BD11" s="23">
        <v>-306.68444879699587</v>
      </c>
      <c r="BE11" s="23">
        <v>-361.2617966900001</v>
      </c>
      <c r="BF11" s="23">
        <v>-209.50613934</v>
      </c>
      <c r="BG11" s="23">
        <v>-191.86551661648608</v>
      </c>
      <c r="BH11" s="23">
        <v>-171.41375603999998</v>
      </c>
      <c r="BI11" s="23">
        <v>-159.83116614000005</v>
      </c>
      <c r="BJ11" s="23">
        <v>-158.64085701000005</v>
      </c>
      <c r="BK11" s="23">
        <v>-157.96620338377863</v>
      </c>
      <c r="BL11" s="23">
        <v>-155.0515252137786</v>
      </c>
    </row>
    <row r="12" spans="1:64" ht="17.25" customHeight="1" x14ac:dyDescent="0.2">
      <c r="A12" s="283" t="s">
        <v>742</v>
      </c>
      <c r="B12" s="282" t="s">
        <v>741</v>
      </c>
      <c r="C12" s="22">
        <v>-40.96085690460329</v>
      </c>
      <c r="D12" s="22">
        <v>-48.305564666706218</v>
      </c>
      <c r="E12" s="22">
        <v>-56.107177508782996</v>
      </c>
      <c r="F12" s="22">
        <v>-57.971602442510871</v>
      </c>
      <c r="G12" s="22">
        <v>-51.252974602756879</v>
      </c>
      <c r="H12" s="22">
        <v>-58.899595319999996</v>
      </c>
      <c r="I12" s="22">
        <v>-66.680135160000006</v>
      </c>
      <c r="J12" s="22">
        <v>-60.487373369999972</v>
      </c>
      <c r="K12" s="22">
        <v>-56.137309046995846</v>
      </c>
      <c r="L12" s="22">
        <v>-64.034992320000001</v>
      </c>
      <c r="M12" s="22">
        <v>-65.928656319999988</v>
      </c>
      <c r="N12" s="22">
        <v>-74.680366409999991</v>
      </c>
      <c r="O12" s="22">
        <v>-64.809630929999997</v>
      </c>
      <c r="P12" s="22">
        <v>-76.895098020000006</v>
      </c>
      <c r="Q12" s="22">
        <v>-77.596100860000007</v>
      </c>
      <c r="R12" s="22">
        <v>-63.847193059999995</v>
      </c>
      <c r="S12" s="22">
        <v>-32.32690934</v>
      </c>
      <c r="T12" s="22">
        <v>-35.075177700000005</v>
      </c>
      <c r="U12" s="22">
        <v>-38.157961049999997</v>
      </c>
      <c r="V12" s="22">
        <v>-37.05979395</v>
      </c>
      <c r="W12" s="22">
        <v>-31.459261849999997</v>
      </c>
      <c r="X12" s="22">
        <v>-37.111498356743155</v>
      </c>
      <c r="Y12" s="22">
        <v>-39.382914070000005</v>
      </c>
      <c r="Z12" s="22">
        <v>-36.394722529742914</v>
      </c>
      <c r="AA12" s="22">
        <v>-30.257772859999996</v>
      </c>
      <c r="AB12" s="22">
        <v>-32.361459910000008</v>
      </c>
      <c r="AC12" s="22">
        <v>-30.354997679999997</v>
      </c>
      <c r="AD12" s="22">
        <v>-31.674017730000003</v>
      </c>
      <c r="AE12" s="22">
        <v>-28.934537010000014</v>
      </c>
      <c r="AF12" s="22">
        <v>-27.990958499999987</v>
      </c>
      <c r="AG12" s="22">
        <v>-28.024840480000005</v>
      </c>
      <c r="AH12" s="22">
        <v>-33.263129070000019</v>
      </c>
      <c r="AI12" s="22">
        <v>-30.258513770000008</v>
      </c>
      <c r="AJ12" s="22">
        <v>-25.534813799999998</v>
      </c>
      <c r="AK12" s="22">
        <v>-22.136912040000016</v>
      </c>
      <c r="AL12" s="22">
        <v>-19.04542360000001</v>
      </c>
      <c r="AM12" s="22">
        <v>-22.576457219999995</v>
      </c>
      <c r="AN12" s="22">
        <v>-22.024985499999993</v>
      </c>
      <c r="AO12" s="22">
        <v>-34.121061680000018</v>
      </c>
      <c r="AP12" s="22">
        <v>-33.358140650000017</v>
      </c>
      <c r="AQ12" s="22">
        <v>-35.717228706369049</v>
      </c>
      <c r="AR12" s="22">
        <v>-34.840447446369048</v>
      </c>
      <c r="AS12" s="22">
        <v>-39.372951134950007</v>
      </c>
      <c r="AT12" s="22">
        <v>-38.649446974950003</v>
      </c>
      <c r="AU12" s="22">
        <v>-39.449338642325735</v>
      </c>
      <c r="AV12" s="22">
        <v>-38.510339172325736</v>
      </c>
      <c r="AW12" s="22">
        <v>-32.637974316725042</v>
      </c>
      <c r="AX12" s="22">
        <v>-32.068987808850046</v>
      </c>
      <c r="AY12" s="22">
        <v>-41.191346995563535</v>
      </c>
      <c r="AZ12" s="22">
        <v>-40.488632895563534</v>
      </c>
      <c r="BA12" s="27"/>
      <c r="BB12" s="22">
        <v>-203.34520152260336</v>
      </c>
      <c r="BC12" s="22">
        <v>-237.32007845275683</v>
      </c>
      <c r="BD12" s="22">
        <v>-260.78132409699583</v>
      </c>
      <c r="BE12" s="22">
        <v>-283.14802287000003</v>
      </c>
      <c r="BF12" s="22">
        <v>-142.61984204000001</v>
      </c>
      <c r="BG12" s="22">
        <v>-144.34839680648608</v>
      </c>
      <c r="BH12" s="22">
        <v>-124.64824818</v>
      </c>
      <c r="BI12" s="22">
        <v>-118.21346506000003</v>
      </c>
      <c r="BJ12" s="22">
        <v>-96.975663210000036</v>
      </c>
      <c r="BK12" s="22">
        <v>-131.7876987413191</v>
      </c>
      <c r="BL12" s="22">
        <v>-128.87302057131907</v>
      </c>
    </row>
    <row r="13" spans="1:64" x14ac:dyDescent="0.2">
      <c r="A13" s="4" t="s">
        <v>156</v>
      </c>
      <c r="B13" s="43" t="s">
        <v>227</v>
      </c>
      <c r="C13" s="22">
        <v>-5.3602848199999995</v>
      </c>
      <c r="D13" s="22">
        <v>-3.6366377200000004</v>
      </c>
      <c r="E13" s="22">
        <v>-6.2201526000000005</v>
      </c>
      <c r="F13" s="22">
        <v>-8.0089162900000002</v>
      </c>
      <c r="G13" s="22">
        <v>-3.5041050299999998</v>
      </c>
      <c r="H13" s="22">
        <v>-4.5393680000000014</v>
      </c>
      <c r="I13" s="22">
        <v>-5.6378950000000003</v>
      </c>
      <c r="J13" s="22">
        <v>-11.829300330000002</v>
      </c>
      <c r="K13" s="22">
        <v>-5.2445965000000001</v>
      </c>
      <c r="L13" s="22">
        <v>-5.5488752200000002</v>
      </c>
      <c r="M13" s="22">
        <v>-4.2067706799999991</v>
      </c>
      <c r="N13" s="22">
        <v>-7.1776524500000018</v>
      </c>
      <c r="O13" s="22">
        <v>-7.4237695799999992</v>
      </c>
      <c r="P13" s="22">
        <v>-14.016565210000001</v>
      </c>
      <c r="Q13" s="22">
        <v>-17.555830159999999</v>
      </c>
      <c r="R13" s="22">
        <v>-8.5584880199999986</v>
      </c>
      <c r="S13" s="22">
        <v>-3.7938160199999995</v>
      </c>
      <c r="T13" s="22">
        <v>-10.780229090000001</v>
      </c>
      <c r="U13" s="22">
        <v>-16.659154739999998</v>
      </c>
      <c r="V13" s="22">
        <v>-6.8906564000000001</v>
      </c>
      <c r="W13" s="22">
        <v>-7.8556499300000002</v>
      </c>
      <c r="X13" s="22">
        <v>-4.2551366399999999</v>
      </c>
      <c r="Y13" s="22">
        <v>-3.0219460599999999</v>
      </c>
      <c r="Z13" s="22">
        <v>-3.1400686000000002</v>
      </c>
      <c r="AA13" s="22">
        <v>-1.4680963700000009</v>
      </c>
      <c r="AB13" s="22">
        <v>-2.1046599499999998</v>
      </c>
      <c r="AC13" s="22">
        <v>-1.0476086499999999</v>
      </c>
      <c r="AD13" s="22">
        <v>-1.0705616300000003</v>
      </c>
      <c r="AE13" s="22">
        <v>-1.0527323200000003</v>
      </c>
      <c r="AF13" s="22">
        <v>-0.45639716999999991</v>
      </c>
      <c r="AG13" s="22">
        <v>-1.07196256</v>
      </c>
      <c r="AH13" s="22">
        <v>-1.5769613899999999</v>
      </c>
      <c r="AI13" s="22">
        <v>-2.0491538500000002</v>
      </c>
      <c r="AJ13" s="22">
        <v>-1.44791201</v>
      </c>
      <c r="AK13" s="22">
        <v>-2.1833800700000006</v>
      </c>
      <c r="AL13" s="22">
        <v>-1.7239085200000002</v>
      </c>
      <c r="AM13" s="22">
        <v>-2.7121936600000005</v>
      </c>
      <c r="AN13" s="22">
        <v>-2.7121936600000009</v>
      </c>
      <c r="AO13" s="22">
        <v>-5.1995361399999993</v>
      </c>
      <c r="AP13" s="22">
        <v>-5.1995361399999993</v>
      </c>
      <c r="AQ13" s="22">
        <v>-3.4991963699999995</v>
      </c>
      <c r="AR13" s="22">
        <v>-3.4991963699999995</v>
      </c>
      <c r="AS13" s="22">
        <v>-2.6865226999999994</v>
      </c>
      <c r="AT13" s="22">
        <v>-2.6865226999999994</v>
      </c>
      <c r="AU13" s="22">
        <v>-2.6192941599999999</v>
      </c>
      <c r="AV13" s="22">
        <v>-2.6192941599999999</v>
      </c>
      <c r="AW13" s="22">
        <v>-1.2460648500000002</v>
      </c>
      <c r="AX13" s="22">
        <v>-1.2460648500000002</v>
      </c>
      <c r="AY13" s="22">
        <v>-2.1268857462500002</v>
      </c>
      <c r="AZ13" s="22">
        <v>-2.1268857462500002</v>
      </c>
      <c r="BA13" s="27"/>
      <c r="BB13" s="22">
        <v>-23.225991430000001</v>
      </c>
      <c r="BC13" s="22">
        <v>-25.510668360000004</v>
      </c>
      <c r="BD13" s="22">
        <v>-22.177894850000001</v>
      </c>
      <c r="BE13" s="22">
        <v>-47.554652969999999</v>
      </c>
      <c r="BF13" s="22">
        <v>-38.123856249999996</v>
      </c>
      <c r="BG13" s="22">
        <v>-18.272801229999999</v>
      </c>
      <c r="BH13" s="22">
        <v>-5.6909266000000009</v>
      </c>
      <c r="BI13" s="22">
        <v>-4.1580534400000007</v>
      </c>
      <c r="BJ13" s="22">
        <v>-7.4043544500000014</v>
      </c>
      <c r="BK13" s="22">
        <v>-14.097448870000001</v>
      </c>
      <c r="BL13" s="22">
        <v>-14.097448870000001</v>
      </c>
    </row>
    <row r="14" spans="1:64" x14ac:dyDescent="0.2">
      <c r="A14" s="4" t="s">
        <v>30</v>
      </c>
      <c r="B14" s="43" t="s">
        <v>228</v>
      </c>
      <c r="C14" s="22">
        <v>0</v>
      </c>
      <c r="D14" s="22">
        <v>0</v>
      </c>
      <c r="E14" s="22">
        <v>0</v>
      </c>
      <c r="F14" s="22">
        <v>0</v>
      </c>
      <c r="G14" s="22">
        <v>0</v>
      </c>
      <c r="H14" s="22">
        <v>0</v>
      </c>
      <c r="I14" s="22">
        <v>0</v>
      </c>
      <c r="J14" s="22">
        <v>0</v>
      </c>
      <c r="K14" s="22">
        <v>-0.99778806999999992</v>
      </c>
      <c r="L14" s="22">
        <v>-1.6695740900000002</v>
      </c>
      <c r="M14" s="22">
        <v>-6.8038523300000007</v>
      </c>
      <c r="N14" s="22">
        <v>-9.3237426700000015</v>
      </c>
      <c r="O14" s="22">
        <v>-4.7487397599999994</v>
      </c>
      <c r="P14" s="22">
        <v>-7.0754973200000002</v>
      </c>
      <c r="Q14" s="22">
        <v>-4.8396656100000994</v>
      </c>
      <c r="R14" s="22">
        <v>-4.95832842</v>
      </c>
      <c r="S14" s="22">
        <v>-5.0613148299999997</v>
      </c>
      <c r="T14" s="22">
        <v>-3.9262872400000006</v>
      </c>
      <c r="U14" s="22">
        <v>-2.414339</v>
      </c>
      <c r="V14" s="22">
        <v>-3.6271548500000002</v>
      </c>
      <c r="W14" s="22">
        <v>-3.01720079</v>
      </c>
      <c r="X14" s="22">
        <v>-3.9604079100000003</v>
      </c>
      <c r="Y14" s="22">
        <v>-3.7904203400000003</v>
      </c>
      <c r="Z14" s="22">
        <v>-5.6434269199999996</v>
      </c>
      <c r="AA14" s="22">
        <v>-19.52045124</v>
      </c>
      <c r="AB14" s="22">
        <v>-5.1766611999999999</v>
      </c>
      <c r="AC14" s="22">
        <v>-3.6324325000000002</v>
      </c>
      <c r="AD14" s="22">
        <v>-1.4030645800000001</v>
      </c>
      <c r="AE14" s="22">
        <v>-2.2609587800000037</v>
      </c>
      <c r="AF14" s="22">
        <v>-6.2365625099999997</v>
      </c>
      <c r="AG14" s="22">
        <v>-11.800368599999999</v>
      </c>
      <c r="AH14" s="22">
        <v>-8.5808485100000009</v>
      </c>
      <c r="AI14" s="22">
        <v>-4.954284750000002</v>
      </c>
      <c r="AJ14" s="22">
        <v>-6.1649732900000007</v>
      </c>
      <c r="AK14" s="22">
        <v>-6.4670023199999997</v>
      </c>
      <c r="AL14" s="22">
        <v>-1.8418161900000005</v>
      </c>
      <c r="AM14" s="22">
        <v>-0.67037950000000002</v>
      </c>
      <c r="AN14" s="22">
        <v>-0.67037950000000002</v>
      </c>
      <c r="AO14" s="22">
        <v>-0.60785929999999977</v>
      </c>
      <c r="AP14" s="22">
        <v>2.4194593700000002</v>
      </c>
      <c r="AQ14" s="22">
        <v>-1.0610073900000005</v>
      </c>
      <c r="AR14" s="22">
        <v>-1.0610073900000005</v>
      </c>
      <c r="AS14" s="22">
        <v>-0.76034549999999901</v>
      </c>
      <c r="AT14" s="22">
        <v>-0.76034549999999901</v>
      </c>
      <c r="AU14" s="22">
        <v>-0.78233351999999989</v>
      </c>
      <c r="AV14" s="22">
        <v>-0.78233351999999989</v>
      </c>
      <c r="AW14" s="22">
        <v>-0.84756939000000009</v>
      </c>
      <c r="AX14" s="22">
        <v>-0.84756939000000009</v>
      </c>
      <c r="AY14" s="22">
        <v>-2.5583719699999992</v>
      </c>
      <c r="AZ14" s="22">
        <v>-2.5583719699999992</v>
      </c>
      <c r="BA14" s="27"/>
      <c r="BB14" s="22">
        <v>0</v>
      </c>
      <c r="BC14" s="22">
        <v>0</v>
      </c>
      <c r="BD14" s="22">
        <v>-18.794957160000003</v>
      </c>
      <c r="BE14" s="22">
        <v>-21.622231110000101</v>
      </c>
      <c r="BF14" s="22">
        <v>-15.029095919999998</v>
      </c>
      <c r="BG14" s="22">
        <v>-16.411455960000001</v>
      </c>
      <c r="BH14" s="22">
        <v>-29.732609519999997</v>
      </c>
      <c r="BI14" s="22">
        <v>-28.878738400000003</v>
      </c>
      <c r="BJ14" s="22">
        <v>-19.428076549999997</v>
      </c>
      <c r="BK14" s="22">
        <v>-3.0995916899999987</v>
      </c>
      <c r="BL14" s="22">
        <v>-3.0995916899999987</v>
      </c>
    </row>
    <row r="15" spans="1:64" x14ac:dyDescent="0.2">
      <c r="A15" s="4" t="s">
        <v>31</v>
      </c>
      <c r="B15" s="43" t="s">
        <v>401</v>
      </c>
      <c r="C15" s="22">
        <v>-6.0030689999999998E-2</v>
      </c>
      <c r="D15" s="22">
        <v>-0.35619378000000007</v>
      </c>
      <c r="E15" s="22">
        <v>-0.96811840000000005</v>
      </c>
      <c r="F15" s="22">
        <v>-2.6462054899999998</v>
      </c>
      <c r="G15" s="22">
        <v>-1.2456333000000002</v>
      </c>
      <c r="H15" s="22">
        <v>-1.2979764299999998</v>
      </c>
      <c r="I15" s="22">
        <v>-0.58437085999999994</v>
      </c>
      <c r="J15" s="22">
        <v>-1.4308746199999998</v>
      </c>
      <c r="K15" s="22">
        <v>-1.2451288199999999</v>
      </c>
      <c r="L15" s="22">
        <v>-1.55354916</v>
      </c>
      <c r="M15" s="22">
        <v>-1.9408590800000001</v>
      </c>
      <c r="N15" s="22">
        <v>-0.19073563000000129</v>
      </c>
      <c r="O15" s="22">
        <v>-0.88649224000000004</v>
      </c>
      <c r="P15" s="22">
        <v>-2.2666955000000004</v>
      </c>
      <c r="Q15" s="22">
        <v>-3.4354843699999988</v>
      </c>
      <c r="R15" s="22">
        <v>-2.3482176299999997</v>
      </c>
      <c r="S15" s="22">
        <v>-1.65111355</v>
      </c>
      <c r="T15" s="22">
        <v>-1.7446925299999991</v>
      </c>
      <c r="U15" s="22">
        <v>-6.3990032999999986</v>
      </c>
      <c r="V15" s="22">
        <v>-3.9385357499999993</v>
      </c>
      <c r="W15" s="22">
        <v>-4.7375773699999968</v>
      </c>
      <c r="X15" s="22">
        <v>-3.17717706</v>
      </c>
      <c r="Y15" s="22">
        <v>-3.0099289799999975</v>
      </c>
      <c r="Z15" s="22">
        <v>-1.9081792099999999</v>
      </c>
      <c r="AA15" s="22">
        <v>-3.1174029500000002</v>
      </c>
      <c r="AB15" s="22">
        <v>-2.5599956699999993</v>
      </c>
      <c r="AC15" s="22">
        <v>-1.0050833400000001</v>
      </c>
      <c r="AD15" s="22">
        <v>-4.6594897800000004</v>
      </c>
      <c r="AE15" s="22">
        <v>-1.1215991799999996</v>
      </c>
      <c r="AF15" s="22">
        <v>-1.8919094800000009</v>
      </c>
      <c r="AG15" s="22">
        <v>-5.6440169299999994</v>
      </c>
      <c r="AH15" s="22">
        <v>7.6616349999999445E-2</v>
      </c>
      <c r="AI15" s="22">
        <v>-1.66468756</v>
      </c>
      <c r="AJ15" s="22">
        <v>0.38025584999999962</v>
      </c>
      <c r="AK15" s="22">
        <v>-1.21622652</v>
      </c>
      <c r="AL15" s="22">
        <v>-1.0761825499999997</v>
      </c>
      <c r="AM15" s="22">
        <v>-0.65078578999999981</v>
      </c>
      <c r="AN15" s="22">
        <v>-0.65078578999999981</v>
      </c>
      <c r="AO15" s="22">
        <v>-1.0014748900000003</v>
      </c>
      <c r="AP15" s="22">
        <v>-1.0014748900000003</v>
      </c>
      <c r="AQ15" s="22">
        <v>-1.417920000000322E-3</v>
      </c>
      <c r="AR15" s="22">
        <v>-1.417920000000322E-3</v>
      </c>
      <c r="AS15" s="22">
        <v>-1.4286666700000008</v>
      </c>
      <c r="AT15" s="22">
        <v>-1.4286666700000008</v>
      </c>
      <c r="AU15" s="22">
        <v>8.1533440000000151E-2</v>
      </c>
      <c r="AV15" s="22">
        <v>8.1533440000000151E-2</v>
      </c>
      <c r="AW15" s="22">
        <v>-0.16075021999999994</v>
      </c>
      <c r="AX15" s="22">
        <v>-0.16075021999999994</v>
      </c>
      <c r="AY15" s="22">
        <v>-13.008372379999999</v>
      </c>
      <c r="AZ15" s="22">
        <v>-13.008372379999999</v>
      </c>
      <c r="BA15" s="27"/>
      <c r="BB15" s="22">
        <v>-4.0305483600000001</v>
      </c>
      <c r="BC15" s="22">
        <v>-4.5588552099999999</v>
      </c>
      <c r="BD15" s="22">
        <v>-4.9302726900000007</v>
      </c>
      <c r="BE15" s="22">
        <v>-8.936889739999998</v>
      </c>
      <c r="BF15" s="22">
        <v>-13.733345129999996</v>
      </c>
      <c r="BG15" s="22">
        <v>-12.832862619999993</v>
      </c>
      <c r="BH15" s="22">
        <v>-11.341971740000002</v>
      </c>
      <c r="BI15" s="22">
        <v>-8.5809092399999987</v>
      </c>
      <c r="BJ15" s="22">
        <v>-3.5768407800000004</v>
      </c>
      <c r="BK15" s="22">
        <v>-3.0823452700000011</v>
      </c>
      <c r="BL15" s="22">
        <v>-3.0823452700000011</v>
      </c>
    </row>
    <row r="16" spans="1:64" x14ac:dyDescent="0.2">
      <c r="A16" s="4" t="s">
        <v>575</v>
      </c>
      <c r="B16" s="43" t="s">
        <v>576</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v>-18.585000000000001</v>
      </c>
      <c r="AF16" s="22">
        <v>-2.258</v>
      </c>
      <c r="AG16" s="22">
        <v>-1.1836049500000001</v>
      </c>
      <c r="AH16" s="22">
        <v>-2.6285024400000001</v>
      </c>
      <c r="AI16" s="22">
        <v>-11.090227670000001</v>
      </c>
      <c r="AJ16" s="22">
        <v>-13.266648180000001</v>
      </c>
      <c r="AK16" s="22">
        <v>-5.1386115999999999</v>
      </c>
      <c r="AL16" s="22">
        <v>-1.7604345699999999</v>
      </c>
      <c r="AM16" s="22">
        <v>-0.1701242</v>
      </c>
      <c r="AN16" s="22">
        <v>-0.1701242</v>
      </c>
      <c r="AO16" s="22">
        <v>-1.9304233900000001</v>
      </c>
      <c r="AP16" s="22">
        <v>-1.9304233900000001</v>
      </c>
      <c r="AQ16" s="22">
        <v>-1.8813895600000001</v>
      </c>
      <c r="AR16" s="22">
        <v>-1.8813895600000001</v>
      </c>
      <c r="AS16" s="22">
        <v>-1.9171816624595355</v>
      </c>
      <c r="AT16" s="22">
        <v>-1.9171816624595355</v>
      </c>
      <c r="AU16" s="22">
        <v>-0.4375637300000001</v>
      </c>
      <c r="AV16" s="22">
        <v>-0.4375637300000001</v>
      </c>
      <c r="AW16" s="22">
        <v>-2.5147069999999997E-2</v>
      </c>
      <c r="AX16" s="22">
        <v>-2.5147069999999997E-2</v>
      </c>
      <c r="AY16" s="22">
        <v>-0.16227716999999994</v>
      </c>
      <c r="AZ16" s="22">
        <v>-0.16227716999999994</v>
      </c>
      <c r="BA16" s="27"/>
      <c r="BB16" s="22"/>
      <c r="BC16" s="22"/>
      <c r="BD16" s="22"/>
      <c r="BE16" s="22"/>
      <c r="BF16" s="22"/>
      <c r="BG16" s="22"/>
      <c r="BH16" s="22"/>
      <c r="BI16" s="22">
        <v>0</v>
      </c>
      <c r="BJ16" s="22">
        <v>-31.255922020000003</v>
      </c>
      <c r="BK16" s="22">
        <v>-5.8991188124595357</v>
      </c>
      <c r="BL16" s="22">
        <v>-5.8991188124595357</v>
      </c>
    </row>
    <row r="17" spans="1:64" s="66" customFormat="1" ht="15" x14ac:dyDescent="0.25">
      <c r="A17" s="3" t="s">
        <v>756</v>
      </c>
      <c r="B17" s="141" t="s">
        <v>230</v>
      </c>
      <c r="C17" s="23">
        <v>-26.193528244712773</v>
      </c>
      <c r="D17" s="23">
        <v>-28.258279842929372</v>
      </c>
      <c r="E17" s="23">
        <v>-29.084397423017663</v>
      </c>
      <c r="F17" s="23">
        <v>-39.39216497757814</v>
      </c>
      <c r="G17" s="23">
        <v>-35.467696709413374</v>
      </c>
      <c r="H17" s="23">
        <v>-39.338609824226708</v>
      </c>
      <c r="I17" s="23">
        <v>-41.865661275044403</v>
      </c>
      <c r="J17" s="23">
        <v>-43.317213049626332</v>
      </c>
      <c r="K17" s="23">
        <v>-42.864043729999999</v>
      </c>
      <c r="L17" s="23">
        <v>-50.056548860000007</v>
      </c>
      <c r="M17" s="23">
        <v>-45.29395821181059</v>
      </c>
      <c r="N17" s="23">
        <v>-59.855802650000001</v>
      </c>
      <c r="O17" s="23">
        <v>-50.98251181042415</v>
      </c>
      <c r="P17" s="23">
        <v>-57.812386422329347</v>
      </c>
      <c r="Q17" s="23">
        <v>-55.959137373226866</v>
      </c>
      <c r="R17" s="23">
        <v>-58.662990115818673</v>
      </c>
      <c r="S17" s="23">
        <v>-52.011618820182569</v>
      </c>
      <c r="T17" s="23">
        <v>-57.751773513067491</v>
      </c>
      <c r="U17" s="23">
        <v>-53.208090176150407</v>
      </c>
      <c r="V17" s="23">
        <v>-53.191251857609998</v>
      </c>
      <c r="W17" s="23">
        <v>-48.453830120000006</v>
      </c>
      <c r="X17" s="23">
        <v>-45.546230639999997</v>
      </c>
      <c r="Y17" s="23">
        <v>-44.490361970000002</v>
      </c>
      <c r="Z17" s="23">
        <v>-103.45939394539732</v>
      </c>
      <c r="AA17" s="23">
        <v>-37.684911659999997</v>
      </c>
      <c r="AB17" s="23">
        <v>-43.163684410000002</v>
      </c>
      <c r="AC17" s="23">
        <v>-36.111342669999992</v>
      </c>
      <c r="AD17" s="23">
        <v>-46.121907020000002</v>
      </c>
      <c r="AE17" s="23">
        <v>-36.352098530000006</v>
      </c>
      <c r="AF17" s="23">
        <v>-39.538189843800346</v>
      </c>
      <c r="AG17" s="23">
        <v>-29.10381662</v>
      </c>
      <c r="AH17" s="23">
        <v>-39.443598952602173</v>
      </c>
      <c r="AI17" s="23">
        <v>-23.902399690015955</v>
      </c>
      <c r="AJ17" s="23">
        <v>-35.870738499638861</v>
      </c>
      <c r="AK17" s="23">
        <v>-37.46836377400615</v>
      </c>
      <c r="AL17" s="23">
        <v>-45.759172763166291</v>
      </c>
      <c r="AM17" s="23">
        <v>-26.006478894680388</v>
      </c>
      <c r="AN17" s="23">
        <v>-22.438381354650382</v>
      </c>
      <c r="AO17" s="23">
        <v>-38.58722314067338</v>
      </c>
      <c r="AP17" s="23">
        <v>-34.609487630583352</v>
      </c>
      <c r="AQ17" s="23">
        <v>-52.241061880475854</v>
      </c>
      <c r="AR17" s="23">
        <v>-48.198565740445858</v>
      </c>
      <c r="AS17" s="23">
        <v>-51.642313257007459</v>
      </c>
      <c r="AT17" s="23">
        <v>-48.1526347169264</v>
      </c>
      <c r="AU17" s="23">
        <v>-41.12322567312016</v>
      </c>
      <c r="AV17" s="23">
        <v>-36.753351898250301</v>
      </c>
      <c r="AW17" s="23">
        <v>-40.377810100532137</v>
      </c>
      <c r="AX17" s="23">
        <v>-36.905353991739005</v>
      </c>
      <c r="AY17" s="23">
        <v>-40.16015345507347</v>
      </c>
      <c r="AZ17" s="23">
        <v>-36.36118801656135</v>
      </c>
      <c r="BA17" s="23">
        <v>0</v>
      </c>
      <c r="BB17" s="23">
        <v>-122.92837048823793</v>
      </c>
      <c r="BC17" s="23">
        <v>-159.98918085831082</v>
      </c>
      <c r="BD17" s="23">
        <v>-191.3749672818106</v>
      </c>
      <c r="BE17" s="23">
        <v>-223.41702572179906</v>
      </c>
      <c r="BF17" s="23">
        <v>-216.1627343670105</v>
      </c>
      <c r="BG17" s="23">
        <v>-241.94981667539736</v>
      </c>
      <c r="BH17" s="23">
        <v>-163.08184575999999</v>
      </c>
      <c r="BI17" s="23">
        <v>-164.07609595640253</v>
      </c>
      <c r="BJ17" s="23">
        <v>-143.00067472682727</v>
      </c>
      <c r="BK17" s="23">
        <v>-168.73062044494719</v>
      </c>
      <c r="BL17" s="23">
        <v>-153.6526127147161</v>
      </c>
    </row>
    <row r="18" spans="1:64" s="66" customFormat="1" ht="15" x14ac:dyDescent="0.25">
      <c r="A18" s="4" t="s">
        <v>61</v>
      </c>
      <c r="B18" s="43" t="s">
        <v>231</v>
      </c>
      <c r="C18" s="22">
        <v>-19.675747619999999</v>
      </c>
      <c r="D18" s="22">
        <v>-21.572391640000006</v>
      </c>
      <c r="E18" s="22">
        <v>-24.982243279999999</v>
      </c>
      <c r="F18" s="22">
        <v>-28.700126570983592</v>
      </c>
      <c r="G18" s="22">
        <v>-30.426805229999996</v>
      </c>
      <c r="H18" s="22">
        <v>-32.332268810000002</v>
      </c>
      <c r="I18" s="22">
        <v>-35.086375060000002</v>
      </c>
      <c r="J18" s="22">
        <v>-34.841992989999994</v>
      </c>
      <c r="K18" s="22">
        <v>-33.308357130000005</v>
      </c>
      <c r="L18" s="22">
        <v>-37.852792970000003</v>
      </c>
      <c r="M18" s="22">
        <v>-38.511529541810596</v>
      </c>
      <c r="N18" s="22">
        <v>-43.19733033</v>
      </c>
      <c r="O18" s="22">
        <v>-41.953369821764561</v>
      </c>
      <c r="P18" s="22">
        <v>-43.789103089999998</v>
      </c>
      <c r="Q18" s="22">
        <v>-45.335270070000007</v>
      </c>
      <c r="R18" s="22">
        <v>-43.913816448293439</v>
      </c>
      <c r="S18" s="22">
        <v>-38.829214809999996</v>
      </c>
      <c r="T18" s="22">
        <v>-38.408321420619998</v>
      </c>
      <c r="U18" s="22">
        <v>-41.268033389999999</v>
      </c>
      <c r="V18" s="22">
        <v>-37.675332040000001</v>
      </c>
      <c r="W18" s="22">
        <v>-34.449839470000001</v>
      </c>
      <c r="X18" s="22">
        <v>-31.475522779999999</v>
      </c>
      <c r="Y18" s="22">
        <v>-31.248592159999998</v>
      </c>
      <c r="Z18" s="22">
        <v>-28.391660089999998</v>
      </c>
      <c r="AA18" s="22">
        <v>-22.000382779999999</v>
      </c>
      <c r="AB18" s="22">
        <v>-23.679846609999998</v>
      </c>
      <c r="AC18" s="22">
        <v>-23.670379089999997</v>
      </c>
      <c r="AD18" s="22">
        <v>-24.45143727</v>
      </c>
      <c r="AE18" s="22">
        <v>-19.765378460000001</v>
      </c>
      <c r="AF18" s="22">
        <v>-22.397392813800344</v>
      </c>
      <c r="AG18" s="22">
        <v>-17.927392820000001</v>
      </c>
      <c r="AH18" s="22">
        <v>-18.79418154999999</v>
      </c>
      <c r="AI18" s="22">
        <v>-17.364189880015953</v>
      </c>
      <c r="AJ18" s="22">
        <v>-16.287192349638858</v>
      </c>
      <c r="AK18" s="22">
        <v>-16.843614344006152</v>
      </c>
      <c r="AL18" s="22">
        <v>-16.828699183166297</v>
      </c>
      <c r="AM18" s="22">
        <v>-14.561080688932185</v>
      </c>
      <c r="AN18" s="22">
        <v>-14.521206668902179</v>
      </c>
      <c r="AO18" s="22">
        <v>-22.563824352783492</v>
      </c>
      <c r="AP18" s="22">
        <v>-21.809543322693461</v>
      </c>
      <c r="AQ18" s="22">
        <v>-25.852464134142526</v>
      </c>
      <c r="AR18" s="22">
        <v>-25.010117694112523</v>
      </c>
      <c r="AS18" s="22">
        <v>-25.515272554174128</v>
      </c>
      <c r="AT18" s="22">
        <v>-25.191556134093059</v>
      </c>
      <c r="AU18" s="22">
        <v>-26.238474673335499</v>
      </c>
      <c r="AV18" s="22">
        <v>-26.140594723250302</v>
      </c>
      <c r="AW18" s="22">
        <v>-29.126282955055814</v>
      </c>
      <c r="AX18" s="22">
        <v>-29.066405675072339</v>
      </c>
      <c r="AY18" s="22">
        <v>-27.515407883513291</v>
      </c>
      <c r="AZ18" s="22">
        <v>-27.431928390936353</v>
      </c>
      <c r="BA18" s="28"/>
      <c r="BB18" s="22">
        <v>-94.930509110983593</v>
      </c>
      <c r="BC18" s="22">
        <v>-132.68744208999999</v>
      </c>
      <c r="BD18" s="22">
        <v>-152.87000997181062</v>
      </c>
      <c r="BE18" s="22">
        <v>-174.991559430058</v>
      </c>
      <c r="BF18" s="22">
        <v>-156.18090166062001</v>
      </c>
      <c r="BG18" s="22">
        <v>-125.56561450000001</v>
      </c>
      <c r="BH18" s="22">
        <v>-93.802045749999991</v>
      </c>
      <c r="BI18" s="22">
        <v>-78.884345643800344</v>
      </c>
      <c r="BJ18" s="22">
        <v>-67.323695756827263</v>
      </c>
      <c r="BK18" s="22">
        <v>-88.492641730032332</v>
      </c>
      <c r="BL18" s="22">
        <v>-86.532423819801224</v>
      </c>
    </row>
    <row r="19" spans="1:64" s="66" customFormat="1" ht="15" x14ac:dyDescent="0.25">
      <c r="A19" s="4" t="s">
        <v>62</v>
      </c>
      <c r="B19" s="43" t="s">
        <v>232</v>
      </c>
      <c r="C19" s="22">
        <v>-2.4462996966830008</v>
      </c>
      <c r="D19" s="22">
        <v>-2.7633472709159959</v>
      </c>
      <c r="E19" s="22">
        <v>-2.9748284399999951</v>
      </c>
      <c r="F19" s="22">
        <v>-3.3227437155256681</v>
      </c>
      <c r="G19" s="22">
        <v>-3.481702110000001</v>
      </c>
      <c r="H19" s="22">
        <v>-3.9636117864680003</v>
      </c>
      <c r="I19" s="22">
        <v>-4.1799439904300018</v>
      </c>
      <c r="J19" s="22">
        <v>-4.7398047115899997</v>
      </c>
      <c r="K19" s="22">
        <v>-5.3841251599999955</v>
      </c>
      <c r="L19" s="22">
        <v>-5.6660391399999996</v>
      </c>
      <c r="M19" s="22">
        <v>-6.0225122399999993</v>
      </c>
      <c r="N19" s="22">
        <v>-7.1094868800000004</v>
      </c>
      <c r="O19" s="22">
        <v>-7.2670399982355427</v>
      </c>
      <c r="P19" s="22">
        <v>-7.8259622899999997</v>
      </c>
      <c r="Q19" s="22">
        <v>-8.1678870000000003</v>
      </c>
      <c r="R19" s="22">
        <v>-8.48070053</v>
      </c>
      <c r="S19" s="22">
        <v>-9.7642551700000002</v>
      </c>
      <c r="T19" s="22">
        <v>-8.8917747600000006</v>
      </c>
      <c r="U19" s="22">
        <v>-9.7718763099999979</v>
      </c>
      <c r="V19" s="22">
        <v>-9.852026447610001</v>
      </c>
      <c r="W19" s="22">
        <v>-10.038012010000001</v>
      </c>
      <c r="X19" s="22">
        <v>-10.911673070000001</v>
      </c>
      <c r="Y19" s="22">
        <v>-11.297440760000001</v>
      </c>
      <c r="Z19" s="22">
        <v>-10.696617589999999</v>
      </c>
      <c r="AA19" s="22">
        <v>-8.6717020500000004</v>
      </c>
      <c r="AB19" s="22">
        <v>-10.336924849999999</v>
      </c>
      <c r="AC19" s="22">
        <v>-10.01682027</v>
      </c>
      <c r="AD19" s="22">
        <v>-9.6871472199999999</v>
      </c>
      <c r="AE19" s="22">
        <v>-9.4518389500000026</v>
      </c>
      <c r="AF19" s="22">
        <v>-10.021755750000001</v>
      </c>
      <c r="AG19" s="22">
        <v>-8.471642300000001</v>
      </c>
      <c r="AH19" s="22">
        <v>-9.6312776000000007</v>
      </c>
      <c r="AI19" s="22">
        <v>-8.1918517500000014</v>
      </c>
      <c r="AJ19" s="22">
        <v>-8.0897336400000004</v>
      </c>
      <c r="AK19" s="22">
        <v>-7.2033098200000003</v>
      </c>
      <c r="AL19" s="22">
        <v>-7.6865220800000005</v>
      </c>
      <c r="AM19" s="22">
        <v>-7.7311083957482012</v>
      </c>
      <c r="AN19" s="22">
        <v>-4.2028848757482011</v>
      </c>
      <c r="AO19" s="22">
        <v>-8.8250891899999999</v>
      </c>
      <c r="AP19" s="22">
        <v>-5.6016347099999999</v>
      </c>
      <c r="AQ19" s="22">
        <v>-10.601458539999999</v>
      </c>
      <c r="AR19" s="22">
        <v>-7.4013088399999987</v>
      </c>
      <c r="AS19" s="22">
        <v>-9.7823182400000004</v>
      </c>
      <c r="AT19" s="22">
        <v>-6.6163561200000007</v>
      </c>
      <c r="AU19" s="22">
        <v>-9.9373626647846596</v>
      </c>
      <c r="AV19" s="22">
        <v>-5.6653688399999993</v>
      </c>
      <c r="AW19" s="22">
        <v>-8.1487538088096585</v>
      </c>
      <c r="AX19" s="22">
        <v>-4.7361749799999995</v>
      </c>
      <c r="AY19" s="22">
        <v>-8.7724451859351813</v>
      </c>
      <c r="AZ19" s="22">
        <v>-5.0569592400000003</v>
      </c>
      <c r="BA19" s="28"/>
      <c r="BB19" s="22">
        <v>-11.50721912312466</v>
      </c>
      <c r="BC19" s="22">
        <v>-16.365062598488002</v>
      </c>
      <c r="BD19" s="22">
        <v>-24.182163419999995</v>
      </c>
      <c r="BE19" s="22">
        <v>-31.741589818235543</v>
      </c>
      <c r="BF19" s="22">
        <v>-38.27993268761</v>
      </c>
      <c r="BG19" s="22">
        <v>-42.943743429999998</v>
      </c>
      <c r="BH19" s="22">
        <v>-38.71259439</v>
      </c>
      <c r="BI19" s="22">
        <v>-37.57651460000001</v>
      </c>
      <c r="BJ19" s="22">
        <v>-31.171417290000008</v>
      </c>
      <c r="BK19" s="22">
        <v>-36.939974365748206</v>
      </c>
      <c r="BL19" s="22">
        <v>-23.8221845457482</v>
      </c>
    </row>
    <row r="20" spans="1:64" s="66" customFormat="1" ht="15" x14ac:dyDescent="0.25">
      <c r="A20" s="4" t="s">
        <v>63</v>
      </c>
      <c r="B20" s="43" t="s">
        <v>233</v>
      </c>
      <c r="C20" s="22">
        <v>-4.0714809280297697</v>
      </c>
      <c r="D20" s="22">
        <v>-3.9225409320133684</v>
      </c>
      <c r="E20" s="22">
        <v>-1.1273257030176671</v>
      </c>
      <c r="F20" s="22">
        <v>-7.3692946910688786</v>
      </c>
      <c r="G20" s="22">
        <v>-1.5591893694133718</v>
      </c>
      <c r="H20" s="22">
        <v>-3.0427292277587066</v>
      </c>
      <c r="I20" s="22">
        <v>-2.5993422246143965</v>
      </c>
      <c r="J20" s="22">
        <v>-3.7354153480363381</v>
      </c>
      <c r="K20" s="22">
        <v>-4.1715614399999987</v>
      </c>
      <c r="L20" s="22">
        <v>-6.5377167500000004</v>
      </c>
      <c r="M20" s="22">
        <v>-0.75991642999999975</v>
      </c>
      <c r="N20" s="22">
        <v>-9.5489854400000009</v>
      </c>
      <c r="O20" s="22">
        <v>-1.762101990424048</v>
      </c>
      <c r="P20" s="22">
        <v>-6.1973210423293477</v>
      </c>
      <c r="Q20" s="22">
        <v>-2.455980303226859</v>
      </c>
      <c r="R20" s="22">
        <v>-6.2684731375252376</v>
      </c>
      <c r="S20" s="22">
        <v>-3.4181488401825733</v>
      </c>
      <c r="T20" s="22">
        <v>-10.451677332447492</v>
      </c>
      <c r="U20" s="22">
        <v>-2.1681804761504138</v>
      </c>
      <c r="V20" s="22">
        <v>-5.6638933700000003</v>
      </c>
      <c r="W20" s="22">
        <v>-3.9659786399999994</v>
      </c>
      <c r="X20" s="22">
        <v>-3.1590347899999998</v>
      </c>
      <c r="Y20" s="22">
        <v>-1.9443290499999999</v>
      </c>
      <c r="Z20" s="22">
        <v>-64.371116265397333</v>
      </c>
      <c r="AA20" s="22">
        <v>-7.0128268300000016</v>
      </c>
      <c r="AB20" s="22">
        <v>-9.146912949999999</v>
      </c>
      <c r="AC20" s="22">
        <v>-2.4241433099999989</v>
      </c>
      <c r="AD20" s="22">
        <v>-11.983322530000001</v>
      </c>
      <c r="AE20" s="22">
        <v>-7.1348811199999993</v>
      </c>
      <c r="AF20" s="22">
        <v>-7.1190412799999994</v>
      </c>
      <c r="AG20" s="22">
        <v>-2.7047814999999997</v>
      </c>
      <c r="AH20" s="22">
        <v>-11.018139802602184</v>
      </c>
      <c r="AI20" s="22">
        <v>1.6536419400000011</v>
      </c>
      <c r="AJ20" s="22">
        <v>-11.493812510000001</v>
      </c>
      <c r="AK20" s="22">
        <v>-13.42143961</v>
      </c>
      <c r="AL20" s="22">
        <v>-21.243951499999998</v>
      </c>
      <c r="AM20" s="22">
        <v>-3.7142898099999999</v>
      </c>
      <c r="AN20" s="22">
        <v>-3.7142898100000004</v>
      </c>
      <c r="AO20" s="22">
        <v>-7.1983095978898897</v>
      </c>
      <c r="AP20" s="22">
        <v>-7.1983095978898906</v>
      </c>
      <c r="AQ20" s="22">
        <v>-15.787139206333332</v>
      </c>
      <c r="AR20" s="22">
        <v>-15.787139206333332</v>
      </c>
      <c r="AS20" s="22">
        <v>-16.344722462833335</v>
      </c>
      <c r="AT20" s="22">
        <v>-16.344722462833335</v>
      </c>
      <c r="AU20" s="22">
        <v>-4.9473883349999985</v>
      </c>
      <c r="AV20" s="22">
        <v>-4.9473883349999985</v>
      </c>
      <c r="AW20" s="22">
        <v>-3.1027733366666665</v>
      </c>
      <c r="AX20" s="22">
        <v>-3.1027733366666665</v>
      </c>
      <c r="AY20" s="22">
        <v>-3.8723003856249991</v>
      </c>
      <c r="AZ20" s="22">
        <v>-3.8723003856249991</v>
      </c>
      <c r="BA20" s="28"/>
      <c r="BB20" s="22">
        <v>-16.490642254129682</v>
      </c>
      <c r="BC20" s="22">
        <v>-10.936676169822812</v>
      </c>
      <c r="BD20" s="22">
        <v>-14.322793889999989</v>
      </c>
      <c r="BE20" s="22">
        <v>-16.683876473505496</v>
      </c>
      <c r="BF20" s="22">
        <v>-21.701900018780485</v>
      </c>
      <c r="BG20" s="22">
        <v>-73.440458745397336</v>
      </c>
      <c r="BH20" s="22">
        <v>-30.567205620000003</v>
      </c>
      <c r="BI20" s="22">
        <v>-47.615235712602185</v>
      </c>
      <c r="BJ20" s="22">
        <v>-44.505561680000007</v>
      </c>
      <c r="BK20" s="22">
        <v>-43.298004349166668</v>
      </c>
      <c r="BL20" s="22">
        <v>-43.298004349166668</v>
      </c>
    </row>
    <row r="21" spans="1:64" s="66" customFormat="1" ht="15" x14ac:dyDescent="0.25">
      <c r="A21" s="3" t="s">
        <v>710</v>
      </c>
      <c r="B21" s="141" t="s">
        <v>234</v>
      </c>
      <c r="C21" s="23">
        <v>-0.16297003645625852</v>
      </c>
      <c r="D21" s="23">
        <v>-0.25363733876692052</v>
      </c>
      <c r="E21" s="23">
        <v>-0.5885702011347379</v>
      </c>
      <c r="F21" s="23">
        <v>-0.82716449250692581</v>
      </c>
      <c r="G21" s="23">
        <v>-0.67317944455292889</v>
      </c>
      <c r="H21" s="23">
        <v>-1.8898055060568621</v>
      </c>
      <c r="I21" s="23">
        <v>-9.4664770884571467</v>
      </c>
      <c r="J21" s="23">
        <v>-4.398261196365863E-2</v>
      </c>
      <c r="K21" s="22">
        <v>-6.4091960200000004</v>
      </c>
      <c r="L21" s="22">
        <v>-3.8098802200000002</v>
      </c>
      <c r="M21" s="22">
        <v>-1.9885091899999996</v>
      </c>
      <c r="N21" s="22">
        <v>-3.8988786100000006</v>
      </c>
      <c r="O21" s="23">
        <v>-4.7705867295759523</v>
      </c>
      <c r="P21" s="23">
        <v>-3.215366317670652</v>
      </c>
      <c r="Q21" s="23">
        <v>-5.2224354367731403</v>
      </c>
      <c r="R21" s="23">
        <v>-3.8841978200000002</v>
      </c>
      <c r="S21" s="23">
        <v>-6.52619097</v>
      </c>
      <c r="T21" s="23">
        <v>-4.8650920000000006</v>
      </c>
      <c r="U21" s="23">
        <v>-8.6865175499999996</v>
      </c>
      <c r="V21" s="23">
        <v>-22.223245240000004</v>
      </c>
      <c r="W21" s="23">
        <v>-21.026333640000004</v>
      </c>
      <c r="X21" s="23">
        <v>-1.8026531599999984</v>
      </c>
      <c r="Y21" s="23">
        <v>-7.9969856699999999</v>
      </c>
      <c r="Z21" s="23">
        <v>-7.4036380499999996</v>
      </c>
      <c r="AA21" s="23">
        <v>-9.0589277100000007</v>
      </c>
      <c r="AB21" s="23">
        <v>-6.3167713300000008</v>
      </c>
      <c r="AC21" s="23">
        <v>-2.7826240900000001</v>
      </c>
      <c r="AD21" s="23">
        <v>-3.058853179999999</v>
      </c>
      <c r="AE21" s="23">
        <v>2.8545222699999986</v>
      </c>
      <c r="AF21" s="23">
        <v>-5.156829029999999</v>
      </c>
      <c r="AG21" s="23">
        <v>-0.42835799000000035</v>
      </c>
      <c r="AH21" s="23">
        <v>-7.8670354599999994</v>
      </c>
      <c r="AI21" s="23">
        <v>-0.45605316000000018</v>
      </c>
      <c r="AJ21" s="23">
        <v>-2.0977692999999999</v>
      </c>
      <c r="AK21" s="23">
        <v>1.5592026300000004</v>
      </c>
      <c r="AL21" s="23">
        <v>-1.2798031399999998</v>
      </c>
      <c r="AM21" s="23">
        <v>-0.57152382999999995</v>
      </c>
      <c r="AN21" s="23">
        <v>-0.57152382999999995</v>
      </c>
      <c r="AO21" s="23">
        <v>-2.4877433099999924</v>
      </c>
      <c r="AP21" s="23">
        <v>-2.487743309999999</v>
      </c>
      <c r="AQ21" s="23">
        <v>-2.8278890380407491</v>
      </c>
      <c r="AR21" s="23">
        <v>-2.8278890380407491</v>
      </c>
      <c r="AS21" s="23">
        <v>-5.8501307699999998</v>
      </c>
      <c r="AT21" s="23">
        <v>-5.8501307699999998</v>
      </c>
      <c r="AU21" s="23">
        <v>-4.4388025299999994</v>
      </c>
      <c r="AV21" s="23">
        <v>-4.4388025299999994</v>
      </c>
      <c r="AW21" s="23">
        <v>-2.5857616300000004</v>
      </c>
      <c r="AX21" s="23">
        <v>-2.5857616300000004</v>
      </c>
      <c r="AY21" s="23">
        <v>1.4296488400000025</v>
      </c>
      <c r="AZ21" s="23">
        <v>1.4296488400000025</v>
      </c>
      <c r="BA21" s="28"/>
      <c r="BB21" s="23">
        <v>-1.8323420688648429</v>
      </c>
      <c r="BC21" s="23">
        <v>-12.073444651030597</v>
      </c>
      <c r="BD21" s="23">
        <v>-16.106464039999999</v>
      </c>
      <c r="BE21" s="23">
        <v>-17.092586304019743</v>
      </c>
      <c r="BF21" s="23">
        <v>-42.301045760000001</v>
      </c>
      <c r="BG21" s="23">
        <v>-38.229610520000008</v>
      </c>
      <c r="BH21" s="23">
        <v>-21.217176309999999</v>
      </c>
      <c r="BI21" s="23">
        <v>-10.597700209999999</v>
      </c>
      <c r="BJ21" s="23">
        <v>-2.2744229699999998</v>
      </c>
      <c r="BK21" s="23">
        <v>-11.483543638040748</v>
      </c>
      <c r="BL21" s="23">
        <v>-11.483543638040748</v>
      </c>
    </row>
    <row r="22" spans="1:64" s="66" customFormat="1" ht="15" x14ac:dyDescent="0.25">
      <c r="A22" s="3" t="s">
        <v>402</v>
      </c>
      <c r="B22" s="141" t="s">
        <v>402</v>
      </c>
      <c r="C22" s="23">
        <v>42.767217364227683</v>
      </c>
      <c r="D22" s="23">
        <v>50.472958756517002</v>
      </c>
      <c r="E22" s="23">
        <v>55.916173324021777</v>
      </c>
      <c r="F22" s="23">
        <v>45.360786527404038</v>
      </c>
      <c r="G22" s="23">
        <v>52.846599033276817</v>
      </c>
      <c r="H22" s="23">
        <v>58.028188559716412</v>
      </c>
      <c r="I22" s="23">
        <v>50.825780106498506</v>
      </c>
      <c r="J22" s="23">
        <v>76.437968818410098</v>
      </c>
      <c r="K22" s="22">
        <v>86.242057303004145</v>
      </c>
      <c r="L22" s="22">
        <v>84.424338380000037</v>
      </c>
      <c r="M22" s="22">
        <v>96.06259809818944</v>
      </c>
      <c r="N22" s="22">
        <v>91.688043924304267</v>
      </c>
      <c r="O22" s="23">
        <v>106.26694458999994</v>
      </c>
      <c r="P22" s="23">
        <v>110.26180575000001</v>
      </c>
      <c r="Q22" s="23">
        <v>114.59722109999987</v>
      </c>
      <c r="R22" s="23">
        <v>107.6595628783648</v>
      </c>
      <c r="S22" s="23">
        <v>106.44971513981743</v>
      </c>
      <c r="T22" s="23">
        <v>98.823849436932534</v>
      </c>
      <c r="U22" s="23">
        <v>65.962301593849588</v>
      </c>
      <c r="V22" s="23">
        <v>54.960655862390006</v>
      </c>
      <c r="W22" s="23">
        <v>47.344087869999981</v>
      </c>
      <c r="X22" s="23">
        <v>52.010460823256849</v>
      </c>
      <c r="Y22" s="23">
        <v>34.765119130000024</v>
      </c>
      <c r="Z22" s="23">
        <v>-30.058150575140246</v>
      </c>
      <c r="AA22" s="23">
        <v>28.975797300000018</v>
      </c>
      <c r="AB22" s="23">
        <v>13.667219569999986</v>
      </c>
      <c r="AC22" s="23">
        <v>11.207540280000016</v>
      </c>
      <c r="AD22" s="23">
        <v>-12.946478949999999</v>
      </c>
      <c r="AE22" s="23">
        <v>-16.229299830000009</v>
      </c>
      <c r="AF22" s="23">
        <v>-11.847592973800355</v>
      </c>
      <c r="AG22" s="23">
        <v>5.0373159300000001</v>
      </c>
      <c r="AH22" s="23">
        <v>-20.200415242602187</v>
      </c>
      <c r="AI22" s="23">
        <v>8.2114237399840597</v>
      </c>
      <c r="AJ22" s="23">
        <v>-5.5747442296388545</v>
      </c>
      <c r="AK22" s="23">
        <v>-0.31726029400613243</v>
      </c>
      <c r="AL22" s="23">
        <v>-2.047617653166343</v>
      </c>
      <c r="AM22" s="350">
        <v>21.807377595349543</v>
      </c>
      <c r="AN22" s="350">
        <v>21.807377595349543</v>
      </c>
      <c r="AO22" s="350">
        <v>21.260227249416634</v>
      </c>
      <c r="AP22" s="350">
        <v>21.260227249416634</v>
      </c>
      <c r="AQ22" s="350">
        <v>37.120784985144333</v>
      </c>
      <c r="AR22" s="350">
        <v>37.120784985144333</v>
      </c>
      <c r="AS22" s="350">
        <v>39.090713310613964</v>
      </c>
      <c r="AT22" s="350">
        <v>39.090713310613964</v>
      </c>
      <c r="AU22" s="350">
        <v>42.638471698523951</v>
      </c>
      <c r="AV22" s="350">
        <v>42.638471698523951</v>
      </c>
      <c r="AW22" s="350">
        <v>24.458064800310986</v>
      </c>
      <c r="AX22" s="350">
        <v>24.458064800310986</v>
      </c>
      <c r="AY22" s="350">
        <v>40.508372146225099</v>
      </c>
      <c r="AZ22" s="350">
        <v>40.508372146225099</v>
      </c>
      <c r="BA22" s="28"/>
      <c r="BB22" s="23">
        <v>194.51713597217045</v>
      </c>
      <c r="BC22" s="23">
        <v>238.13803165790173</v>
      </c>
      <c r="BD22" s="23">
        <v>365.112423875498</v>
      </c>
      <c r="BE22" s="23">
        <v>438.78553431836474</v>
      </c>
      <c r="BF22" s="23">
        <v>326.19652203298949</v>
      </c>
      <c r="BG22" s="23">
        <v>104.0615172481166</v>
      </c>
      <c r="BH22" s="23">
        <v>40.904078200000029</v>
      </c>
      <c r="BI22" s="23">
        <v>-43.23999211640259</v>
      </c>
      <c r="BJ22" s="23">
        <v>0.27189431317274249</v>
      </c>
      <c r="BK22" s="23">
        <v>119.27930317841427</v>
      </c>
      <c r="BL22" s="23">
        <v>119.27930317841427</v>
      </c>
    </row>
    <row r="23" spans="1:64" x14ac:dyDescent="0.2">
      <c r="A23" s="16" t="s">
        <v>73</v>
      </c>
      <c r="B23" s="143" t="s">
        <v>235</v>
      </c>
      <c r="C23" s="29">
        <v>0.37026326835633039</v>
      </c>
      <c r="D23" s="29">
        <v>0.38445841535835434</v>
      </c>
      <c r="E23" s="29">
        <v>0.37556723317014118</v>
      </c>
      <c r="F23" s="29">
        <v>0.29415547625961236</v>
      </c>
      <c r="G23" s="29">
        <v>0.36448396762916635</v>
      </c>
      <c r="H23" s="29">
        <v>0.35384434820861232</v>
      </c>
      <c r="I23" s="29">
        <v>0.29033295640364587</v>
      </c>
      <c r="J23" s="29">
        <v>0.3949329219421911</v>
      </c>
      <c r="K23" s="29">
        <v>0.43307223840113679</v>
      </c>
      <c r="L23" s="29">
        <v>0.39993005648130814</v>
      </c>
      <c r="M23" s="29">
        <v>0.43227589133901423</v>
      </c>
      <c r="N23" s="29">
        <v>0.37148455858367013</v>
      </c>
      <c r="O23" s="29">
        <v>0.44298441477693723</v>
      </c>
      <c r="P23" s="29">
        <v>0.40605590062563557</v>
      </c>
      <c r="Q23" s="29">
        <v>0.41043986319034104</v>
      </c>
      <c r="R23" s="29">
        <v>0.43077786154522973</v>
      </c>
      <c r="S23" s="29">
        <v>0.51221907185112081</v>
      </c>
      <c r="T23" s="29">
        <v>0.46403340579949703</v>
      </c>
      <c r="U23" s="29">
        <v>0.34447338477746942</v>
      </c>
      <c r="V23" s="29">
        <v>0.30216210287439371</v>
      </c>
      <c r="W23" s="29">
        <v>0.28887027437667101</v>
      </c>
      <c r="X23" s="29">
        <v>0.35174629373688393</v>
      </c>
      <c r="Y23" s="29">
        <v>0.25476851206194473</v>
      </c>
      <c r="Z23" s="29">
        <v>-0.23502893149070397</v>
      </c>
      <c r="AA23" s="29">
        <v>0.2227479154901342</v>
      </c>
      <c r="AB23" s="29">
        <v>0.1297310007251867</v>
      </c>
      <c r="AC23" s="29">
        <v>0.13010597062980736</v>
      </c>
      <c r="AD23" s="29">
        <v>-0.17252445140027986</v>
      </c>
      <c r="AE23" s="29">
        <v>-0.2454529440844409</v>
      </c>
      <c r="AF23" s="29">
        <v>-0.16771723767204802</v>
      </c>
      <c r="AG23" s="29">
        <v>6.1390821925869907E-2</v>
      </c>
      <c r="AH23" s="29">
        <v>-0.27881237264723802</v>
      </c>
      <c r="AI23" s="29">
        <v>0.10395966814768688</v>
      </c>
      <c r="AJ23" s="29">
        <v>-7.7844700075493781E-2</v>
      </c>
      <c r="AK23" s="29">
        <v>-4.3619235614414898E-3</v>
      </c>
      <c r="AL23" s="29">
        <v>-2.906932321402133E-2</v>
      </c>
      <c r="AM23" s="351" t="s">
        <v>167</v>
      </c>
      <c r="AN23" s="351">
        <v>0.30694836997868841</v>
      </c>
      <c r="AO23" s="351" t="s">
        <v>167</v>
      </c>
      <c r="AP23" s="351">
        <v>0.21163953997281182</v>
      </c>
      <c r="AQ23" s="351" t="s">
        <v>167</v>
      </c>
      <c r="AR23" s="351">
        <v>0.28680046874261722</v>
      </c>
      <c r="AS23" s="351" t="s">
        <v>167</v>
      </c>
      <c r="AT23" s="351">
        <v>0.28217080211434697</v>
      </c>
      <c r="AU23" s="351" t="s">
        <v>167</v>
      </c>
      <c r="AV23" s="351">
        <v>0.33813590182924991</v>
      </c>
      <c r="AW23" s="351" t="s">
        <v>167</v>
      </c>
      <c r="AX23" s="351">
        <v>0.24881624758059384</v>
      </c>
      <c r="AY23" s="351" t="s">
        <v>167</v>
      </c>
      <c r="AZ23" s="351">
        <v>0.3027684908107322</v>
      </c>
      <c r="BA23" s="29"/>
      <c r="BB23" s="29">
        <v>0.35374496447141418</v>
      </c>
      <c r="BC23" s="29">
        <v>0.3514484283504532</v>
      </c>
      <c r="BD23" s="29">
        <v>0.41524102461859791</v>
      </c>
      <c r="BE23" s="29">
        <v>0.42168334684202868</v>
      </c>
      <c r="BF23" s="29">
        <v>0.41074075280350347</v>
      </c>
      <c r="BG23" s="29">
        <v>0.1806289710006895</v>
      </c>
      <c r="BH23" s="29">
        <v>0.10313247545895771</v>
      </c>
      <c r="BI23" s="29">
        <v>-0.14845586164445376</v>
      </c>
      <c r="BJ23" s="29">
        <v>8.9383686445301043E-4</v>
      </c>
      <c r="BK23" s="29">
        <v>0.27141812085756462</v>
      </c>
      <c r="BL23" s="29">
        <v>0.27141812085756462</v>
      </c>
    </row>
    <row r="24" spans="1:64" x14ac:dyDescent="0.2">
      <c r="A24" s="2" t="s">
        <v>33</v>
      </c>
      <c r="B24" s="42" t="s">
        <v>236</v>
      </c>
      <c r="C24" s="22">
        <v>-8.9382590719822197</v>
      </c>
      <c r="D24" s="22">
        <v>-10.599179150014001</v>
      </c>
      <c r="E24" s="22">
        <v>-12.967850540000009</v>
      </c>
      <c r="F24" s="22">
        <v>-14.554430967397629</v>
      </c>
      <c r="G24" s="22">
        <v>-16.022622379999998</v>
      </c>
      <c r="H24" s="22">
        <v>-17.205122419999999</v>
      </c>
      <c r="I24" s="22">
        <v>-20.180577427579991</v>
      </c>
      <c r="J24" s="22">
        <v>-22.77448222165642</v>
      </c>
      <c r="K24" s="22">
        <v>-24.675723286124605</v>
      </c>
      <c r="L24" s="22">
        <v>-26.413495043875407</v>
      </c>
      <c r="M24" s="22">
        <v>-27.430627400000002</v>
      </c>
      <c r="N24" s="22">
        <v>-30.094777989999997</v>
      </c>
      <c r="O24" s="22">
        <v>-31.323196809999999</v>
      </c>
      <c r="P24" s="22">
        <v>-33.991014270000001</v>
      </c>
      <c r="Q24" s="22">
        <v>-33.903727150000009</v>
      </c>
      <c r="R24" s="22">
        <v>-37.669945429999999</v>
      </c>
      <c r="S24" s="22">
        <v>-39.56517487</v>
      </c>
      <c r="T24" s="22">
        <v>-42.064391140000005</v>
      </c>
      <c r="U24" s="22">
        <v>-43.278650630000008</v>
      </c>
      <c r="V24" s="22">
        <v>-43.35122363</v>
      </c>
      <c r="W24" s="22">
        <v>-43.353281170000002</v>
      </c>
      <c r="X24" s="22">
        <v>-43.012711350000011</v>
      </c>
      <c r="Y24" s="22">
        <v>-42.266356010000003</v>
      </c>
      <c r="Z24" s="22">
        <v>-41.008175969999996</v>
      </c>
      <c r="AA24" s="22">
        <v>-40.482874450000004</v>
      </c>
      <c r="AB24" s="22">
        <v>-39.73011769</v>
      </c>
      <c r="AC24" s="22">
        <v>-39.389800860000001</v>
      </c>
      <c r="AD24" s="22">
        <v>-39.422467780000005</v>
      </c>
      <c r="AE24" s="22">
        <v>-38.273631439999996</v>
      </c>
      <c r="AF24" s="22">
        <v>-36.627611350000002</v>
      </c>
      <c r="AG24" s="22">
        <v>-35.873741699999997</v>
      </c>
      <c r="AH24" s="22">
        <v>-34.945444779999988</v>
      </c>
      <c r="AI24" s="22">
        <v>-34.155424140000001</v>
      </c>
      <c r="AJ24" s="22">
        <v>-32.132630750000004</v>
      </c>
      <c r="AK24" s="22">
        <v>-30.704844059999999</v>
      </c>
      <c r="AL24" s="22">
        <v>-29.691248850000001</v>
      </c>
      <c r="AM24" s="22">
        <v>-29.166086789999998</v>
      </c>
      <c r="AN24" s="22">
        <v>-32.168996920000005</v>
      </c>
      <c r="AO24" s="22">
        <v>-34.434602720000001</v>
      </c>
      <c r="AP24" s="22">
        <v>-38.306480859999994</v>
      </c>
      <c r="AQ24" s="22">
        <v>-47.900846270000002</v>
      </c>
      <c r="AR24" s="22">
        <v>-52.443389150000002</v>
      </c>
      <c r="AS24" s="22">
        <v>-35.391677500000007</v>
      </c>
      <c r="AT24" s="22">
        <v>-39.348160800000002</v>
      </c>
      <c r="AU24" s="22">
        <v>-35.950004129999996</v>
      </c>
      <c r="AV24" s="22">
        <v>-40.142198059999998</v>
      </c>
      <c r="AW24" s="22">
        <v>-35.94909543</v>
      </c>
      <c r="AX24" s="22">
        <v>-39.860074699999998</v>
      </c>
      <c r="AY24" s="22">
        <v>-30.061860249999999</v>
      </c>
      <c r="AZ24" s="22">
        <v>-33.853700939999996</v>
      </c>
      <c r="BA24" s="27"/>
      <c r="BB24" s="22">
        <v>-47.059719729393855</v>
      </c>
      <c r="BC24" s="22">
        <v>-76.182804449236414</v>
      </c>
      <c r="BD24" s="22">
        <v>-108.61462372000001</v>
      </c>
      <c r="BE24" s="22">
        <v>-136.88788366</v>
      </c>
      <c r="BF24" s="22">
        <v>-168.25944027000003</v>
      </c>
      <c r="BG24" s="22">
        <v>-169.64052450000003</v>
      </c>
      <c r="BH24" s="22">
        <v>-159.02526078000002</v>
      </c>
      <c r="BI24" s="22">
        <v>-145.72042926999998</v>
      </c>
      <c r="BJ24" s="22">
        <v>-126.68414780000001</v>
      </c>
      <c r="BK24" s="22">
        <v>-146.89368479000001</v>
      </c>
      <c r="BL24" s="22">
        <v>-162.26749924000003</v>
      </c>
    </row>
    <row r="25" spans="1:64" s="66" customFormat="1" ht="15" x14ac:dyDescent="0.25">
      <c r="A25" s="3" t="s">
        <v>66</v>
      </c>
      <c r="B25" s="141" t="s">
        <v>241</v>
      </c>
      <c r="C25" s="23">
        <v>33.82895829224546</v>
      </c>
      <c r="D25" s="23">
        <v>39.873779606503</v>
      </c>
      <c r="E25" s="23">
        <v>42.948322784021769</v>
      </c>
      <c r="F25" s="23">
        <v>30.806355560006409</v>
      </c>
      <c r="G25" s="23">
        <v>36.823976653276816</v>
      </c>
      <c r="H25" s="23">
        <v>40.823066139716417</v>
      </c>
      <c r="I25" s="23">
        <v>30.645202678918515</v>
      </c>
      <c r="J25" s="23">
        <v>53.663486596753678</v>
      </c>
      <c r="K25" s="23">
        <v>61.566334016879537</v>
      </c>
      <c r="L25" s="23">
        <v>58.01084333612463</v>
      </c>
      <c r="M25" s="23">
        <v>68.631970698189434</v>
      </c>
      <c r="N25" s="23">
        <v>61.59326593430427</v>
      </c>
      <c r="O25" s="23">
        <v>74.943747779999939</v>
      </c>
      <c r="P25" s="23">
        <v>76.270791480000014</v>
      </c>
      <c r="Q25" s="23">
        <v>80.693493949999862</v>
      </c>
      <c r="R25" s="23">
        <v>69.989617448364797</v>
      </c>
      <c r="S25" s="23">
        <v>66.884540269817421</v>
      </c>
      <c r="T25" s="23">
        <v>56.759458296932529</v>
      </c>
      <c r="U25" s="23">
        <v>22.68365096384958</v>
      </c>
      <c r="V25" s="23">
        <v>11.609432232390006</v>
      </c>
      <c r="W25" s="23">
        <v>3.9908066999999789</v>
      </c>
      <c r="X25" s="23">
        <v>8.9977494732568388</v>
      </c>
      <c r="Y25" s="23">
        <v>-7.5012368799999791</v>
      </c>
      <c r="Z25" s="23">
        <v>-71.066326545140242</v>
      </c>
      <c r="AA25" s="23">
        <v>-11.507077149999986</v>
      </c>
      <c r="AB25" s="23">
        <v>-26.062898120000014</v>
      </c>
      <c r="AC25" s="23">
        <v>-28.182260579999983</v>
      </c>
      <c r="AD25" s="23">
        <v>-52.368946730000005</v>
      </c>
      <c r="AE25" s="23">
        <v>-54.502931270000005</v>
      </c>
      <c r="AF25" s="23">
        <v>-48.475204323800355</v>
      </c>
      <c r="AG25" s="23">
        <v>-30.836425769999998</v>
      </c>
      <c r="AH25" s="23">
        <v>-55.145860022602179</v>
      </c>
      <c r="AI25" s="23">
        <v>-25.944000400015941</v>
      </c>
      <c r="AJ25" s="23">
        <v>-37.707374979638857</v>
      </c>
      <c r="AK25" s="23">
        <v>-31.022104354006132</v>
      </c>
      <c r="AL25" s="23">
        <v>-31.738866503166342</v>
      </c>
      <c r="AM25" s="23">
        <v>-11.478278454680467</v>
      </c>
      <c r="AN25" s="23">
        <v>-10.361619324650462</v>
      </c>
      <c r="AO25" s="23">
        <v>-17.915032010673386</v>
      </c>
      <c r="AP25" s="23">
        <v>-17.04625361058336</v>
      </c>
      <c r="AQ25" s="23">
        <v>-15.699338684885689</v>
      </c>
      <c r="AR25" s="23">
        <v>-15.322604164855669</v>
      </c>
      <c r="AS25" s="23">
        <v>-0.51414688946712772</v>
      </c>
      <c r="AT25" s="23">
        <v>-0.25744748938603834</v>
      </c>
      <c r="AU25" s="23">
        <v>1.379594323654068</v>
      </c>
      <c r="AV25" s="23">
        <v>2.4962736385239523</v>
      </c>
      <c r="AW25" s="23">
        <v>-15.532473246357135</v>
      </c>
      <c r="AX25" s="23">
        <v>-15.402009899689013</v>
      </c>
      <c r="AY25" s="23">
        <v>5.9536036677130291</v>
      </c>
      <c r="AZ25" s="23">
        <v>6.6546712062251032</v>
      </c>
      <c r="BA25" s="28"/>
      <c r="BB25" s="23">
        <v>147.45741624277659</v>
      </c>
      <c r="BC25" s="23">
        <v>161.95522720866532</v>
      </c>
      <c r="BD25" s="23">
        <v>256.497800155498</v>
      </c>
      <c r="BE25" s="23">
        <v>301.89765065836474</v>
      </c>
      <c r="BF25" s="23">
        <v>157.93708176298946</v>
      </c>
      <c r="BG25" s="23">
        <v>-65.579007251883425</v>
      </c>
      <c r="BH25" s="23">
        <v>-118.12118258</v>
      </c>
      <c r="BI25" s="23">
        <v>-188.96042138640257</v>
      </c>
      <c r="BJ25" s="23">
        <v>-126.41225348682727</v>
      </c>
      <c r="BK25" s="23">
        <v>-45.607067511816837</v>
      </c>
      <c r="BL25" s="23">
        <v>-42.988196061585768</v>
      </c>
    </row>
    <row r="26" spans="1:64" s="66" customFormat="1" ht="15" x14ac:dyDescent="0.25">
      <c r="A26" s="3" t="s">
        <v>67</v>
      </c>
      <c r="B26" s="141" t="s">
        <v>237</v>
      </c>
      <c r="C26" s="23">
        <v>-5.7519999999999998</v>
      </c>
      <c r="D26" s="23">
        <v>-0.25900000000000034</v>
      </c>
      <c r="E26" s="23">
        <v>-8.9999999999999858E-2</v>
      </c>
      <c r="F26" s="23">
        <v>0.46799999999999997</v>
      </c>
      <c r="G26" s="23">
        <v>-3.0570000000000004</v>
      </c>
      <c r="H26" s="23">
        <v>-6.9509999999999996</v>
      </c>
      <c r="I26" s="23">
        <v>-11.965</v>
      </c>
      <c r="J26" s="23">
        <v>-9.8680000000000003</v>
      </c>
      <c r="K26" s="23">
        <v>-11.254999999999999</v>
      </c>
      <c r="L26" s="23">
        <v>-9.0489999999999995</v>
      </c>
      <c r="M26" s="23">
        <v>-8.8460000000000001</v>
      </c>
      <c r="N26" s="23">
        <v>-6.7280000000000006</v>
      </c>
      <c r="O26" s="23">
        <v>-9.2020000000000017</v>
      </c>
      <c r="P26" s="23">
        <v>-11.785999999999998</v>
      </c>
      <c r="Q26" s="23">
        <v>-12.324</v>
      </c>
      <c r="R26" s="23">
        <v>-13.503</v>
      </c>
      <c r="S26" s="23">
        <v>-16.548000000000002</v>
      </c>
      <c r="T26" s="23">
        <v>-18.399999999999999</v>
      </c>
      <c r="U26" s="23">
        <v>-17.808999999999997</v>
      </c>
      <c r="V26" s="23">
        <v>-14.846000000000002</v>
      </c>
      <c r="W26" s="23">
        <v>-18.378</v>
      </c>
      <c r="X26" s="23">
        <v>-16.052</v>
      </c>
      <c r="Y26" s="23">
        <v>-15.224</v>
      </c>
      <c r="Z26" s="23">
        <v>-13.486000000000001</v>
      </c>
      <c r="AA26" s="23">
        <v>-12.647348880000004</v>
      </c>
      <c r="AB26" s="23">
        <v>-7.2285460500000021</v>
      </c>
      <c r="AC26" s="23">
        <v>-4.8482419800000187</v>
      </c>
      <c r="AD26" s="23">
        <v>-1.5775368800000003</v>
      </c>
      <c r="AE26" s="23">
        <v>-3.3064081900000044</v>
      </c>
      <c r="AF26" s="23">
        <v>-4.4789107499999998</v>
      </c>
      <c r="AG26" s="23">
        <v>-1.9502008600000007</v>
      </c>
      <c r="AH26" s="23">
        <v>-3.820121599999994</v>
      </c>
      <c r="AI26" s="23">
        <v>-3.6790406099999995</v>
      </c>
      <c r="AJ26" s="23">
        <v>-4.116865009999997</v>
      </c>
      <c r="AK26" s="23">
        <v>-3.1427813599999999</v>
      </c>
      <c r="AL26" s="23">
        <v>-1.8907517499999997</v>
      </c>
      <c r="AM26" s="23">
        <v>-2.3689103399699913</v>
      </c>
      <c r="AN26" s="23">
        <v>-3.4855694699999979</v>
      </c>
      <c r="AO26" s="23">
        <v>-3.9093183299099743</v>
      </c>
      <c r="AP26" s="23">
        <v>-4.7780967299999997</v>
      </c>
      <c r="AQ26" s="23">
        <v>-2.9807514892540312</v>
      </c>
      <c r="AR26" s="23">
        <v>-3.3574552599999996</v>
      </c>
      <c r="AS26" s="23">
        <v>-2.1706519399189403</v>
      </c>
      <c r="AT26" s="23">
        <v>-2.4273513399999991</v>
      </c>
      <c r="AU26" s="23">
        <v>-2.2117477851301417</v>
      </c>
      <c r="AV26" s="23">
        <v>-3.3284270999999999</v>
      </c>
      <c r="AW26" s="23">
        <v>-3.3605562733318628</v>
      </c>
      <c r="AX26" s="23">
        <v>-3.4910196200000017</v>
      </c>
      <c r="AY26" s="23">
        <v>-2.0352523614878919</v>
      </c>
      <c r="AZ26" s="23">
        <v>-2.7363199000000002</v>
      </c>
      <c r="BA26" s="28"/>
      <c r="BB26" s="23">
        <v>-5.6329999999999991</v>
      </c>
      <c r="BC26" s="23">
        <v>-31.841000000000008</v>
      </c>
      <c r="BD26" s="23">
        <v>-35.878</v>
      </c>
      <c r="BE26" s="23">
        <v>-46.814999999999998</v>
      </c>
      <c r="BF26" s="23">
        <v>-67.603000000000009</v>
      </c>
      <c r="BG26" s="23">
        <v>-63.139999999999986</v>
      </c>
      <c r="BH26" s="23">
        <v>-26.301673790000009</v>
      </c>
      <c r="BI26" s="23">
        <v>-13.57040044</v>
      </c>
      <c r="BJ26" s="23">
        <v>-12.825223089999998</v>
      </c>
      <c r="BK26" s="23">
        <v>-9.540404031876621</v>
      </c>
      <c r="BL26" s="23">
        <v>-14.048472799999992</v>
      </c>
    </row>
    <row r="27" spans="1:64" x14ac:dyDescent="0.2">
      <c r="A27" s="4" t="s">
        <v>68</v>
      </c>
      <c r="B27" s="43" t="s">
        <v>238</v>
      </c>
      <c r="C27" s="22">
        <v>0.46899999999999997</v>
      </c>
      <c r="D27" s="22">
        <v>6.2949999999999999</v>
      </c>
      <c r="E27" s="22">
        <v>7.09</v>
      </c>
      <c r="F27" s="22">
        <v>4.819</v>
      </c>
      <c r="G27" s="22">
        <v>2.0609999999999999</v>
      </c>
      <c r="H27" s="22">
        <v>5.3630000000000004</v>
      </c>
      <c r="I27" s="22">
        <v>4.6189999999999998</v>
      </c>
      <c r="J27" s="22">
        <v>2.6709999999999998</v>
      </c>
      <c r="K27" s="22">
        <v>1.3640000000000001</v>
      </c>
      <c r="L27" s="22">
        <v>0.872</v>
      </c>
      <c r="M27" s="22">
        <v>0.96299999999999997</v>
      </c>
      <c r="N27" s="22">
        <v>7.6369999999999996</v>
      </c>
      <c r="O27" s="22">
        <v>2.133</v>
      </c>
      <c r="P27" s="22">
        <v>5.024</v>
      </c>
      <c r="Q27" s="22">
        <v>2.4849999999999999</v>
      </c>
      <c r="R27" s="22">
        <v>3.5150000000000001</v>
      </c>
      <c r="S27" s="22">
        <v>4.0170000000000003</v>
      </c>
      <c r="T27" s="22">
        <v>7.4580000000000002</v>
      </c>
      <c r="U27" s="22">
        <v>10.394</v>
      </c>
      <c r="V27" s="22">
        <v>3.28</v>
      </c>
      <c r="W27" s="22">
        <v>7.7060000000000004</v>
      </c>
      <c r="X27" s="22">
        <v>6.9279999999999999</v>
      </c>
      <c r="Y27" s="22">
        <v>8.8780000000000001</v>
      </c>
      <c r="Z27" s="22">
        <v>13.459</v>
      </c>
      <c r="AA27" s="22">
        <v>12.530252839999998</v>
      </c>
      <c r="AB27" s="22">
        <v>14.54029324</v>
      </c>
      <c r="AC27" s="22">
        <v>14.06821862999999</v>
      </c>
      <c r="AD27" s="22">
        <v>14.369592399999998</v>
      </c>
      <c r="AE27" s="22">
        <v>11.650406909999997</v>
      </c>
      <c r="AF27" s="22">
        <v>9.2052936099999965</v>
      </c>
      <c r="AG27" s="22">
        <v>6.9281875100000008</v>
      </c>
      <c r="AH27" s="22">
        <v>4.0493923900000031</v>
      </c>
      <c r="AI27" s="22">
        <v>4.1200900100000002</v>
      </c>
      <c r="AJ27" s="22">
        <v>4.257194730000001</v>
      </c>
      <c r="AK27" s="22">
        <v>3.1696993899999999</v>
      </c>
      <c r="AL27" s="22">
        <v>2.9062323699999997</v>
      </c>
      <c r="AM27" s="22">
        <v>3.1985080200000002</v>
      </c>
      <c r="AN27" s="22">
        <v>3.1985080200000002</v>
      </c>
      <c r="AO27" s="22">
        <v>3.3503566900000004</v>
      </c>
      <c r="AP27" s="22">
        <v>3.3503566900000004</v>
      </c>
      <c r="AQ27" s="22">
        <v>3.8229464800000001</v>
      </c>
      <c r="AR27" s="22">
        <v>3.8229464800000001</v>
      </c>
      <c r="AS27" s="22">
        <v>3.5455893699999996</v>
      </c>
      <c r="AT27" s="22">
        <v>3.5455893699999996</v>
      </c>
      <c r="AU27" s="22">
        <v>4.7405652199999997</v>
      </c>
      <c r="AV27" s="22">
        <v>4.7405652199999997</v>
      </c>
      <c r="AW27" s="22">
        <v>3.1945152999999995</v>
      </c>
      <c r="AX27" s="22">
        <v>3.1945152999999995</v>
      </c>
      <c r="AY27" s="22">
        <v>3.5618052700000002</v>
      </c>
      <c r="AZ27" s="22">
        <v>3.5618052700000002</v>
      </c>
      <c r="BA27" s="27"/>
      <c r="BB27" s="22">
        <v>18.672999999999998</v>
      </c>
      <c r="BC27" s="22">
        <v>14.713999999999999</v>
      </c>
      <c r="BD27" s="22">
        <v>10.836</v>
      </c>
      <c r="BE27" s="22">
        <v>13.157</v>
      </c>
      <c r="BF27" s="22">
        <v>25.149000000000001</v>
      </c>
      <c r="BG27" s="22">
        <v>36.971000000000004</v>
      </c>
      <c r="BH27" s="22">
        <v>55.508357109999992</v>
      </c>
      <c r="BI27" s="22">
        <v>31.833280419999994</v>
      </c>
      <c r="BJ27" s="22">
        <v>14.4532165</v>
      </c>
      <c r="BK27" s="22">
        <v>13.916597657407431</v>
      </c>
      <c r="BL27" s="22">
        <v>13.917400560000001</v>
      </c>
    </row>
    <row r="28" spans="1:64" x14ac:dyDescent="0.2">
      <c r="A28" s="4" t="s">
        <v>69</v>
      </c>
      <c r="B28" s="43" t="s">
        <v>239</v>
      </c>
      <c r="C28" s="22">
        <v>-6.2210000000000001</v>
      </c>
      <c r="D28" s="22">
        <v>-6.5540000000000003</v>
      </c>
      <c r="E28" s="22">
        <v>-7.18</v>
      </c>
      <c r="F28" s="22">
        <v>-4.351</v>
      </c>
      <c r="G28" s="22">
        <v>-5.1180000000000003</v>
      </c>
      <c r="H28" s="22">
        <v>-12.314</v>
      </c>
      <c r="I28" s="22">
        <v>-16.584</v>
      </c>
      <c r="J28" s="22">
        <v>-12.539</v>
      </c>
      <c r="K28" s="22">
        <v>-12.619</v>
      </c>
      <c r="L28" s="22">
        <v>-9.9209999999999994</v>
      </c>
      <c r="M28" s="22">
        <v>-9.8089999999999993</v>
      </c>
      <c r="N28" s="22">
        <v>-14.365</v>
      </c>
      <c r="O28" s="22">
        <v>-11.335000000000001</v>
      </c>
      <c r="P28" s="22">
        <v>-16.809999999999999</v>
      </c>
      <c r="Q28" s="22">
        <v>-14.808999999999999</v>
      </c>
      <c r="R28" s="22">
        <v>-17.018000000000001</v>
      </c>
      <c r="S28" s="22">
        <v>-20.565000000000001</v>
      </c>
      <c r="T28" s="22">
        <v>-25.858000000000001</v>
      </c>
      <c r="U28" s="22">
        <v>-28.202999999999999</v>
      </c>
      <c r="V28" s="22">
        <v>-18.126000000000001</v>
      </c>
      <c r="W28" s="22">
        <v>-26.084</v>
      </c>
      <c r="X28" s="22">
        <v>-22.98</v>
      </c>
      <c r="Y28" s="22">
        <v>-24.102</v>
      </c>
      <c r="Z28" s="22">
        <v>-26.945</v>
      </c>
      <c r="AA28" s="22">
        <v>-25.177601720000002</v>
      </c>
      <c r="AB28" s="22">
        <v>-21.768839290000003</v>
      </c>
      <c r="AC28" s="22">
        <v>-18.916460610000009</v>
      </c>
      <c r="AD28" s="22">
        <v>-15.947129279999999</v>
      </c>
      <c r="AE28" s="22">
        <v>-14.964661190000001</v>
      </c>
      <c r="AF28" s="22">
        <v>-13.691117309999996</v>
      </c>
      <c r="AG28" s="22">
        <v>-8.8762688400000016</v>
      </c>
      <c r="AH28" s="22">
        <v>-7.8716335199999978</v>
      </c>
      <c r="AI28" s="22">
        <v>-7.7991306199999997</v>
      </c>
      <c r="AJ28" s="22">
        <v>-8.3698440999999981</v>
      </c>
      <c r="AK28" s="22">
        <v>-6.3124807499999998</v>
      </c>
      <c r="AL28" s="22">
        <v>-4.7969841199999994</v>
      </c>
      <c r="AM28" s="22">
        <v>-5.3303101999999978</v>
      </c>
      <c r="AN28" s="22">
        <v>-6.6840774899999982</v>
      </c>
      <c r="AO28" s="22">
        <v>-6.7146082000000007</v>
      </c>
      <c r="AP28" s="22">
        <v>-8.1284534199999996</v>
      </c>
      <c r="AQ28" s="22">
        <v>-6.006033029284052</v>
      </c>
      <c r="AR28" s="22">
        <v>-7.1804017399999998</v>
      </c>
      <c r="AS28" s="22">
        <v>-5.4060502599999998</v>
      </c>
      <c r="AT28" s="22">
        <v>-5.9729407099999987</v>
      </c>
      <c r="AU28" s="22">
        <v>-6.8664022800000009</v>
      </c>
      <c r="AV28" s="22">
        <v>-8.0689923199999996</v>
      </c>
      <c r="AW28" s="22">
        <v>-5.5692242399999987</v>
      </c>
      <c r="AX28" s="22">
        <v>-6.6855349200000012</v>
      </c>
      <c r="AY28" s="22">
        <v>-5.20084883</v>
      </c>
      <c r="AZ28" s="22">
        <v>-6.2981251700000005</v>
      </c>
      <c r="BA28" s="27"/>
      <c r="BB28" s="22">
        <v>-24.305999999999997</v>
      </c>
      <c r="BC28" s="22">
        <v>-46.555000000000007</v>
      </c>
      <c r="BD28" s="22">
        <v>-46.713999999999999</v>
      </c>
      <c r="BE28" s="22">
        <v>-59.972000000000001</v>
      </c>
      <c r="BF28" s="22">
        <v>-92.75200000000001</v>
      </c>
      <c r="BG28" s="22">
        <v>-100.11099999999999</v>
      </c>
      <c r="BH28" s="22">
        <v>-81.810030900000001</v>
      </c>
      <c r="BI28" s="22">
        <v>-45.403680859999994</v>
      </c>
      <c r="BJ28" s="22">
        <v>-27.278439589999998</v>
      </c>
      <c r="BK28" s="22">
        <v>-23.457001689284052</v>
      </c>
      <c r="BL28" s="22">
        <v>-27.965873359999993</v>
      </c>
    </row>
    <row r="29" spans="1:64" x14ac:dyDescent="0.2">
      <c r="A29" s="4" t="s">
        <v>721</v>
      </c>
      <c r="B29" s="43" t="s">
        <v>720</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v>-0.23710815996999371</v>
      </c>
      <c r="AN29" s="22"/>
      <c r="AO29" s="22">
        <v>-0.54506681990997385</v>
      </c>
      <c r="AP29" s="22"/>
      <c r="AQ29" s="22">
        <v>-0.79766493996997934</v>
      </c>
      <c r="AR29" s="22"/>
      <c r="AS29" s="22">
        <v>-0.31019104991894014</v>
      </c>
      <c r="AT29" s="22"/>
      <c r="AU29" s="22">
        <v>-8.5910725130140433E-2</v>
      </c>
      <c r="AV29" s="22"/>
      <c r="AW29" s="22">
        <v>-0.98584733333186336</v>
      </c>
      <c r="AX29" s="22"/>
      <c r="AY29" s="22">
        <v>-0.39620880148789234</v>
      </c>
      <c r="AZ29" s="22"/>
      <c r="BA29" s="27"/>
      <c r="BB29" s="22"/>
      <c r="BC29" s="22"/>
      <c r="BD29" s="22"/>
      <c r="BE29" s="22"/>
      <c r="BF29" s="22"/>
      <c r="BG29" s="22"/>
      <c r="BH29" s="22"/>
      <c r="BI29" s="22"/>
      <c r="BJ29" s="22"/>
      <c r="BK29" s="22">
        <v>-1.8900309697688873</v>
      </c>
      <c r="BL29" s="22"/>
    </row>
    <row r="30" spans="1:64" s="66" customFormat="1" ht="15" x14ac:dyDescent="0.25">
      <c r="A30" s="3" t="s">
        <v>70</v>
      </c>
      <c r="B30" s="141" t="s">
        <v>240</v>
      </c>
      <c r="C30" s="23">
        <v>28.076958292245461</v>
      </c>
      <c r="D30" s="23">
        <v>39.614779606502999</v>
      </c>
      <c r="E30" s="23">
        <v>42.858322784021766</v>
      </c>
      <c r="F30" s="23">
        <v>31.274355560006409</v>
      </c>
      <c r="G30" s="23">
        <v>33.766976653276814</v>
      </c>
      <c r="H30" s="23">
        <v>33.872066139716416</v>
      </c>
      <c r="I30" s="23">
        <v>18.680202678918516</v>
      </c>
      <c r="J30" s="23">
        <v>43.795486596753676</v>
      </c>
      <c r="K30" s="23">
        <v>50.311334016879542</v>
      </c>
      <c r="L30" s="23">
        <v>48.96184333612463</v>
      </c>
      <c r="M30" s="23">
        <v>59.785970698189431</v>
      </c>
      <c r="N30" s="23">
        <v>54.865265934304269</v>
      </c>
      <c r="O30" s="23">
        <v>65.74174777999994</v>
      </c>
      <c r="P30" s="23">
        <v>64.484791480000013</v>
      </c>
      <c r="Q30" s="23">
        <v>68.369493949999864</v>
      </c>
      <c r="R30" s="23">
        <v>56.486617448364797</v>
      </c>
      <c r="S30" s="23">
        <v>50.336540269817419</v>
      </c>
      <c r="T30" s="23">
        <v>38.35945829693253</v>
      </c>
      <c r="U30" s="23">
        <v>4.8746509638495823</v>
      </c>
      <c r="V30" s="23">
        <v>-3.236567767609996</v>
      </c>
      <c r="W30" s="23">
        <v>-14.387193300000021</v>
      </c>
      <c r="X30" s="23">
        <v>-7.0542505267431608</v>
      </c>
      <c r="Y30" s="23">
        <v>-22.725236879999979</v>
      </c>
      <c r="Z30" s="23">
        <v>-84.552326545140247</v>
      </c>
      <c r="AA30" s="23">
        <v>-24.154426029999989</v>
      </c>
      <c r="AB30" s="23">
        <v>-33.29144417000002</v>
      </c>
      <c r="AC30" s="23">
        <v>-33.030502560000002</v>
      </c>
      <c r="AD30" s="23">
        <v>-53.946483610000001</v>
      </c>
      <c r="AE30" s="23">
        <v>-57.809339460000011</v>
      </c>
      <c r="AF30" s="23">
        <v>-52.954115073800352</v>
      </c>
      <c r="AG30" s="23">
        <v>-32.786626630000001</v>
      </c>
      <c r="AH30" s="23">
        <v>-58.965981622602172</v>
      </c>
      <c r="AI30" s="23">
        <v>-29.623041010015939</v>
      </c>
      <c r="AJ30" s="23">
        <v>-41.824239989638855</v>
      </c>
      <c r="AK30" s="23">
        <v>-34.164885714006132</v>
      </c>
      <c r="AL30" s="23">
        <v>-33.629618253166342</v>
      </c>
      <c r="AM30" s="23">
        <v>-13.847188794650458</v>
      </c>
      <c r="AN30" s="23">
        <v>-13.84718879465046</v>
      </c>
      <c r="AO30" s="23">
        <v>-21.824350340583361</v>
      </c>
      <c r="AP30" s="23">
        <v>-21.824350340583358</v>
      </c>
      <c r="AQ30" s="23">
        <v>-18.680090174139721</v>
      </c>
      <c r="AR30" s="23">
        <v>-18.680059424855667</v>
      </c>
      <c r="AS30" s="23">
        <v>-2.6847988293860681</v>
      </c>
      <c r="AT30" s="23">
        <v>-2.6847988293860374</v>
      </c>
      <c r="AU30" s="23">
        <v>-0.83215346147607372</v>
      </c>
      <c r="AV30" s="23">
        <v>-0.83215346147604752</v>
      </c>
      <c r="AW30" s="23">
        <v>-18.893029519688998</v>
      </c>
      <c r="AX30" s="23">
        <v>-18.893029519689016</v>
      </c>
      <c r="AY30" s="23">
        <v>3.9183513062251372</v>
      </c>
      <c r="AZ30" s="23">
        <v>3.918351306225103</v>
      </c>
      <c r="BA30" s="28"/>
      <c r="BB30" s="23">
        <v>141.82441624277658</v>
      </c>
      <c r="BC30" s="23">
        <v>130.11422720866531</v>
      </c>
      <c r="BD30" s="23">
        <v>220.61980015549801</v>
      </c>
      <c r="BE30" s="23">
        <v>255.08265065836474</v>
      </c>
      <c r="BF30" s="23">
        <v>90.334081762989456</v>
      </c>
      <c r="BG30" s="23">
        <v>-128.7190072518834</v>
      </c>
      <c r="BH30" s="23">
        <v>-144.42285637000001</v>
      </c>
      <c r="BI30" s="23">
        <v>-202.53082182640259</v>
      </c>
      <c r="BJ30" s="23">
        <v>-139.23747657682728</v>
      </c>
      <c r="BK30" s="23">
        <v>-55.147471543693456</v>
      </c>
      <c r="BL30" s="23">
        <v>-57.03666886158576</v>
      </c>
    </row>
    <row r="31" spans="1:64" x14ac:dyDescent="0.2">
      <c r="A31" s="2" t="s">
        <v>71</v>
      </c>
      <c r="B31" s="42" t="s">
        <v>242</v>
      </c>
      <c r="C31" s="22">
        <v>-9.3919999999999995</v>
      </c>
      <c r="D31" s="22">
        <v>-13.538391369999999</v>
      </c>
      <c r="E31" s="22">
        <v>-14.391047969999999</v>
      </c>
      <c r="F31" s="22">
        <v>-1.2253193299999978</v>
      </c>
      <c r="G31" s="22">
        <v>-11.56911663</v>
      </c>
      <c r="H31" s="22">
        <v>-11.223439000000001</v>
      </c>
      <c r="I31" s="22">
        <v>-0.89805412000000429</v>
      </c>
      <c r="J31" s="22">
        <v>-14.259800439999996</v>
      </c>
      <c r="K31" s="22">
        <v>-17.64585924</v>
      </c>
      <c r="L31" s="22">
        <v>-8.5262387400000001</v>
      </c>
      <c r="M31" s="22">
        <v>-20.641104341080009</v>
      </c>
      <c r="N31" s="22">
        <v>-12.35335605495127</v>
      </c>
      <c r="O31" s="22">
        <v>-21.124300484467611</v>
      </c>
      <c r="P31" s="22">
        <v>-12.393200700000001</v>
      </c>
      <c r="Q31" s="22">
        <v>-22.175229613894924</v>
      </c>
      <c r="R31" s="22">
        <v>-9.42326920163746</v>
      </c>
      <c r="S31" s="22">
        <v>-16.466176477144604</v>
      </c>
      <c r="T31" s="22">
        <v>-4.9647689292210879</v>
      </c>
      <c r="U31" s="22">
        <v>-1.6541089299999796</v>
      </c>
      <c r="V31" s="22">
        <v>-2.9823337688053257</v>
      </c>
      <c r="W31" s="22">
        <v>-9.4373970000000362E-2</v>
      </c>
      <c r="X31" s="22">
        <v>-1.1294397099999998</v>
      </c>
      <c r="Y31" s="22">
        <v>5.5194352100000001</v>
      </c>
      <c r="Z31" s="22">
        <v>26.621524119999997</v>
      </c>
      <c r="AA31" s="22">
        <v>6.3307137200000003</v>
      </c>
      <c r="AB31" s="22">
        <v>12.346551870000003</v>
      </c>
      <c r="AC31" s="22">
        <v>10.826038480000001</v>
      </c>
      <c r="AD31" s="22">
        <v>15.48090659</v>
      </c>
      <c r="AE31" s="22">
        <v>18.887200579999998</v>
      </c>
      <c r="AF31" s="22">
        <v>16.515007390000012</v>
      </c>
      <c r="AG31" s="22">
        <v>9.6461866199999928</v>
      </c>
      <c r="AH31" s="22">
        <v>19.086705580000011</v>
      </c>
      <c r="AI31" s="22">
        <v>-0.8026625900000004</v>
      </c>
      <c r="AJ31" s="22">
        <v>-1.8354762099999995</v>
      </c>
      <c r="AK31" s="22">
        <v>1.5802313199999998</v>
      </c>
      <c r="AL31" s="22">
        <v>45.328768740000001</v>
      </c>
      <c r="AM31" s="22">
        <v>4.6495051299999997</v>
      </c>
      <c r="AN31" s="22">
        <v>4.6495051299999988</v>
      </c>
      <c r="AO31" s="22">
        <v>8.1550732500000986</v>
      </c>
      <c r="AP31" s="22">
        <v>8.1550732500000009</v>
      </c>
      <c r="AQ31" s="22">
        <v>-0.72638698000000113</v>
      </c>
      <c r="AR31" s="22">
        <v>-0.72638698000000113</v>
      </c>
      <c r="AS31" s="22">
        <v>-1.4406419999992067E-2</v>
      </c>
      <c r="AT31" s="22">
        <v>-1.4406419999992067E-2</v>
      </c>
      <c r="AU31" s="22">
        <v>-0.18490989999999954</v>
      </c>
      <c r="AV31" s="22">
        <v>-0.18490989999999954</v>
      </c>
      <c r="AW31" s="22">
        <v>6.3525395099999988</v>
      </c>
      <c r="AX31" s="22">
        <v>6.3525395099999988</v>
      </c>
      <c r="AY31" s="22">
        <v>-2.7373747199999987</v>
      </c>
      <c r="AZ31" s="22">
        <v>-2.7373747199999987</v>
      </c>
      <c r="BA31" s="27"/>
      <c r="BB31" s="22">
        <v>-38.546758669999996</v>
      </c>
      <c r="BC31" s="22">
        <v>-37.950410189999999</v>
      </c>
      <c r="BD31" s="22">
        <v>-59.166558376031283</v>
      </c>
      <c r="BE31" s="22">
        <v>-65.116</v>
      </c>
      <c r="BF31" s="22">
        <v>-26.067388105170998</v>
      </c>
      <c r="BG31" s="22">
        <v>30.917145649999998</v>
      </c>
      <c r="BH31" s="22">
        <v>44.984210660000002</v>
      </c>
      <c r="BI31" s="22">
        <v>64.135100170000015</v>
      </c>
      <c r="BJ31" s="22">
        <v>44.270861259999997</v>
      </c>
      <c r="BK31" s="22">
        <v>12.063784980000106</v>
      </c>
      <c r="BL31" s="22">
        <v>12.063784980000106</v>
      </c>
    </row>
    <row r="32" spans="1:64" s="66" customFormat="1" ht="15" x14ac:dyDescent="0.25">
      <c r="A32" s="3" t="s">
        <v>438</v>
      </c>
      <c r="B32" s="141" t="s">
        <v>480</v>
      </c>
      <c r="C32" s="23">
        <v>18.684958292245462</v>
      </c>
      <c r="D32" s="23">
        <v>26.076388236503</v>
      </c>
      <c r="E32" s="23">
        <v>28.467274814021767</v>
      </c>
      <c r="F32" s="23">
        <v>30.049036230006411</v>
      </c>
      <c r="G32" s="23">
        <v>22.197860023276814</v>
      </c>
      <c r="H32" s="23">
        <v>22.648627139716417</v>
      </c>
      <c r="I32" s="23">
        <v>17.782148558918511</v>
      </c>
      <c r="J32" s="23">
        <v>29.53568615675368</v>
      </c>
      <c r="K32" s="23">
        <v>32.665474776879542</v>
      </c>
      <c r="L32" s="23">
        <v>40.435604596124634</v>
      </c>
      <c r="M32" s="23">
        <v>39.144866357109422</v>
      </c>
      <c r="N32" s="23">
        <v>42.511909879352999</v>
      </c>
      <c r="O32" s="23">
        <v>44.61744729553233</v>
      </c>
      <c r="P32" s="23">
        <v>52.091590780000011</v>
      </c>
      <c r="Q32" s="23">
        <v>46.194264336104936</v>
      </c>
      <c r="R32" s="23">
        <v>47.063348246727337</v>
      </c>
      <c r="S32" s="23">
        <v>33.870363792672819</v>
      </c>
      <c r="T32" s="23">
        <v>33.394689367711443</v>
      </c>
      <c r="U32" s="23">
        <v>3.2205420338496027</v>
      </c>
      <c r="V32" s="23">
        <v>-6.2189015364153217</v>
      </c>
      <c r="W32" s="23">
        <v>-14.481567270000021</v>
      </c>
      <c r="X32" s="23">
        <v>-8.1836902367431605</v>
      </c>
      <c r="Y32" s="23">
        <v>-17.205801669999978</v>
      </c>
      <c r="Z32" s="23">
        <v>-57.93080242514025</v>
      </c>
      <c r="AA32" s="23">
        <v>-17.823712309999991</v>
      </c>
      <c r="AB32" s="23">
        <v>-20.944892300000017</v>
      </c>
      <c r="AC32" s="23">
        <v>-22.204464080000001</v>
      </c>
      <c r="AD32" s="23">
        <v>-38.465577019999998</v>
      </c>
      <c r="AE32" s="23">
        <v>-38.922138880000013</v>
      </c>
      <c r="AF32" s="23">
        <v>-36.439107683800344</v>
      </c>
      <c r="AG32" s="23">
        <v>-23.140440010000006</v>
      </c>
      <c r="AH32" s="23">
        <v>-39.879276042602157</v>
      </c>
      <c r="AI32" s="23">
        <v>-30.42570360001594</v>
      </c>
      <c r="AJ32" s="23">
        <v>-43.659716199638851</v>
      </c>
      <c r="AK32" s="23">
        <v>-32.58465439400613</v>
      </c>
      <c r="AL32" s="23">
        <v>11.699150486833659</v>
      </c>
      <c r="AM32" s="23">
        <v>-9.1976836646504587</v>
      </c>
      <c r="AN32" s="23">
        <v>-9.1976836646504623</v>
      </c>
      <c r="AO32" s="23">
        <v>-13.669277090583263</v>
      </c>
      <c r="AP32" s="23">
        <v>-13.669277090583357</v>
      </c>
      <c r="AQ32" s="23">
        <v>-19.406477154139722</v>
      </c>
      <c r="AR32" s="23">
        <v>-19.406446404855668</v>
      </c>
      <c r="AS32" s="23">
        <v>-2.6992052493860603</v>
      </c>
      <c r="AT32" s="23">
        <v>-2.6992052493860297</v>
      </c>
      <c r="AU32" s="23">
        <v>-1.0170633614760733</v>
      </c>
      <c r="AV32" s="23">
        <v>-1.0170633614760471</v>
      </c>
      <c r="AW32" s="23">
        <v>-12.540490009688998</v>
      </c>
      <c r="AX32" s="23">
        <v>-12.540490009689016</v>
      </c>
      <c r="AY32" s="23">
        <v>1.1809765862251385</v>
      </c>
      <c r="AZ32" s="23">
        <v>1.1809765862251043</v>
      </c>
      <c r="BA32" s="28"/>
      <c r="BB32" s="23">
        <v>103.27765757277658</v>
      </c>
      <c r="BC32" s="23">
        <v>92.163817018665313</v>
      </c>
      <c r="BD32" s="23">
        <v>161.45324177946674</v>
      </c>
      <c r="BE32" s="23">
        <v>189.96665065836476</v>
      </c>
      <c r="BF32" s="23">
        <v>64.26669365781845</v>
      </c>
      <c r="BG32" s="23">
        <v>-97.801861601883402</v>
      </c>
      <c r="BH32" s="23">
        <v>-99.438645710000003</v>
      </c>
      <c r="BI32" s="23">
        <v>-138.39572165640257</v>
      </c>
      <c r="BJ32" s="23">
        <v>-94.966615316827273</v>
      </c>
      <c r="BK32" s="23">
        <v>-43.083686563693348</v>
      </c>
      <c r="BL32" s="23">
        <v>-44.972883881585652</v>
      </c>
    </row>
    <row r="33" spans="1:64" x14ac:dyDescent="0.2">
      <c r="A33" s="2" t="s">
        <v>132</v>
      </c>
      <c r="B33" s="42" t="s">
        <v>243</v>
      </c>
      <c r="C33" s="35"/>
      <c r="D33" s="35"/>
      <c r="E33" s="35"/>
      <c r="F33" s="35">
        <v>0.21</v>
      </c>
      <c r="G33" s="35"/>
      <c r="H33" s="35"/>
      <c r="I33" s="35"/>
      <c r="J33" s="35">
        <v>0.123</v>
      </c>
      <c r="K33" s="35"/>
      <c r="L33" s="35"/>
      <c r="M33" s="35"/>
      <c r="N33" s="35">
        <v>0.14699999999999999</v>
      </c>
      <c r="O33" s="35">
        <v>0.14680175433875187</v>
      </c>
      <c r="P33" s="35">
        <v>0.14781306935739807</v>
      </c>
      <c r="Q33" s="35">
        <v>0.14356740013698127</v>
      </c>
      <c r="R33" s="35">
        <v>0.14084416966014601</v>
      </c>
      <c r="S33" s="38">
        <v>0.13802317149265564</v>
      </c>
      <c r="T33" s="38">
        <v>0.12256900665505391</v>
      </c>
      <c r="U33" s="38">
        <v>9.380849900640012E-2</v>
      </c>
      <c r="V33" s="38">
        <v>6.5923369873189544E-2</v>
      </c>
      <c r="W33" s="38">
        <v>4.0035492738654831E-2</v>
      </c>
      <c r="X33" s="38">
        <v>2.0458870496848778E-2</v>
      </c>
      <c r="Y33" s="38">
        <v>7.6591081624483043E-3</v>
      </c>
      <c r="Z33" s="38">
        <v>-2.9458557515260792E-2</v>
      </c>
      <c r="AA33" s="38">
        <v>-3.8341361068561404E-2</v>
      </c>
      <c r="AB33" s="38">
        <v>-5.8027840533171497E-2</v>
      </c>
      <c r="AC33" s="38">
        <v>-7.2313995288596722E-2</v>
      </c>
      <c r="AD33" s="38">
        <v>-6.5754436058740165E-2</v>
      </c>
      <c r="AE33" s="38">
        <v>-9.4355272143113358E-2</v>
      </c>
      <c r="AF33" s="38">
        <v>-0.1122879119957149</v>
      </c>
      <c r="AG33" s="38">
        <v>-0.11863757062763551</v>
      </c>
      <c r="AH33" s="38">
        <v>-0.12289702472378117</v>
      </c>
      <c r="AI33" s="38">
        <v>-0.10864930956546878</v>
      </c>
      <c r="AJ33" s="38">
        <v>-0.10782097060032332</v>
      </c>
      <c r="AK33" s="38">
        <v>-0.1159288381355023</v>
      </c>
      <c r="AL33" s="38">
        <v>-0.10094950251270562</v>
      </c>
      <c r="AM33" s="38">
        <v>-9.1862958940971268E-2</v>
      </c>
      <c r="AN33" s="38">
        <v>-9.1862958940971268E-2</v>
      </c>
      <c r="AO33" s="349" t="s">
        <v>167</v>
      </c>
      <c r="AP33" s="349" t="s">
        <v>167</v>
      </c>
      <c r="AQ33" s="349" t="s">
        <v>167</v>
      </c>
      <c r="AR33" s="349" t="s">
        <v>167</v>
      </c>
      <c r="AS33" s="349" t="s">
        <v>167</v>
      </c>
      <c r="AT33" s="349" t="s">
        <v>167</v>
      </c>
      <c r="AU33" s="349" t="s">
        <v>167</v>
      </c>
      <c r="AV33" s="349" t="s">
        <v>167</v>
      </c>
      <c r="AW33" s="349" t="s">
        <v>167</v>
      </c>
      <c r="AX33" s="349" t="s">
        <v>167</v>
      </c>
      <c r="AY33" s="349" t="s">
        <v>167</v>
      </c>
      <c r="AZ33" s="349" t="s">
        <v>167</v>
      </c>
      <c r="BA33" s="13"/>
      <c r="BB33" s="35">
        <v>0.21</v>
      </c>
      <c r="BC33" s="35">
        <v>0.123</v>
      </c>
      <c r="BD33" s="35">
        <v>0.14699999999999999</v>
      </c>
      <c r="BE33" s="35">
        <v>9.380849900640012E-2</v>
      </c>
      <c r="BF33" s="38">
        <v>6.5923369873189544E-2</v>
      </c>
      <c r="BG33" s="38">
        <v>-2.9458557515260792E-2</v>
      </c>
      <c r="BH33" s="38">
        <v>-6.5754436058740165E-2</v>
      </c>
      <c r="BI33" s="38">
        <v>-0.12021168802674666</v>
      </c>
      <c r="BJ33" s="38">
        <v>-0.10094950251270562</v>
      </c>
      <c r="BK33" s="358" t="s">
        <v>167</v>
      </c>
      <c r="BL33" s="358" t="s">
        <v>167</v>
      </c>
    </row>
    <row r="34" spans="1:64" x14ac:dyDescent="0.2">
      <c r="A34" s="46" t="s">
        <v>75</v>
      </c>
      <c r="B34" s="144" t="s">
        <v>244</v>
      </c>
      <c r="C34" s="47"/>
      <c r="D34" s="47"/>
      <c r="E34" s="47"/>
      <c r="F34" s="47"/>
      <c r="G34" s="47"/>
      <c r="H34" s="47"/>
      <c r="I34" s="47"/>
      <c r="J34" s="47"/>
      <c r="K34" s="47"/>
      <c r="L34" s="47"/>
      <c r="M34" s="47"/>
      <c r="N34" s="47"/>
      <c r="O34" s="47"/>
      <c r="P34" s="47"/>
      <c r="Q34" s="47"/>
      <c r="R34" s="47"/>
      <c r="S34" s="92">
        <v>0</v>
      </c>
      <c r="T34" s="92">
        <v>0</v>
      </c>
      <c r="U34" s="92">
        <v>0</v>
      </c>
      <c r="V34" s="92">
        <v>16.218629090000004</v>
      </c>
      <c r="W34" s="92">
        <v>10.895090620000001</v>
      </c>
      <c r="X34" s="92">
        <v>4.9298917600000003</v>
      </c>
      <c r="Y34" s="92">
        <v>3.6901696500000001</v>
      </c>
      <c r="Z34" s="92">
        <v>63.168567399999993</v>
      </c>
      <c r="AA34" s="92">
        <v>3.4060193467208437</v>
      </c>
      <c r="AB34" s="92">
        <v>3.9058998899999997</v>
      </c>
      <c r="AC34" s="92">
        <v>0.17470267</v>
      </c>
      <c r="AD34" s="92">
        <v>9.4072166700000004</v>
      </c>
      <c r="AE34" s="92">
        <v>18.99708583</v>
      </c>
      <c r="AF34" s="92">
        <v>5.7592996900000006</v>
      </c>
      <c r="AG34" s="92">
        <v>4.6076128199999999</v>
      </c>
      <c r="AH34" s="92">
        <v>8.8848371026021837</v>
      </c>
      <c r="AI34" s="92">
        <v>3.8042209900000006</v>
      </c>
      <c r="AJ34" s="92">
        <v>15.490355360000002</v>
      </c>
      <c r="AK34" s="92">
        <v>10.625895670000013</v>
      </c>
      <c r="AL34" s="92">
        <v>13.594568120000057</v>
      </c>
      <c r="AM34" s="92">
        <v>-1.9963336499998943</v>
      </c>
      <c r="AN34" s="92">
        <v>-1.9963336499998943</v>
      </c>
      <c r="AO34" s="92">
        <v>2.7607539600000015</v>
      </c>
      <c r="AP34" s="92">
        <v>2.7607539600000015</v>
      </c>
      <c r="AQ34" s="92">
        <v>5.6305261600000431</v>
      </c>
      <c r="AR34" s="92">
        <v>5.6305261600000431</v>
      </c>
      <c r="AS34" s="92">
        <v>2.4624133500000354</v>
      </c>
      <c r="AT34" s="92">
        <v>2.4624133500000354</v>
      </c>
      <c r="AU34" s="92">
        <v>1.7391637399999995</v>
      </c>
      <c r="AV34" s="92">
        <v>1.7391637399999995</v>
      </c>
      <c r="AW34" s="92">
        <v>0.1365696900000001</v>
      </c>
      <c r="AX34" s="92">
        <v>0.1365696900000001</v>
      </c>
      <c r="AY34" s="92">
        <v>0.71951629999996358</v>
      </c>
      <c r="AZ34" s="92">
        <v>0.71951629999996358</v>
      </c>
      <c r="BA34" s="45"/>
      <c r="BB34" s="47"/>
      <c r="BC34" s="47"/>
      <c r="BD34" s="47"/>
      <c r="BE34" s="47"/>
      <c r="BF34" s="62">
        <v>16.218629090000004</v>
      </c>
      <c r="BG34" s="62">
        <v>82.683719429999996</v>
      </c>
      <c r="BH34" s="86">
        <v>16.893838576720846</v>
      </c>
      <c r="BI34" s="86">
        <v>38.248835442602186</v>
      </c>
      <c r="BJ34" s="92">
        <v>43.515040140000075</v>
      </c>
      <c r="BK34" s="92">
        <v>8.8573598200001875</v>
      </c>
      <c r="BL34" s="92">
        <v>8.8573598200001875</v>
      </c>
    </row>
    <row r="35" spans="1:64" x14ac:dyDescent="0.2">
      <c r="A35" s="2" t="s">
        <v>722</v>
      </c>
      <c r="B35" s="42" t="s">
        <v>723</v>
      </c>
      <c r="C35" s="35"/>
      <c r="D35" s="35"/>
      <c r="E35" s="35"/>
      <c r="F35" s="35"/>
      <c r="G35" s="35"/>
      <c r="H35" s="35"/>
      <c r="I35" s="35"/>
      <c r="J35" s="35"/>
      <c r="K35" s="35"/>
      <c r="L35" s="35"/>
      <c r="M35" s="35"/>
      <c r="N35" s="35"/>
      <c r="O35" s="35"/>
      <c r="P35" s="35"/>
      <c r="Q35" s="35"/>
      <c r="R35" s="35"/>
      <c r="S35" s="70"/>
      <c r="T35" s="70"/>
      <c r="U35" s="70"/>
      <c r="V35" s="70"/>
      <c r="W35" s="70"/>
      <c r="X35" s="70"/>
      <c r="Y35" s="70"/>
      <c r="Z35" s="70"/>
      <c r="AA35" s="70"/>
      <c r="AB35" s="70"/>
      <c r="AC35" s="70"/>
      <c r="AD35" s="70"/>
      <c r="AE35" s="70"/>
      <c r="AF35" s="70"/>
      <c r="AG35" s="70"/>
      <c r="AH35" s="70"/>
      <c r="AI35" s="70"/>
      <c r="AJ35" s="70"/>
      <c r="AK35" s="70"/>
      <c r="AL35" s="70"/>
      <c r="AM35" s="70"/>
      <c r="AN35" s="70">
        <v>-4.1198988600300064</v>
      </c>
      <c r="AO35" s="70"/>
      <c r="AP35" s="70">
        <v>-4.7406565400900202</v>
      </c>
      <c r="AQ35" s="70">
        <v>0</v>
      </c>
      <c r="AR35" s="70">
        <v>-4.9192774000300057</v>
      </c>
      <c r="AS35" s="70">
        <v>0</v>
      </c>
      <c r="AT35" s="70">
        <v>-4.2131827000810684</v>
      </c>
      <c r="AU35" s="70">
        <v>0</v>
      </c>
      <c r="AV35" s="70">
        <v>-5.3088732448698606</v>
      </c>
      <c r="AW35" s="70">
        <v>0</v>
      </c>
      <c r="AX35" s="70">
        <v>-4.0414426166681334</v>
      </c>
      <c r="AY35" s="70">
        <v>0</v>
      </c>
      <c r="AZ35" s="70">
        <v>-4.4929082285121167</v>
      </c>
      <c r="BA35" s="37"/>
      <c r="BB35" s="35"/>
      <c r="BC35" s="35"/>
      <c r="BD35" s="35"/>
      <c r="BE35" s="35"/>
      <c r="BF35" s="39"/>
      <c r="BG35" s="39"/>
      <c r="BH35" s="22"/>
      <c r="BI35" s="22"/>
      <c r="BJ35" s="70"/>
      <c r="BK35" s="70"/>
      <c r="BL35" s="70">
        <v>-17.992685900231102</v>
      </c>
    </row>
    <row r="36" spans="1:64" x14ac:dyDescent="0.2">
      <c r="A36" s="2" t="s">
        <v>74</v>
      </c>
      <c r="B36" s="42" t="s">
        <v>245</v>
      </c>
      <c r="C36" s="22"/>
      <c r="D36" s="22"/>
      <c r="E36" s="22"/>
      <c r="F36" s="22"/>
      <c r="G36" s="22"/>
      <c r="H36" s="22"/>
      <c r="I36" s="22"/>
      <c r="J36" s="22"/>
      <c r="K36" s="22"/>
      <c r="L36" s="22"/>
      <c r="M36" s="22"/>
      <c r="N36" s="22"/>
      <c r="O36" s="22"/>
      <c r="P36" s="22"/>
      <c r="Q36" s="22"/>
      <c r="R36" s="22"/>
      <c r="S36" s="22">
        <v>106.44971513981743</v>
      </c>
      <c r="T36" s="22">
        <v>98.823849436932534</v>
      </c>
      <c r="U36" s="22">
        <v>65.962301593849588</v>
      </c>
      <c r="V36" s="22">
        <v>71.179284952390006</v>
      </c>
      <c r="W36" s="22">
        <v>58.239178489999986</v>
      </c>
      <c r="X36" s="22">
        <v>56.940352583256853</v>
      </c>
      <c r="Y36" s="22">
        <v>38.455288780000025</v>
      </c>
      <c r="Z36" s="22">
        <v>33.110416824859747</v>
      </c>
      <c r="AA36" s="22">
        <v>32.381816646720864</v>
      </c>
      <c r="AB36" s="22">
        <v>17.573119459999987</v>
      </c>
      <c r="AC36" s="22">
        <v>11.382242950000016</v>
      </c>
      <c r="AD36" s="22">
        <v>-3.5392622799999991</v>
      </c>
      <c r="AE36" s="22">
        <v>2.7677859999999903</v>
      </c>
      <c r="AF36" s="22">
        <v>-6.0882932838003541</v>
      </c>
      <c r="AG36" s="22">
        <v>9.6449287500000001</v>
      </c>
      <c r="AH36" s="22">
        <v>-11.315578140000003</v>
      </c>
      <c r="AI36" s="22">
        <v>12.015644729984061</v>
      </c>
      <c r="AJ36" s="22">
        <v>9.9156111303611478</v>
      </c>
      <c r="AK36" s="22">
        <v>10.30863537599388</v>
      </c>
      <c r="AL36" s="22">
        <v>11.546950466833714</v>
      </c>
      <c r="AM36" s="22">
        <v>15.691145085319643</v>
      </c>
      <c r="AN36" s="22">
        <v>15.691145085319643</v>
      </c>
      <c r="AO36" s="22">
        <v>19.280324669326617</v>
      </c>
      <c r="AP36" s="22">
        <v>19.280324669326617</v>
      </c>
      <c r="AQ36" s="22">
        <v>37.832033745114373</v>
      </c>
      <c r="AR36" s="22">
        <v>37.832033745114373</v>
      </c>
      <c r="AS36" s="22">
        <v>37.339943960532928</v>
      </c>
      <c r="AT36" s="22">
        <v>37.339943960532928</v>
      </c>
      <c r="AU36" s="22">
        <v>39.068762193654095</v>
      </c>
      <c r="AV36" s="22">
        <v>39.068762193654095</v>
      </c>
      <c r="AW36" s="22">
        <v>20.553191873642852</v>
      </c>
      <c r="AX36" s="22">
        <v>20.553191873642852</v>
      </c>
      <c r="AY36" s="22">
        <v>36.734980217712952</v>
      </c>
      <c r="AZ36" s="22">
        <v>36.734980217712952</v>
      </c>
      <c r="BA36" s="22">
        <v>0</v>
      </c>
      <c r="BB36" s="22">
        <v>194.51713597217045</v>
      </c>
      <c r="BC36" s="22">
        <v>238.13803165790173</v>
      </c>
      <c r="BD36" s="22">
        <v>365.112423875498</v>
      </c>
      <c r="BE36" s="22">
        <v>438.78553431836474</v>
      </c>
      <c r="BF36" s="22">
        <v>342.41515112298947</v>
      </c>
      <c r="BG36" s="22">
        <v>186.74523667811661</v>
      </c>
      <c r="BH36" s="22">
        <v>57.797916776720875</v>
      </c>
      <c r="BI36" s="22">
        <v>-4.9911566738004041</v>
      </c>
      <c r="BJ36" s="22">
        <v>43.786934453172819</v>
      </c>
      <c r="BK36" s="22">
        <v>110.16793423029357</v>
      </c>
      <c r="BL36" s="22">
        <v>110.16793423029357</v>
      </c>
    </row>
    <row r="37" spans="1:64" x14ac:dyDescent="0.2">
      <c r="A37" s="2" t="s">
        <v>76</v>
      </c>
      <c r="B37" s="42" t="s">
        <v>246</v>
      </c>
      <c r="C37" s="35"/>
      <c r="D37" s="35"/>
      <c r="E37" s="35"/>
      <c r="F37" s="35"/>
      <c r="G37" s="35"/>
      <c r="H37" s="35"/>
      <c r="I37" s="35"/>
      <c r="J37" s="35"/>
      <c r="K37" s="35"/>
      <c r="L37" s="35"/>
      <c r="M37" s="35"/>
      <c r="N37" s="35"/>
      <c r="O37" s="35"/>
      <c r="P37" s="35"/>
      <c r="Q37" s="35"/>
      <c r="R37" s="35"/>
      <c r="S37" s="35">
        <v>0.51221907185112081</v>
      </c>
      <c r="T37" s="35">
        <v>0.46403340579949703</v>
      </c>
      <c r="U37" s="35">
        <v>0.34447338477746942</v>
      </c>
      <c r="V37" s="35">
        <v>0.39132870750597654</v>
      </c>
      <c r="W37" s="35">
        <v>0.35534674394981047</v>
      </c>
      <c r="X37" s="35">
        <v>0.38508710878939356</v>
      </c>
      <c r="Y37" s="35">
        <v>0.28181110689589622</v>
      </c>
      <c r="Z37" s="35">
        <v>0.25889503308279654</v>
      </c>
      <c r="AA37" s="35">
        <v>0.24893127471735851</v>
      </c>
      <c r="AB37" s="35">
        <v>0.16680630334009136</v>
      </c>
      <c r="AC37" s="35">
        <v>0.13213405706841072</v>
      </c>
      <c r="AD37" s="35">
        <v>-4.7164119725286661E-2</v>
      </c>
      <c r="AE37" s="35">
        <v>4.1860168301277582E-2</v>
      </c>
      <c r="AF37" s="35">
        <v>-8.6187273140996126E-2</v>
      </c>
      <c r="AG37" s="35">
        <v>0.11754476225177979</v>
      </c>
      <c r="AH37" s="35">
        <v>-0.15618110574454749</v>
      </c>
      <c r="AI37" s="35">
        <v>0.14549280088683519</v>
      </c>
      <c r="AJ37" s="35">
        <v>0.1264281000960826</v>
      </c>
      <c r="AK37" s="35">
        <v>0.14173056125323963</v>
      </c>
      <c r="AL37" s="35">
        <v>0.16392808234370865</v>
      </c>
      <c r="AM37" s="35">
        <v>0.23004779068080358</v>
      </c>
      <c r="AN37" s="35">
        <v>0.23004779068080358</v>
      </c>
      <c r="AO37" s="35">
        <v>0.2005903040120639</v>
      </c>
      <c r="AP37" s="35">
        <v>0.2005903040120639</v>
      </c>
      <c r="AQ37" s="35">
        <v>0.30868676849652787</v>
      </c>
      <c r="AR37" s="35">
        <v>0.30868676849652787</v>
      </c>
      <c r="AS37" s="35">
        <v>0.28189785176111554</v>
      </c>
      <c r="AT37" s="35">
        <v>0.28189785176111554</v>
      </c>
      <c r="AU37" s="35">
        <v>0.30982703205474049</v>
      </c>
      <c r="AV37" s="35">
        <v>0.30982703205474049</v>
      </c>
      <c r="AW37" s="35">
        <v>0.20909128009746492</v>
      </c>
      <c r="AX37" s="35">
        <v>0.20909128009746492</v>
      </c>
      <c r="AY37" s="35">
        <v>0.27456532887400953</v>
      </c>
      <c r="AZ37" s="35">
        <v>0.27456532887400953</v>
      </c>
      <c r="BA37" s="50" t="s">
        <v>570</v>
      </c>
      <c r="BB37" s="35">
        <v>0.35374496447141418</v>
      </c>
      <c r="BC37" s="35">
        <v>0.3514484283504532</v>
      </c>
      <c r="BD37" s="35">
        <v>0.41524102461859791</v>
      </c>
      <c r="BE37" s="35">
        <v>0.42168334684202868</v>
      </c>
      <c r="BF37" s="35">
        <v>0.43116295681827732</v>
      </c>
      <c r="BG37" s="35">
        <v>0.3241505681684545</v>
      </c>
      <c r="BH37" s="35">
        <v>0.14572733321133835</v>
      </c>
      <c r="BI37" s="35">
        <v>-1.7136137828536464E-2</v>
      </c>
      <c r="BJ37" s="35">
        <v>0.14394702021872638</v>
      </c>
      <c r="BK37" s="35">
        <v>0.26263581532758401</v>
      </c>
      <c r="BL37" s="35">
        <v>0.26263581532758401</v>
      </c>
    </row>
    <row r="38" spans="1:64" s="66" customFormat="1" ht="15" x14ac:dyDescent="0.25">
      <c r="A38" s="44" t="s">
        <v>64</v>
      </c>
      <c r="B38" s="145" t="s">
        <v>247</v>
      </c>
      <c r="C38" s="48">
        <v>51.394723200000001</v>
      </c>
      <c r="D38" s="48">
        <v>82.322116800000003</v>
      </c>
      <c r="E38" s="48">
        <v>113.96378392000001</v>
      </c>
      <c r="F38" s="48">
        <v>75.106231340000036</v>
      </c>
      <c r="G38" s="48">
        <v>92.289922610000019</v>
      </c>
      <c r="H38" s="48">
        <v>95.424052079999996</v>
      </c>
      <c r="I38" s="48">
        <v>114.61679077000001</v>
      </c>
      <c r="J38" s="48">
        <v>110.23505289000001</v>
      </c>
      <c r="K38" s="48">
        <v>55.076633450000003</v>
      </c>
      <c r="L38" s="48">
        <v>82.390198150000003</v>
      </c>
      <c r="M38" s="48">
        <v>79.226643780000018</v>
      </c>
      <c r="N38" s="48">
        <v>75.793558759999982</v>
      </c>
      <c r="O38" s="48">
        <v>127.47034587</v>
      </c>
      <c r="P38" s="48">
        <v>150.32183851999997</v>
      </c>
      <c r="Q38" s="48">
        <v>127.65882555</v>
      </c>
      <c r="R38" s="48">
        <v>93.851993820000004</v>
      </c>
      <c r="S38" s="48">
        <v>102.30999736</v>
      </c>
      <c r="T38" s="48">
        <v>54.706264570000016</v>
      </c>
      <c r="U38" s="48">
        <v>19.536477079999997</v>
      </c>
      <c r="V38" s="48">
        <v>22.57841646</v>
      </c>
      <c r="W38" s="48">
        <v>6.3944975100000008</v>
      </c>
      <c r="X38" s="48">
        <v>9.6618507200000003</v>
      </c>
      <c r="Y38" s="48">
        <v>9.5059819700000006</v>
      </c>
      <c r="Z38" s="48">
        <v>2.6317713400000002</v>
      </c>
      <c r="AA38" s="48">
        <v>1.30019072</v>
      </c>
      <c r="AB38" s="48">
        <v>1.4479370300000001</v>
      </c>
      <c r="AC38" s="48">
        <v>0.43057415149999995</v>
      </c>
      <c r="AD38" s="48">
        <v>2.3500304999999999</v>
      </c>
      <c r="AE38" s="48">
        <v>9.0322812676000002</v>
      </c>
      <c r="AF38" s="48">
        <v>9.842949909999998</v>
      </c>
      <c r="AG38" s="48">
        <v>7.174511840000001</v>
      </c>
      <c r="AH38" s="48">
        <v>3.4220679799999996</v>
      </c>
      <c r="AI38" s="48">
        <v>1.44921787</v>
      </c>
      <c r="AJ38" s="48">
        <v>0.8450654299999999</v>
      </c>
      <c r="AK38" s="48">
        <v>1.2437147599999998</v>
      </c>
      <c r="AL38" s="48">
        <v>1.0117110899999999</v>
      </c>
      <c r="AM38" s="48">
        <v>1.05341843</v>
      </c>
      <c r="AN38" s="48">
        <v>1.05341843</v>
      </c>
      <c r="AO38" s="48">
        <v>1.1885775999999997</v>
      </c>
      <c r="AP38" s="48">
        <v>1.1885775999999997</v>
      </c>
      <c r="AQ38" s="48">
        <v>4.4134558440000005</v>
      </c>
      <c r="AR38" s="48">
        <v>4.4134558440000005</v>
      </c>
      <c r="AS38" s="48">
        <v>3.3942709600000009</v>
      </c>
      <c r="AT38" s="48">
        <v>3.3942709600000009</v>
      </c>
      <c r="AU38" s="48">
        <v>2.8200000000000003</v>
      </c>
      <c r="AV38" s="48">
        <v>2.8200000000000003</v>
      </c>
      <c r="AW38" s="48">
        <v>2.4971796699999986</v>
      </c>
      <c r="AX38" s="48">
        <v>2.4971796699999986</v>
      </c>
      <c r="AY38" s="48">
        <v>2.2548298299999998</v>
      </c>
      <c r="AZ38" s="48">
        <v>2.2548298299999998</v>
      </c>
      <c r="BA38" s="49"/>
      <c r="BB38" s="48">
        <v>322.78685526000004</v>
      </c>
      <c r="BC38" s="48">
        <v>412.56581835000003</v>
      </c>
      <c r="BD38" s="48">
        <v>292.48703413999999</v>
      </c>
      <c r="BE38" s="48">
        <v>499.30300376000002</v>
      </c>
      <c r="BF38" s="48">
        <v>199.13115547000001</v>
      </c>
      <c r="BG38" s="48">
        <v>28.194101539999998</v>
      </c>
      <c r="BH38" s="48">
        <v>5.5287324015000001</v>
      </c>
      <c r="BI38" s="48">
        <v>29.471810997599995</v>
      </c>
      <c r="BJ38" s="48">
        <v>4.54970915</v>
      </c>
      <c r="BK38" s="48">
        <v>10.049722834000002</v>
      </c>
      <c r="BL38" s="48">
        <v>10.049722834000002</v>
      </c>
    </row>
    <row r="39" spans="1:64" x14ac:dyDescent="0.2">
      <c r="A39" s="4" t="s">
        <v>34</v>
      </c>
      <c r="B39" s="43" t="s">
        <v>404</v>
      </c>
      <c r="C39" s="85">
        <v>50.9</v>
      </c>
      <c r="D39" s="85">
        <v>78.884227760000002</v>
      </c>
      <c r="E39" s="85">
        <v>111.16158823000001</v>
      </c>
      <c r="F39" s="85">
        <v>67.975698680000036</v>
      </c>
      <c r="G39" s="85">
        <v>87.767427710000021</v>
      </c>
      <c r="H39" s="85">
        <v>92.110781689999996</v>
      </c>
      <c r="I39" s="85">
        <v>108.34365596000001</v>
      </c>
      <c r="J39" s="85">
        <v>106.87903606</v>
      </c>
      <c r="K39" s="85">
        <v>50.419543060000002</v>
      </c>
      <c r="L39" s="85">
        <v>77.313832079999997</v>
      </c>
      <c r="M39" s="85">
        <v>74.312179860000015</v>
      </c>
      <c r="N39" s="85">
        <v>69.122223399999982</v>
      </c>
      <c r="O39" s="85">
        <v>119.91205626</v>
      </c>
      <c r="P39" s="85">
        <v>142.87445925999998</v>
      </c>
      <c r="Q39" s="85">
        <v>116.78927521</v>
      </c>
      <c r="R39" s="85">
        <v>83.989695040000001</v>
      </c>
      <c r="S39" s="22">
        <v>92.172885100000002</v>
      </c>
      <c r="T39" s="22">
        <v>47.298116650000011</v>
      </c>
      <c r="U39" s="22">
        <v>11.152135189999999</v>
      </c>
      <c r="V39" s="22">
        <v>15.92140702</v>
      </c>
      <c r="W39" s="22">
        <v>1.0931783800000001</v>
      </c>
      <c r="X39" s="22">
        <v>5.3457471299999995</v>
      </c>
      <c r="Y39" s="22">
        <v>4.2016262100000006</v>
      </c>
      <c r="Z39" s="22">
        <v>1.10571978</v>
      </c>
      <c r="AA39" s="22">
        <v>0.11489530000000002</v>
      </c>
      <c r="AB39" s="22">
        <v>1.0011131600000001</v>
      </c>
      <c r="AC39" s="22">
        <v>0.17816911149999998</v>
      </c>
      <c r="AD39" s="22">
        <v>0.64028031000000007</v>
      </c>
      <c r="AE39" s="22">
        <v>1.7827130576000001</v>
      </c>
      <c r="AF39" s="22">
        <v>7.1335602400000004</v>
      </c>
      <c r="AG39" s="22">
        <v>5.9297624200000003</v>
      </c>
      <c r="AH39" s="22">
        <v>2.6476215699999996</v>
      </c>
      <c r="AI39" s="22">
        <v>1.2591647100000001</v>
      </c>
      <c r="AJ39" s="22">
        <v>7.8708439999999991E-2</v>
      </c>
      <c r="AK39" s="22">
        <v>0.24055012000000001</v>
      </c>
      <c r="AL39" s="22">
        <v>5.0901019999999998E-2</v>
      </c>
      <c r="AM39" s="22">
        <v>0</v>
      </c>
      <c r="AN39" s="22">
        <v>0</v>
      </c>
      <c r="AO39" s="22">
        <v>0.22491264999999966</v>
      </c>
      <c r="AP39" s="22">
        <v>0.22491264999999966</v>
      </c>
      <c r="AQ39" s="22">
        <v>1.6723048039999999</v>
      </c>
      <c r="AR39" s="22">
        <v>1.6723048039999999</v>
      </c>
      <c r="AS39" s="22">
        <v>2.6959743900000008</v>
      </c>
      <c r="AT39" s="22">
        <v>2.6959743900000008</v>
      </c>
      <c r="AU39" s="22">
        <v>0.221</v>
      </c>
      <c r="AV39" s="22">
        <v>0.221</v>
      </c>
      <c r="AW39" s="22">
        <v>8.9925429999998308E-2</v>
      </c>
      <c r="AX39" s="22">
        <v>8.9925429999998308E-2</v>
      </c>
      <c r="AY39" s="22">
        <v>0.17899999999999999</v>
      </c>
      <c r="AZ39" s="22">
        <v>0.17899999999999999</v>
      </c>
      <c r="BA39" s="27"/>
      <c r="BB39" s="22">
        <v>308.92151467000002</v>
      </c>
      <c r="BC39" s="22">
        <v>395.10090142000001</v>
      </c>
      <c r="BD39" s="22">
        <v>271.16777839999997</v>
      </c>
      <c r="BE39" s="22">
        <v>463.56548577000001</v>
      </c>
      <c r="BF39" s="22">
        <v>166.54454396</v>
      </c>
      <c r="BG39" s="22">
        <v>11.746271499999999</v>
      </c>
      <c r="BH39" s="22">
        <v>1.9344578815</v>
      </c>
      <c r="BI39" s="22">
        <v>17.493657287599998</v>
      </c>
      <c r="BJ39" s="22">
        <v>1.62932429</v>
      </c>
      <c r="BK39" s="22">
        <v>4.5931918440000006</v>
      </c>
      <c r="BL39" s="22">
        <v>4.5931918440000006</v>
      </c>
    </row>
    <row r="40" spans="1:64" x14ac:dyDescent="0.2">
      <c r="A40" s="4" t="s">
        <v>65</v>
      </c>
      <c r="B40" s="43" t="s">
        <v>403</v>
      </c>
      <c r="C40" s="85">
        <v>0.49472320000000003</v>
      </c>
      <c r="D40" s="85">
        <v>3.43788904</v>
      </c>
      <c r="E40" s="85">
        <v>2.80219569</v>
      </c>
      <c r="F40" s="85">
        <v>7.1305326600000001</v>
      </c>
      <c r="G40" s="85">
        <v>4.5224948999999999</v>
      </c>
      <c r="H40" s="85">
        <v>3.31327039</v>
      </c>
      <c r="I40" s="85">
        <v>6.2731348099999993</v>
      </c>
      <c r="J40" s="85">
        <v>3.3560168299999997</v>
      </c>
      <c r="K40" s="22">
        <v>4.6570903899999996</v>
      </c>
      <c r="L40" s="22">
        <v>5.0763660700000006</v>
      </c>
      <c r="M40" s="22">
        <v>4.9144639200000002</v>
      </c>
      <c r="N40" s="22">
        <v>6.6713353599999969</v>
      </c>
      <c r="O40" s="22">
        <v>7.558289610000001</v>
      </c>
      <c r="P40" s="22">
        <v>7.4473792599999999</v>
      </c>
      <c r="Q40" s="22">
        <v>10.86955034</v>
      </c>
      <c r="R40" s="22">
        <v>9.8622987799999997</v>
      </c>
      <c r="S40" s="22">
        <v>10.13711226</v>
      </c>
      <c r="T40" s="22">
        <v>7.408147920000002</v>
      </c>
      <c r="U40" s="22">
        <v>8.3843418899999982</v>
      </c>
      <c r="V40" s="22">
        <v>6.6570094399999995</v>
      </c>
      <c r="W40" s="22">
        <v>5.3013191300000004</v>
      </c>
      <c r="X40" s="22">
        <v>4.3161035900000009</v>
      </c>
      <c r="Y40" s="22">
        <v>5.3043557600000009</v>
      </c>
      <c r="Z40" s="22">
        <v>1.52605156</v>
      </c>
      <c r="AA40" s="22">
        <v>1.1852954200000001</v>
      </c>
      <c r="AB40" s="22">
        <v>0.44682386999999996</v>
      </c>
      <c r="AC40" s="22">
        <v>0.25240503999999997</v>
      </c>
      <c r="AD40" s="22">
        <v>1.7097501900000001</v>
      </c>
      <c r="AE40" s="22">
        <v>7.2495682099999996</v>
      </c>
      <c r="AF40" s="22">
        <v>2.7093896699999993</v>
      </c>
      <c r="AG40" s="22">
        <v>1.2447494200000004</v>
      </c>
      <c r="AH40" s="22">
        <v>0.77444640999999992</v>
      </c>
      <c r="AI40" s="22">
        <v>0.17738115999999998</v>
      </c>
      <c r="AJ40" s="22">
        <v>0.68832541999999997</v>
      </c>
      <c r="AK40" s="22">
        <v>1.0031646399999998</v>
      </c>
      <c r="AL40" s="22">
        <v>0.96081006999999996</v>
      </c>
      <c r="AM40" s="22">
        <v>1.05341843</v>
      </c>
      <c r="AN40" s="22">
        <v>1.05341843</v>
      </c>
      <c r="AO40" s="22">
        <v>0.96366495000000008</v>
      </c>
      <c r="AP40" s="22">
        <v>0.96366495000000008</v>
      </c>
      <c r="AQ40" s="22">
        <v>2.7411510400000005</v>
      </c>
      <c r="AR40" s="22">
        <v>2.7411510400000005</v>
      </c>
      <c r="AS40" s="22">
        <v>0.69829657000000001</v>
      </c>
      <c r="AT40" s="22">
        <v>0.69829657000000001</v>
      </c>
      <c r="AU40" s="22">
        <v>2.5990000000000002</v>
      </c>
      <c r="AV40" s="22">
        <v>2.5990000000000002</v>
      </c>
      <c r="AW40" s="22">
        <v>2.4072542400000003</v>
      </c>
      <c r="AX40" s="22">
        <v>2.4072542400000003</v>
      </c>
      <c r="AY40" s="22">
        <v>2.07582983</v>
      </c>
      <c r="AZ40" s="22">
        <v>2.07582983</v>
      </c>
      <c r="BA40" s="27"/>
      <c r="BB40" s="22">
        <v>13.865340590000001</v>
      </c>
      <c r="BC40" s="22">
        <v>17.464916930000001</v>
      </c>
      <c r="BD40" s="22">
        <v>21.319255739999996</v>
      </c>
      <c r="BE40" s="22">
        <v>35.737517990000001</v>
      </c>
      <c r="BF40" s="22">
        <v>32.586611509999997</v>
      </c>
      <c r="BG40" s="22">
        <v>16.447830039999999</v>
      </c>
      <c r="BH40" s="22">
        <v>3.5942745199999999</v>
      </c>
      <c r="BI40" s="22">
        <v>11.978153709999999</v>
      </c>
      <c r="BJ40" s="22">
        <v>2.8296812899999999</v>
      </c>
      <c r="BK40" s="22">
        <v>5.4565309900000001</v>
      </c>
      <c r="BL40" s="22">
        <v>5.4565309900000001</v>
      </c>
    </row>
    <row r="41" spans="1:64" x14ac:dyDescent="0.2">
      <c r="A41" s="2" t="s">
        <v>133</v>
      </c>
      <c r="B41" s="42" t="s">
        <v>248</v>
      </c>
      <c r="C41" s="85"/>
      <c r="D41" s="85"/>
      <c r="E41" s="85"/>
      <c r="F41" s="85"/>
      <c r="G41" s="85"/>
      <c r="H41" s="85"/>
      <c r="I41" s="85"/>
      <c r="J41" s="85"/>
      <c r="K41" s="85"/>
      <c r="L41" s="85"/>
      <c r="M41" s="85"/>
      <c r="N41" s="85"/>
      <c r="O41" s="85"/>
      <c r="P41" s="85"/>
      <c r="Q41" s="85"/>
      <c r="R41" s="85"/>
      <c r="S41" s="39">
        <v>1482.425</v>
      </c>
      <c r="T41" s="39">
        <v>1573.8803512842733</v>
      </c>
      <c r="U41" s="39">
        <v>1662.5124917506159</v>
      </c>
      <c r="V41" s="39">
        <v>1677.0547301288789</v>
      </c>
      <c r="W41" s="39">
        <v>1661.7840616954491</v>
      </c>
      <c r="X41" s="39">
        <v>1617.7407039037348</v>
      </c>
      <c r="Y41" s="39">
        <v>1562.5482515874571</v>
      </c>
      <c r="Z41" s="39">
        <v>1505.823156932865</v>
      </c>
      <c r="AA41" s="39">
        <v>1439.5229222724424</v>
      </c>
      <c r="AB41" s="39">
        <v>1374.0685769448592</v>
      </c>
      <c r="AC41" s="39">
        <v>1302.7502718613282</v>
      </c>
      <c r="AD41" s="39">
        <v>1233.6356844355873</v>
      </c>
      <c r="AE41" s="39">
        <v>1178.8291499948596</v>
      </c>
      <c r="AF41" s="39">
        <v>1130.2984134703979</v>
      </c>
      <c r="AG41" s="39">
        <v>1085.4962350068722</v>
      </c>
      <c r="AH41" s="39">
        <v>1042.3042808268615</v>
      </c>
      <c r="AI41" s="39">
        <v>994.98877437736701</v>
      </c>
      <c r="AJ41" s="39">
        <v>929.45258656648912</v>
      </c>
      <c r="AK41" s="39">
        <v>861.70833898654882</v>
      </c>
      <c r="AL41" s="39">
        <v>787.63866004041768</v>
      </c>
      <c r="AM41" s="39">
        <v>734.17101947599326</v>
      </c>
      <c r="AN41" s="39">
        <v>734.17101947599326</v>
      </c>
      <c r="AO41" s="39">
        <v>0</v>
      </c>
      <c r="AP41" s="39">
        <v>0</v>
      </c>
      <c r="AQ41" s="39">
        <v>0</v>
      </c>
      <c r="AR41" s="39">
        <v>0</v>
      </c>
      <c r="AS41" s="39">
        <v>0</v>
      </c>
      <c r="AT41" s="39">
        <v>0</v>
      </c>
      <c r="AU41" s="39">
        <v>0</v>
      </c>
      <c r="AV41" s="39">
        <v>0</v>
      </c>
      <c r="AW41" s="39">
        <v>0</v>
      </c>
      <c r="AX41" s="39">
        <v>0</v>
      </c>
      <c r="AY41" s="39">
        <v>0</v>
      </c>
      <c r="AZ41" s="39">
        <v>0</v>
      </c>
      <c r="BA41" s="13"/>
      <c r="BB41" s="37"/>
      <c r="BC41" s="37"/>
      <c r="BD41" s="37"/>
      <c r="BE41" s="37"/>
      <c r="BF41" s="39">
        <v>1677.0547301288789</v>
      </c>
      <c r="BG41" s="39">
        <v>1505.823156932865</v>
      </c>
      <c r="BH41" s="39">
        <v>1233.6356844355873</v>
      </c>
      <c r="BI41" s="39">
        <v>1042.3042808268615</v>
      </c>
      <c r="BJ41" s="39">
        <v>787.63866004041768</v>
      </c>
      <c r="BK41" s="358" t="s">
        <v>167</v>
      </c>
      <c r="BL41" s="358" t="s">
        <v>167</v>
      </c>
    </row>
    <row r="42" spans="1:64" x14ac:dyDescent="0.2">
      <c r="A42" s="4" t="s">
        <v>35</v>
      </c>
      <c r="B42" s="43" t="s">
        <v>249</v>
      </c>
      <c r="C42" s="37"/>
      <c r="D42" s="37"/>
      <c r="E42" s="37"/>
      <c r="F42" s="37"/>
      <c r="G42" s="37"/>
      <c r="H42" s="37"/>
      <c r="I42" s="37"/>
      <c r="J42" s="37"/>
      <c r="K42" s="37"/>
      <c r="L42" s="37"/>
      <c r="M42" s="37"/>
      <c r="N42" s="37"/>
      <c r="O42" s="37"/>
      <c r="P42" s="37"/>
      <c r="Q42" s="37"/>
      <c r="R42" s="37"/>
      <c r="S42" s="22">
        <v>1101.5152284633334</v>
      </c>
      <c r="T42" s="22">
        <v>1142.7796810546156</v>
      </c>
      <c r="U42" s="22">
        <v>1162.1704347246157</v>
      </c>
      <c r="V42" s="22">
        <v>1160.4933106184621</v>
      </c>
      <c r="W42" s="22">
        <v>1143.9844058230774</v>
      </c>
      <c r="X42" s="22">
        <v>1109.8832940107695</v>
      </c>
      <c r="Y42" s="22">
        <v>1066.4934863923079</v>
      </c>
      <c r="Z42" s="22">
        <v>1020.7169329238462</v>
      </c>
      <c r="AA42" s="22">
        <v>972.91207646846146</v>
      </c>
      <c r="AB42" s="22">
        <v>924.31221281384603</v>
      </c>
      <c r="AC42" s="22">
        <v>878.78259775230777</v>
      </c>
      <c r="AD42" s="22">
        <v>837.13330848153862</v>
      </c>
      <c r="AE42" s="22">
        <v>791.07291163076911</v>
      </c>
      <c r="AF42" s="22">
        <v>745.93341115461521</v>
      </c>
      <c r="AG42" s="22">
        <v>701.06723486230771</v>
      </c>
      <c r="AH42" s="22">
        <v>655.27385536769225</v>
      </c>
      <c r="AI42" s="22">
        <v>613.14684173461535</v>
      </c>
      <c r="AJ42" s="22">
        <v>571.94171231923087</v>
      </c>
      <c r="AK42" s="22">
        <v>530.65012687615376</v>
      </c>
      <c r="AL42" s="22">
        <v>483.07248675666665</v>
      </c>
      <c r="AM42" s="22">
        <v>453.41726767923006</v>
      </c>
      <c r="AN42" s="22">
        <v>453.41726767923006</v>
      </c>
      <c r="AO42" s="39">
        <v>0</v>
      </c>
      <c r="AP42" s="39">
        <v>0</v>
      </c>
      <c r="AQ42" s="39">
        <v>0</v>
      </c>
      <c r="AR42" s="39">
        <v>0</v>
      </c>
      <c r="AS42" s="39">
        <v>0</v>
      </c>
      <c r="AT42" s="39">
        <v>0</v>
      </c>
      <c r="AU42" s="39">
        <v>0</v>
      </c>
      <c r="AV42" s="39">
        <v>0</v>
      </c>
      <c r="AW42" s="39">
        <v>0</v>
      </c>
      <c r="AX42" s="39">
        <v>0</v>
      </c>
      <c r="AY42" s="39">
        <v>0</v>
      </c>
      <c r="AZ42" s="39">
        <v>0</v>
      </c>
      <c r="BA42" s="13"/>
      <c r="BB42" s="37"/>
      <c r="BC42" s="37"/>
      <c r="BD42" s="37"/>
      <c r="BE42" s="37"/>
      <c r="BF42" s="22">
        <v>1160.4933106184621</v>
      </c>
      <c r="BG42" s="22">
        <v>1020.7169329238462</v>
      </c>
      <c r="BH42" s="22">
        <v>837.13330848153862</v>
      </c>
      <c r="BI42" s="22">
        <v>655.27385536769225</v>
      </c>
      <c r="BJ42" s="22">
        <v>483.07248675666665</v>
      </c>
      <c r="BK42" s="358" t="s">
        <v>167</v>
      </c>
      <c r="BL42" s="358" t="s">
        <v>167</v>
      </c>
    </row>
    <row r="43" spans="1:64" x14ac:dyDescent="0.2">
      <c r="A43" s="4" t="s">
        <v>36</v>
      </c>
      <c r="B43" s="43" t="s">
        <v>225</v>
      </c>
      <c r="C43" s="37"/>
      <c r="D43" s="37"/>
      <c r="E43" s="37"/>
      <c r="F43" s="37"/>
      <c r="G43" s="37"/>
      <c r="H43" s="37"/>
      <c r="I43" s="37"/>
      <c r="J43" s="37"/>
      <c r="K43" s="37"/>
      <c r="L43" s="37"/>
      <c r="M43" s="37"/>
      <c r="N43" s="37"/>
      <c r="O43" s="37"/>
      <c r="P43" s="37"/>
      <c r="Q43" s="37"/>
      <c r="R43" s="37"/>
      <c r="S43" s="22">
        <v>380.90977153666654</v>
      </c>
      <c r="T43" s="22">
        <v>431.10067022965768</v>
      </c>
      <c r="U43" s="22">
        <v>500.34205702600025</v>
      </c>
      <c r="V43" s="22">
        <v>516.56141951041673</v>
      </c>
      <c r="W43" s="22">
        <v>517.79965587237166</v>
      </c>
      <c r="X43" s="22">
        <v>507.85740989296528</v>
      </c>
      <c r="Y43" s="22">
        <v>496.05476519514923</v>
      </c>
      <c r="Z43" s="22">
        <v>485.10622400901883</v>
      </c>
      <c r="AA43" s="22">
        <v>466.61084580398096</v>
      </c>
      <c r="AB43" s="22">
        <v>449.75636413101319</v>
      </c>
      <c r="AC43" s="22">
        <v>423.96767410902049</v>
      </c>
      <c r="AD43" s="22">
        <v>396.50237595404872</v>
      </c>
      <c r="AE43" s="22">
        <v>387.75623836409056</v>
      </c>
      <c r="AF43" s="22">
        <v>384.3650023157827</v>
      </c>
      <c r="AG43" s="22">
        <v>384.42900014456444</v>
      </c>
      <c r="AH43" s="22">
        <v>387.03042545916935</v>
      </c>
      <c r="AI43" s="22">
        <v>381.84193264275166</v>
      </c>
      <c r="AJ43" s="22">
        <v>357.51087424725824</v>
      </c>
      <c r="AK43" s="22">
        <v>331.05821211039512</v>
      </c>
      <c r="AL43" s="22">
        <v>304.56617328375103</v>
      </c>
      <c r="AM43" s="22">
        <v>280.75375179676314</v>
      </c>
      <c r="AN43" s="22">
        <v>280.75375179676314</v>
      </c>
      <c r="AO43" s="39">
        <v>0</v>
      </c>
      <c r="AP43" s="39">
        <v>0</v>
      </c>
      <c r="AQ43" s="39">
        <v>0</v>
      </c>
      <c r="AR43" s="39">
        <v>0</v>
      </c>
      <c r="AS43" s="39">
        <v>0</v>
      </c>
      <c r="AT43" s="39">
        <v>0</v>
      </c>
      <c r="AU43" s="39">
        <v>0</v>
      </c>
      <c r="AV43" s="39">
        <v>0</v>
      </c>
      <c r="AW43" s="39">
        <v>0</v>
      </c>
      <c r="AX43" s="39">
        <v>0</v>
      </c>
      <c r="AY43" s="39">
        <v>0</v>
      </c>
      <c r="AZ43" s="39">
        <v>0</v>
      </c>
      <c r="BA43" s="13"/>
      <c r="BB43" s="37"/>
      <c r="BC43" s="37"/>
      <c r="BD43" s="37"/>
      <c r="BE43" s="37"/>
      <c r="BF43" s="22">
        <v>516.56141951041673</v>
      </c>
      <c r="BG43" s="22">
        <v>485.10622400901883</v>
      </c>
      <c r="BH43" s="22">
        <v>396.50237595404872</v>
      </c>
      <c r="BI43" s="22">
        <v>387.03042545916918</v>
      </c>
      <c r="BJ43" s="22">
        <v>304.56617328375103</v>
      </c>
      <c r="BK43" s="358" t="s">
        <v>167</v>
      </c>
      <c r="BL43" s="358" t="s">
        <v>167</v>
      </c>
    </row>
    <row r="44" spans="1:64" x14ac:dyDescent="0.2">
      <c r="A44" s="16" t="s">
        <v>37</v>
      </c>
      <c r="B44" s="143" t="s">
        <v>250</v>
      </c>
      <c r="C44" s="19"/>
      <c r="D44" s="19"/>
      <c r="E44" s="19"/>
      <c r="F44" s="19"/>
      <c r="G44" s="19"/>
      <c r="H44" s="19"/>
      <c r="I44" s="19"/>
      <c r="J44" s="19"/>
      <c r="K44" s="19"/>
      <c r="L44" s="19"/>
      <c r="M44" s="19"/>
      <c r="N44" s="19"/>
      <c r="O44" s="19"/>
      <c r="P44" s="19"/>
      <c r="Q44" s="19"/>
      <c r="R44" s="19"/>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19"/>
      <c r="BB44" s="19"/>
      <c r="BC44" s="19"/>
      <c r="BD44" s="19"/>
      <c r="BE44" s="19"/>
      <c r="BF44" s="40">
        <v>0</v>
      </c>
      <c r="BG44" s="40">
        <v>0</v>
      </c>
      <c r="BH44" s="40">
        <v>0</v>
      </c>
      <c r="BI44" s="40">
        <v>0</v>
      </c>
      <c r="BJ44" s="40">
        <v>0</v>
      </c>
      <c r="BK44" s="40"/>
      <c r="BL44" s="40"/>
    </row>
    <row r="45" spans="1:64" hidden="1" x14ac:dyDescent="0.2">
      <c r="A45" s="2" t="s">
        <v>110</v>
      </c>
      <c r="B45" s="42"/>
      <c r="C45" s="37"/>
      <c r="D45" s="37"/>
      <c r="E45" s="37"/>
      <c r="F45" s="37"/>
      <c r="G45" s="37"/>
      <c r="H45" s="37"/>
      <c r="I45" s="37"/>
      <c r="J45" s="37"/>
      <c r="K45" s="37"/>
      <c r="L45" s="37"/>
      <c r="M45" s="37"/>
      <c r="N45" s="37"/>
      <c r="O45" s="37"/>
      <c r="P45" s="37"/>
      <c r="Q45" s="37"/>
      <c r="R45" s="37"/>
      <c r="S45" s="70"/>
      <c r="T45" s="70"/>
      <c r="U45" s="70"/>
      <c r="V45" s="70"/>
      <c r="W45" s="70">
        <v>712.0476179499999</v>
      </c>
      <c r="X45" s="70">
        <v>618.22145842999998</v>
      </c>
      <c r="Y45" s="70">
        <v>620.52900771000009</v>
      </c>
      <c r="Z45" s="70">
        <v>620.83542406999993</v>
      </c>
      <c r="AA45" s="70">
        <v>631.05778314999975</v>
      </c>
      <c r="AB45" s="70">
        <v>537.77723216000004</v>
      </c>
      <c r="AC45" s="70">
        <v>452.84788761000004</v>
      </c>
      <c r="AD45" s="70">
        <v>450.09010282999998</v>
      </c>
      <c r="AE45" s="95"/>
      <c r="AF45" s="95"/>
      <c r="AG45" s="95"/>
      <c r="AH45" s="95"/>
      <c r="AI45" s="95"/>
      <c r="AJ45" s="95"/>
      <c r="AK45" s="95"/>
      <c r="AL45" s="95"/>
      <c r="AM45" s="95"/>
      <c r="AN45" s="95"/>
      <c r="AO45" s="70"/>
      <c r="AP45" s="70"/>
      <c r="AQ45" s="70"/>
      <c r="AR45" s="70"/>
      <c r="AS45" s="70"/>
      <c r="AT45" s="70"/>
      <c r="AU45" s="70"/>
      <c r="AV45" s="70"/>
      <c r="AW45" s="70"/>
      <c r="AX45" s="70"/>
      <c r="AY45" s="70"/>
      <c r="AZ45" s="70"/>
      <c r="BA45" s="37"/>
      <c r="BB45" s="37"/>
      <c r="BC45" s="37"/>
      <c r="BD45" s="37"/>
      <c r="BE45" s="37"/>
      <c r="BF45" s="70"/>
      <c r="BG45" s="70"/>
      <c r="BH45" s="70"/>
      <c r="BI45" s="70"/>
      <c r="BJ45" s="95"/>
      <c r="BK45" s="95"/>
      <c r="BL45" s="95"/>
    </row>
    <row r="46" spans="1:64" x14ac:dyDescent="0.2">
      <c r="A46" s="16" t="s">
        <v>109</v>
      </c>
      <c r="B46" s="143" t="s">
        <v>251</v>
      </c>
      <c r="C46" s="63">
        <v>204.39400000000001</v>
      </c>
      <c r="D46" s="63">
        <v>-134.38286811999998</v>
      </c>
      <c r="E46" s="63">
        <v>-54.433444919999999</v>
      </c>
      <c r="F46" s="63">
        <v>-9.7147649200000217</v>
      </c>
      <c r="G46" s="63">
        <v>141.62578421000001</v>
      </c>
      <c r="H46" s="63">
        <v>217.72400000000005</v>
      </c>
      <c r="I46" s="63">
        <v>330.03686469999997</v>
      </c>
      <c r="J46" s="63">
        <v>375.76634079000002</v>
      </c>
      <c r="K46" s="63">
        <v>384.41046749999998</v>
      </c>
      <c r="L46" s="63">
        <v>400.82100000000003</v>
      </c>
      <c r="M46" s="63">
        <v>400.66299999999995</v>
      </c>
      <c r="N46" s="63">
        <v>418.64600000000002</v>
      </c>
      <c r="O46" s="63">
        <v>461.88400000000001</v>
      </c>
      <c r="P46" s="63">
        <v>550.30899999999997</v>
      </c>
      <c r="Q46" s="63">
        <v>547.69200000000001</v>
      </c>
      <c r="R46" s="63">
        <v>606.75199999999995</v>
      </c>
      <c r="S46" s="63">
        <v>629.84500000000003</v>
      </c>
      <c r="T46" s="63">
        <v>659.87099999999998</v>
      </c>
      <c r="U46" s="63">
        <v>585.12300000000005</v>
      </c>
      <c r="V46" s="63">
        <v>551.72500000000002</v>
      </c>
      <c r="W46" s="63">
        <v>498.02367676999989</v>
      </c>
      <c r="X46" s="63">
        <v>480.18089308000037</v>
      </c>
      <c r="Y46" s="63">
        <v>428.01640036000009</v>
      </c>
      <c r="Z46" s="63">
        <v>388.8248186699995</v>
      </c>
      <c r="AA46" s="63">
        <v>207.52798273999971</v>
      </c>
      <c r="AB46" s="63">
        <v>180.96347291000023</v>
      </c>
      <c r="AC46" s="63">
        <v>130.28329132000061</v>
      </c>
      <c r="AD46" s="63">
        <v>119.40862258000026</v>
      </c>
      <c r="AE46" s="63">
        <v>117.73974368000012</v>
      </c>
      <c r="AF46" s="63">
        <v>123.25357641000005</v>
      </c>
      <c r="AG46" s="63">
        <v>90.443939970000116</v>
      </c>
      <c r="AH46" s="63">
        <v>81.029953110000321</v>
      </c>
      <c r="AI46" s="63">
        <v>71.754819859999913</v>
      </c>
      <c r="AJ46" s="63">
        <v>62.759091299999966</v>
      </c>
      <c r="AK46" s="63">
        <v>42.736129530000056</v>
      </c>
      <c r="AL46" s="63">
        <v>31.739717409999827</v>
      </c>
      <c r="AM46" s="63">
        <v>16.385709000000205</v>
      </c>
      <c r="AN46" s="63">
        <v>16.385709000000205</v>
      </c>
      <c r="AO46" s="63">
        <v>13.769915990000271</v>
      </c>
      <c r="AP46" s="63">
        <v>13.769915990000271</v>
      </c>
      <c r="AQ46" s="63">
        <v>-13.238021950000009</v>
      </c>
      <c r="AR46" s="63">
        <v>-13.238021950000009</v>
      </c>
      <c r="AS46" s="63">
        <v>-33.353219589999995</v>
      </c>
      <c r="AT46" s="63">
        <v>-33.353219589999995</v>
      </c>
      <c r="AU46" s="63">
        <v>-60.331873460000004</v>
      </c>
      <c r="AV46" s="63">
        <v>-60.331873460000004</v>
      </c>
      <c r="AW46" s="63">
        <v>-101.90270377000002</v>
      </c>
      <c r="AX46" s="63">
        <v>-101.90270377000002</v>
      </c>
      <c r="AY46" s="63">
        <v>-136.40896885999999</v>
      </c>
      <c r="AZ46" s="63">
        <v>-136.40896885999999</v>
      </c>
      <c r="BA46" s="19"/>
      <c r="BB46" s="184">
        <v>-9.7147649200000217</v>
      </c>
      <c r="BC46" s="184">
        <v>375.76634079000002</v>
      </c>
      <c r="BD46" s="184">
        <v>418.64600000000002</v>
      </c>
      <c r="BE46" s="184">
        <v>606.75199999999995</v>
      </c>
      <c r="BF46" s="40">
        <v>551.72500000000002</v>
      </c>
      <c r="BG46" s="40">
        <v>388.8248186699995</v>
      </c>
      <c r="BH46" s="40">
        <v>119.40862258000026</v>
      </c>
      <c r="BI46" s="40">
        <v>81.029953110000321</v>
      </c>
      <c r="BJ46" s="63">
        <v>31.739717409999827</v>
      </c>
      <c r="BK46" s="63">
        <v>-33.353219589999995</v>
      </c>
      <c r="BL46" s="63">
        <v>-33.353219589999995</v>
      </c>
    </row>
    <row r="47" spans="1:64" x14ac:dyDescent="0.2">
      <c r="A47" s="3" t="s">
        <v>111</v>
      </c>
      <c r="B47" s="141" t="s">
        <v>111</v>
      </c>
      <c r="C47" s="37"/>
      <c r="D47" s="37"/>
      <c r="E47" s="37"/>
      <c r="F47" s="37"/>
      <c r="G47" s="37"/>
      <c r="H47" s="37"/>
      <c r="I47" s="37"/>
      <c r="J47" s="37"/>
      <c r="K47" s="37"/>
      <c r="L47" s="37"/>
      <c r="M47" s="37"/>
      <c r="N47" s="37"/>
      <c r="O47" s="37"/>
      <c r="P47" s="37"/>
      <c r="Q47" s="37"/>
      <c r="R47" s="37"/>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37"/>
      <c r="BB47" s="37"/>
      <c r="BC47" s="37"/>
      <c r="BD47" s="37"/>
      <c r="BE47" s="37"/>
      <c r="BF47" s="70"/>
      <c r="BG47" s="70"/>
      <c r="BH47" s="70"/>
      <c r="BI47" s="70"/>
      <c r="BJ47" s="70"/>
      <c r="BK47" s="70"/>
      <c r="BL47" s="70"/>
    </row>
    <row r="48" spans="1:64" x14ac:dyDescent="0.2">
      <c r="A48" s="4" t="s">
        <v>112</v>
      </c>
      <c r="B48" s="43" t="s">
        <v>252</v>
      </c>
      <c r="C48" s="37"/>
      <c r="D48" s="37"/>
      <c r="E48" s="37"/>
      <c r="F48" s="37"/>
      <c r="G48" s="37"/>
      <c r="H48" s="37"/>
      <c r="I48" s="37"/>
      <c r="J48" s="37"/>
      <c r="K48" s="37"/>
      <c r="L48" s="37"/>
      <c r="M48" s="37"/>
      <c r="N48" s="37"/>
      <c r="O48" s="37"/>
      <c r="P48" s="37"/>
      <c r="Q48" s="37"/>
      <c r="R48" s="37"/>
      <c r="S48" s="70"/>
      <c r="T48" s="70">
        <v>1.5744657551512</v>
      </c>
      <c r="U48" s="70">
        <v>1.5662215036600975</v>
      </c>
      <c r="V48" s="70">
        <v>1.6878018419984573</v>
      </c>
      <c r="W48" s="70">
        <v>1.8727980056717068</v>
      </c>
      <c r="X48" s="70">
        <v>2.1886533520258964</v>
      </c>
      <c r="Y48" s="70">
        <v>2.2726517851451074</v>
      </c>
      <c r="Z48" s="70">
        <v>3.7505630273429764</v>
      </c>
      <c r="AA48" s="70">
        <v>2.4216746887414242</v>
      </c>
      <c r="AB48" s="70">
        <v>3.8215986391317873</v>
      </c>
      <c r="AC48" s="70">
        <v>5.4739102088847931</v>
      </c>
      <c r="AD48" s="70">
        <v>2.9186382105774276</v>
      </c>
      <c r="AE48" s="186" t="s">
        <v>546</v>
      </c>
      <c r="AF48" s="186" t="s">
        <v>546</v>
      </c>
      <c r="AG48" s="186" t="s">
        <v>546</v>
      </c>
      <c r="AH48" s="186" t="s">
        <v>546</v>
      </c>
      <c r="AI48" s="186" t="s">
        <v>546</v>
      </c>
      <c r="AJ48" s="186" t="s">
        <v>546</v>
      </c>
      <c r="AK48" s="186" t="s">
        <v>546</v>
      </c>
      <c r="AL48" s="186" t="s">
        <v>546</v>
      </c>
      <c r="AM48" s="186" t="s">
        <v>546</v>
      </c>
      <c r="AN48" s="186" t="s">
        <v>546</v>
      </c>
      <c r="AO48" s="186" t="s">
        <v>546</v>
      </c>
      <c r="AP48" s="186" t="s">
        <v>546</v>
      </c>
      <c r="AQ48" s="186" t="s">
        <v>546</v>
      </c>
      <c r="AR48" s="186" t="s">
        <v>546</v>
      </c>
      <c r="AS48" s="186" t="s">
        <v>546</v>
      </c>
      <c r="AT48" s="186" t="s">
        <v>546</v>
      </c>
      <c r="AU48" s="186" t="s">
        <v>546</v>
      </c>
      <c r="AV48" s="186" t="s">
        <v>546</v>
      </c>
      <c r="AW48" s="186" t="s">
        <v>546</v>
      </c>
      <c r="AX48" s="186" t="s">
        <v>546</v>
      </c>
      <c r="AY48" s="186" t="s">
        <v>546</v>
      </c>
      <c r="AZ48" s="186" t="s">
        <v>546</v>
      </c>
      <c r="BA48" s="37"/>
      <c r="BB48" s="37"/>
      <c r="BC48" s="37"/>
      <c r="BD48" s="37"/>
      <c r="BE48" s="37"/>
      <c r="BF48" s="70">
        <v>1.6878018419984573</v>
      </c>
      <c r="BG48" s="70">
        <v>3.7364900008416586</v>
      </c>
      <c r="BH48" s="70">
        <v>2.9186382105774276</v>
      </c>
      <c r="BI48" s="186" t="s">
        <v>546</v>
      </c>
      <c r="BJ48" s="186" t="s">
        <v>546</v>
      </c>
      <c r="BK48" s="186"/>
      <c r="BL48" s="186"/>
    </row>
    <row r="49" spans="1:64" x14ac:dyDescent="0.2">
      <c r="A49" s="4" t="s">
        <v>114</v>
      </c>
      <c r="B49" s="43" t="s">
        <v>253</v>
      </c>
      <c r="C49" s="37"/>
      <c r="D49" s="37"/>
      <c r="E49" s="37"/>
      <c r="F49" s="37"/>
      <c r="G49" s="37"/>
      <c r="H49" s="37"/>
      <c r="I49" s="37"/>
      <c r="J49" s="37"/>
      <c r="K49" s="37"/>
      <c r="L49" s="37"/>
      <c r="M49" s="37"/>
      <c r="N49" s="37"/>
      <c r="O49" s="37"/>
      <c r="P49" s="37"/>
      <c r="Q49" s="37"/>
      <c r="R49" s="37"/>
      <c r="S49" s="70"/>
      <c r="V49" s="70">
        <v>1.3396061174395677</v>
      </c>
      <c r="W49" s="70">
        <v>1.6927799642360226</v>
      </c>
      <c r="X49" s="70">
        <v>1.9030547169821888</v>
      </c>
      <c r="Y49" s="70">
        <v>1.9038680901717566</v>
      </c>
      <c r="Z49" s="70">
        <v>2.0821137159187484</v>
      </c>
      <c r="AA49" s="70">
        <v>1.2898692743222855</v>
      </c>
      <c r="AB49" s="70">
        <v>1.489123569111841</v>
      </c>
      <c r="AC49" s="70">
        <v>1.3793019401872479</v>
      </c>
      <c r="AD49" s="70">
        <v>2.0654936264243275</v>
      </c>
      <c r="AE49" s="186" t="s">
        <v>546</v>
      </c>
      <c r="AF49" s="186" t="s">
        <v>546</v>
      </c>
      <c r="AG49" s="186" t="s">
        <v>546</v>
      </c>
      <c r="AH49" s="186" t="s">
        <v>546</v>
      </c>
      <c r="AI49" s="186" t="s">
        <v>546</v>
      </c>
      <c r="AJ49" s="186" t="s">
        <v>546</v>
      </c>
      <c r="AK49" s="186" t="s">
        <v>546</v>
      </c>
      <c r="AL49" s="186" t="s">
        <v>546</v>
      </c>
      <c r="AM49" s="186" t="s">
        <v>546</v>
      </c>
      <c r="AN49" s="186" t="s">
        <v>546</v>
      </c>
      <c r="AO49" s="186"/>
      <c r="AP49" s="186"/>
      <c r="AQ49" s="186"/>
      <c r="AR49" s="186"/>
      <c r="AS49" s="186"/>
      <c r="AT49" s="186"/>
      <c r="AU49" s="186"/>
      <c r="AV49" s="186"/>
      <c r="AW49" s="186"/>
      <c r="AX49" s="186"/>
      <c r="AY49" s="186"/>
      <c r="AZ49" s="186"/>
      <c r="BA49" s="37"/>
      <c r="BB49" s="37"/>
      <c r="BC49" s="37"/>
      <c r="BD49" s="37"/>
      <c r="BE49" s="37"/>
      <c r="BF49" s="70">
        <v>1.3396061174395677</v>
      </c>
      <c r="BG49" s="70">
        <v>2.0821137159187484</v>
      </c>
      <c r="BH49" s="70">
        <v>2.0654936264243275</v>
      </c>
      <c r="BI49" s="186" t="s">
        <v>546</v>
      </c>
      <c r="BJ49" s="186" t="s">
        <v>546</v>
      </c>
      <c r="BK49" s="186"/>
      <c r="BL49" s="186"/>
    </row>
    <row r="50" spans="1:64" x14ac:dyDescent="0.2">
      <c r="A50" s="4" t="s">
        <v>113</v>
      </c>
      <c r="B50" s="43" t="s">
        <v>254</v>
      </c>
      <c r="C50" s="37"/>
      <c r="D50" s="37"/>
      <c r="E50" s="37"/>
      <c r="F50" s="37"/>
      <c r="G50" s="37"/>
      <c r="H50" s="37"/>
      <c r="I50" s="37"/>
      <c r="J50" s="37"/>
      <c r="K50" s="37"/>
      <c r="L50" s="37"/>
      <c r="M50" s="37"/>
      <c r="N50" s="37"/>
      <c r="O50" s="37"/>
      <c r="P50" s="37"/>
      <c r="Q50" s="37"/>
      <c r="R50" s="37"/>
      <c r="S50" s="70"/>
      <c r="T50" s="70">
        <v>6.3745846494577183</v>
      </c>
      <c r="U50" s="70">
        <v>6.4335220978554837</v>
      </c>
      <c r="V50" s="70">
        <v>4.8252478825304319</v>
      </c>
      <c r="W50" s="70">
        <v>3.8467706432852178</v>
      </c>
      <c r="X50" s="70">
        <v>3.2835449087192776</v>
      </c>
      <c r="Y50" s="70">
        <v>2.9314881640785346</v>
      </c>
      <c r="Z50" s="70">
        <v>1.6481290615249462</v>
      </c>
      <c r="AA50" s="70">
        <v>1.4932776527894067</v>
      </c>
      <c r="AB50" s="70">
        <v>0.97373982670711545</v>
      </c>
      <c r="AC50" s="70">
        <v>0.62336804167534432</v>
      </c>
      <c r="AD50" s="70">
        <v>1.5573581974737118</v>
      </c>
      <c r="AE50" s="186" t="s">
        <v>546</v>
      </c>
      <c r="AF50" s="186" t="s">
        <v>546</v>
      </c>
      <c r="AG50" s="186" t="s">
        <v>546</v>
      </c>
      <c r="AH50" s="186" t="s">
        <v>546</v>
      </c>
      <c r="AI50" s="186" t="s">
        <v>546</v>
      </c>
      <c r="AJ50" s="186" t="s">
        <v>546</v>
      </c>
      <c r="AK50" s="186" t="s">
        <v>546</v>
      </c>
      <c r="AL50" s="186" t="s">
        <v>546</v>
      </c>
      <c r="AM50" s="186" t="s">
        <v>546</v>
      </c>
      <c r="AN50" s="186" t="s">
        <v>546</v>
      </c>
      <c r="AO50" s="186" t="s">
        <v>546</v>
      </c>
      <c r="AP50" s="186" t="s">
        <v>546</v>
      </c>
      <c r="AQ50" s="186" t="s">
        <v>546</v>
      </c>
      <c r="AR50" s="186" t="s">
        <v>546</v>
      </c>
      <c r="AS50" s="186" t="s">
        <v>546</v>
      </c>
      <c r="AT50" s="186" t="s">
        <v>546</v>
      </c>
      <c r="AU50" s="186" t="s">
        <v>546</v>
      </c>
      <c r="AV50" s="186" t="s">
        <v>546</v>
      </c>
      <c r="AW50" s="186" t="s">
        <v>546</v>
      </c>
      <c r="AX50" s="186" t="s">
        <v>546</v>
      </c>
      <c r="AY50" s="186" t="s">
        <v>546</v>
      </c>
      <c r="AZ50" s="186" t="s">
        <v>546</v>
      </c>
      <c r="BA50" s="37"/>
      <c r="BB50" s="37"/>
      <c r="BC50" s="37"/>
      <c r="BD50" s="37"/>
      <c r="BE50" s="37"/>
      <c r="BF50" s="70">
        <v>4.8252478825304319</v>
      </c>
      <c r="BG50" s="70">
        <v>1.6481290615249462</v>
      </c>
      <c r="BH50" s="70">
        <v>1.5573581974737118</v>
      </c>
      <c r="BI50" s="186" t="s">
        <v>546</v>
      </c>
      <c r="BJ50" s="186" t="s">
        <v>546</v>
      </c>
      <c r="BK50" s="186"/>
      <c r="BL50" s="186"/>
    </row>
    <row r="51" spans="1:64" x14ac:dyDescent="0.2">
      <c r="A51" s="4" t="s">
        <v>115</v>
      </c>
      <c r="B51" s="43" t="s">
        <v>255</v>
      </c>
      <c r="C51" s="37"/>
      <c r="D51" s="37"/>
      <c r="E51" s="37"/>
      <c r="F51" s="37"/>
      <c r="G51" s="37"/>
      <c r="H51" s="37"/>
      <c r="I51" s="37"/>
      <c r="J51" s="37"/>
      <c r="K51" s="37"/>
      <c r="L51" s="37"/>
      <c r="M51" s="37"/>
      <c r="N51" s="37"/>
      <c r="O51" s="37"/>
      <c r="P51" s="37"/>
      <c r="Q51" s="37"/>
      <c r="R51" s="37"/>
      <c r="S51" s="70"/>
      <c r="T51" s="70"/>
      <c r="U51" s="70"/>
      <c r="V51" s="70">
        <v>6.0794454117603074</v>
      </c>
      <c r="W51" s="70">
        <v>4.2372753855088128</v>
      </c>
      <c r="X51" s="70">
        <v>3.7611998410748742</v>
      </c>
      <c r="Y51" s="70">
        <v>3.4855022167792749</v>
      </c>
      <c r="Z51" s="70">
        <v>2.9576759959852374</v>
      </c>
      <c r="AA51" s="70">
        <v>2.8035652658858226</v>
      </c>
      <c r="AB51" s="70">
        <v>2.4989482899876458</v>
      </c>
      <c r="AC51" s="70">
        <v>2.4739040726325339</v>
      </c>
      <c r="AD51" s="70">
        <v>2.2006193021139726</v>
      </c>
      <c r="AE51" s="186" t="s">
        <v>546</v>
      </c>
      <c r="AF51" s="186" t="s">
        <v>546</v>
      </c>
      <c r="AG51" s="186" t="s">
        <v>546</v>
      </c>
      <c r="AH51" s="186" t="s">
        <v>546</v>
      </c>
      <c r="AI51" s="186" t="s">
        <v>546</v>
      </c>
      <c r="AJ51" s="186" t="s">
        <v>546</v>
      </c>
      <c r="AK51" s="186" t="s">
        <v>546</v>
      </c>
      <c r="AL51" s="186" t="s">
        <v>546</v>
      </c>
      <c r="AM51" s="186" t="s">
        <v>546</v>
      </c>
      <c r="AN51" s="186" t="s">
        <v>546</v>
      </c>
      <c r="AO51" s="186"/>
      <c r="AP51" s="186"/>
      <c r="AQ51" s="186"/>
      <c r="AR51" s="186"/>
      <c r="AS51" s="186"/>
      <c r="AT51" s="186"/>
      <c r="AU51" s="186"/>
      <c r="AV51" s="186"/>
      <c r="AW51" s="186"/>
      <c r="AX51" s="186"/>
      <c r="AY51" s="186"/>
      <c r="AZ51" s="186"/>
      <c r="BA51" s="37"/>
      <c r="BB51" s="37"/>
      <c r="BC51" s="37"/>
      <c r="BD51" s="37"/>
      <c r="BE51" s="37"/>
      <c r="BF51" s="70">
        <v>6.0794454117603074</v>
      </c>
      <c r="BG51" s="70">
        <v>2.9576759959852374</v>
      </c>
      <c r="BH51" s="70">
        <v>2.2006193021139726</v>
      </c>
      <c r="BI51" s="186" t="s">
        <v>546</v>
      </c>
      <c r="BJ51" s="186" t="s">
        <v>546</v>
      </c>
      <c r="BK51" s="186"/>
      <c r="BL51" s="186"/>
    </row>
    <row r="52" spans="1:64" x14ac:dyDescent="0.2">
      <c r="A52" s="4" t="s">
        <v>218</v>
      </c>
      <c r="B52" s="43" t="s">
        <v>256</v>
      </c>
      <c r="C52" s="37"/>
      <c r="D52" s="37"/>
      <c r="E52" s="37"/>
      <c r="F52" s="37"/>
      <c r="G52" s="37"/>
      <c r="H52" s="37"/>
      <c r="I52" s="37"/>
      <c r="J52" s="37"/>
      <c r="K52" s="37"/>
      <c r="L52" s="37"/>
      <c r="M52" s="37"/>
      <c r="N52" s="37"/>
      <c r="O52" s="37"/>
      <c r="P52" s="37"/>
      <c r="Q52" s="37"/>
      <c r="R52" s="37"/>
      <c r="S52" s="70"/>
      <c r="T52" s="70"/>
      <c r="U52" s="70"/>
      <c r="V52" s="70"/>
      <c r="W52" s="70"/>
      <c r="X52" s="70"/>
      <c r="Y52" s="70"/>
      <c r="Z52" s="70"/>
      <c r="AA52" s="70">
        <v>0</v>
      </c>
      <c r="AB52" s="70">
        <v>0</v>
      </c>
      <c r="AC52" s="70">
        <v>0</v>
      </c>
      <c r="AD52" s="70">
        <v>0</v>
      </c>
      <c r="AE52" s="185">
        <v>1.4253753128811275</v>
      </c>
      <c r="AF52" s="185">
        <v>2.2543241219361598</v>
      </c>
      <c r="AG52" s="185">
        <v>2.2704276546971593</v>
      </c>
      <c r="AH52" s="185">
        <v>2.2097246809571005</v>
      </c>
      <c r="AI52" s="185">
        <v>1.4503848989079244</v>
      </c>
      <c r="AJ52" s="185">
        <v>1.1463925144449065</v>
      </c>
      <c r="AK52" s="185">
        <v>0.6786580221626568</v>
      </c>
      <c r="AL52" s="185">
        <v>0.50129295274372498</v>
      </c>
      <c r="AM52" s="185">
        <v>0.22568818523458747</v>
      </c>
      <c r="AN52" s="186">
        <v>0.22568818523458747</v>
      </c>
      <c r="AO52" s="186" t="s">
        <v>546</v>
      </c>
      <c r="AP52" s="186" t="s">
        <v>546</v>
      </c>
      <c r="AQ52" s="186" t="s">
        <v>546</v>
      </c>
      <c r="AR52" s="186" t="s">
        <v>546</v>
      </c>
      <c r="AS52" s="186" t="s">
        <v>546</v>
      </c>
      <c r="AT52" s="186" t="s">
        <v>546</v>
      </c>
      <c r="AU52" s="186" t="s">
        <v>546</v>
      </c>
      <c r="AV52" s="186" t="s">
        <v>546</v>
      </c>
      <c r="AW52" s="186" t="s">
        <v>546</v>
      </c>
      <c r="AX52" s="186" t="s">
        <v>546</v>
      </c>
      <c r="AY52" s="186" t="s">
        <v>546</v>
      </c>
      <c r="AZ52" s="186" t="s">
        <v>546</v>
      </c>
      <c r="BA52" s="37"/>
      <c r="BB52" s="37"/>
      <c r="BC52" s="37"/>
      <c r="BD52" s="37"/>
      <c r="BE52" s="37"/>
      <c r="BF52" s="70"/>
      <c r="BG52" s="70"/>
      <c r="BH52" s="70">
        <v>5</v>
      </c>
      <c r="BI52" s="70">
        <v>2.2097246809571005</v>
      </c>
      <c r="BJ52" s="185">
        <v>0</v>
      </c>
      <c r="BK52" s="185"/>
      <c r="BL52" s="185"/>
    </row>
    <row r="53" spans="1:64" x14ac:dyDescent="0.2">
      <c r="A53" s="43" t="s">
        <v>219</v>
      </c>
      <c r="B53" s="43" t="s">
        <v>257</v>
      </c>
      <c r="C53" s="22"/>
      <c r="D53" s="22"/>
      <c r="E53" s="22"/>
      <c r="F53" s="22"/>
      <c r="G53" s="22"/>
      <c r="H53" s="22"/>
      <c r="I53" s="22"/>
      <c r="J53" s="22"/>
      <c r="K53" s="22"/>
      <c r="L53" s="22"/>
      <c r="M53" s="22"/>
      <c r="N53" s="22"/>
      <c r="O53" s="22"/>
      <c r="P53" s="22"/>
      <c r="Q53" s="22"/>
      <c r="R53" s="22"/>
      <c r="S53" s="22"/>
      <c r="T53" s="22"/>
      <c r="U53" s="22"/>
      <c r="V53" s="22"/>
      <c r="W53" s="22"/>
      <c r="X53" s="22"/>
      <c r="Y53" s="22"/>
      <c r="Z53" s="22"/>
      <c r="AA53" s="70">
        <v>0</v>
      </c>
      <c r="AB53" s="70">
        <v>0</v>
      </c>
      <c r="AC53" s="70">
        <v>0</v>
      </c>
      <c r="AD53" s="70">
        <v>0</v>
      </c>
      <c r="AE53" s="185">
        <v>4.8732045844348573</v>
      </c>
      <c r="AF53" s="185">
        <v>3.8495261097052245</v>
      </c>
      <c r="AG53" s="185">
        <v>3.5220509758068017</v>
      </c>
      <c r="AH53" s="185">
        <v>2.705125072134174</v>
      </c>
      <c r="AI53" s="185">
        <v>3.5519800105423274</v>
      </c>
      <c r="AJ53" s="185">
        <v>4.0353777105301196</v>
      </c>
      <c r="AK53" s="185">
        <v>4.2673138436504399</v>
      </c>
      <c r="AL53" s="185">
        <v>4.9359955731353748</v>
      </c>
      <c r="AM53" s="185">
        <v>6.4364040929493127</v>
      </c>
      <c r="AN53" s="186">
        <v>6.4364040929493127</v>
      </c>
      <c r="AO53" s="186" t="s">
        <v>546</v>
      </c>
      <c r="AP53" s="186" t="s">
        <v>546</v>
      </c>
      <c r="AQ53" s="186" t="s">
        <v>546</v>
      </c>
      <c r="AR53" s="186" t="s">
        <v>546</v>
      </c>
      <c r="AS53" s="186" t="s">
        <v>546</v>
      </c>
      <c r="AT53" s="186" t="s">
        <v>546</v>
      </c>
      <c r="AU53" s="186" t="s">
        <v>546</v>
      </c>
      <c r="AV53" s="186" t="s">
        <v>546</v>
      </c>
      <c r="AW53" s="186" t="s">
        <v>546</v>
      </c>
      <c r="AX53" s="186" t="s">
        <v>546</v>
      </c>
      <c r="AY53" s="186" t="s">
        <v>546</v>
      </c>
      <c r="AZ53" s="186" t="s">
        <v>546</v>
      </c>
      <c r="BA53" s="37"/>
      <c r="BB53" s="22"/>
      <c r="BC53" s="22"/>
      <c r="BD53" s="22"/>
      <c r="BE53" s="22"/>
      <c r="BF53" s="63"/>
      <c r="BG53" s="63"/>
      <c r="BH53" s="63">
        <v>0.9</v>
      </c>
      <c r="BI53" s="63">
        <v>2.705125072134174</v>
      </c>
      <c r="BJ53" s="185">
        <v>0</v>
      </c>
      <c r="BK53" s="185"/>
      <c r="BL53" s="185"/>
    </row>
    <row r="54" spans="1:64" x14ac:dyDescent="0.2">
      <c r="A54" s="44" t="s">
        <v>56</v>
      </c>
      <c r="B54" s="145" t="s">
        <v>258</v>
      </c>
      <c r="C54" s="138">
        <v>115.502599799004</v>
      </c>
      <c r="D54" s="138">
        <v>131.28327210491952</v>
      </c>
      <c r="E54" s="138">
        <v>148.88458945695709</v>
      </c>
      <c r="F54" s="138">
        <v>154.20710828705546</v>
      </c>
      <c r="G54" s="138">
        <v>144.99018812</v>
      </c>
      <c r="H54" s="138">
        <v>163.99354363999998</v>
      </c>
      <c r="I54" s="138">
        <v>175.0603194900001</v>
      </c>
      <c r="J54" s="138">
        <v>193.54792182000003</v>
      </c>
      <c r="K54" s="138">
        <v>199.14011949000002</v>
      </c>
      <c r="L54" s="138">
        <v>211.09775825000003</v>
      </c>
      <c r="M54" s="138">
        <v>222.22520391000003</v>
      </c>
      <c r="N54" s="138">
        <v>246.81522234430429</v>
      </c>
      <c r="O54" s="138">
        <v>239.88867564</v>
      </c>
      <c r="P54" s="138">
        <v>271.54341454000007</v>
      </c>
      <c r="Q54" s="138">
        <v>279.20587490999992</v>
      </c>
      <c r="R54" s="138">
        <v>249.91897794418347</v>
      </c>
      <c r="S54" s="138">
        <v>207.82069694</v>
      </c>
      <c r="T54" s="138">
        <v>212.96710151000002</v>
      </c>
      <c r="U54" s="138">
        <v>191.48736740999999</v>
      </c>
      <c r="V54" s="138">
        <v>181.89138487000002</v>
      </c>
      <c r="W54" s="138">
        <v>163.89394157000001</v>
      </c>
      <c r="X54" s="138">
        <v>147.86356459000001</v>
      </c>
      <c r="Y54" s="138">
        <v>136.45767622</v>
      </c>
      <c r="Z54" s="138">
        <v>127.89127868000001</v>
      </c>
      <c r="AA54" s="138">
        <v>130.08336008999999</v>
      </c>
      <c r="AB54" s="138">
        <v>105.35045203999999</v>
      </c>
      <c r="AC54" s="138">
        <v>86.141629209999991</v>
      </c>
      <c r="AD54" s="138">
        <v>75.041414970000005</v>
      </c>
      <c r="AE54" s="138">
        <v>66.119801050000021</v>
      </c>
      <c r="AF54" s="138">
        <v>70.640282049999996</v>
      </c>
      <c r="AG54" s="138">
        <v>82.053241380000003</v>
      </c>
      <c r="AH54" s="138">
        <v>72.451645709999994</v>
      </c>
      <c r="AI54" s="138">
        <v>78.98662901000003</v>
      </c>
      <c r="AJ54" s="138">
        <v>71.613664440000008</v>
      </c>
      <c r="AK54" s="138">
        <v>72.743282270000009</v>
      </c>
      <c r="AL54" s="138">
        <v>70.44328993000002</v>
      </c>
      <c r="AM54" s="138"/>
      <c r="AN54" s="138"/>
      <c r="AO54" s="138"/>
      <c r="AP54" s="138"/>
      <c r="AQ54" s="138"/>
      <c r="AR54" s="138"/>
      <c r="AS54" s="138"/>
      <c r="AT54" s="138"/>
      <c r="AU54" s="138"/>
      <c r="AV54" s="138"/>
      <c r="AW54" s="138"/>
      <c r="AX54" s="138"/>
      <c r="AY54" s="138"/>
      <c r="AZ54" s="138"/>
      <c r="BA54" s="138"/>
      <c r="BB54" s="138">
        <v>454.8108575379361</v>
      </c>
      <c r="BC54" s="138">
        <v>502.18186023000004</v>
      </c>
      <c r="BD54" s="138">
        <v>625.81668391430435</v>
      </c>
      <c r="BE54" s="138">
        <v>683.21496502418347</v>
      </c>
      <c r="BF54" s="138">
        <v>423.35732581000002</v>
      </c>
      <c r="BG54" s="138">
        <v>282.95288849000002</v>
      </c>
      <c r="BH54" s="139">
        <v>182.31262400000003</v>
      </c>
      <c r="BI54" s="139">
        <v>109.96937771</v>
      </c>
      <c r="BJ54" s="138">
        <v>303.05082146000007</v>
      </c>
      <c r="BK54" s="138"/>
      <c r="BL54" s="138"/>
    </row>
    <row r="55" spans="1:64" x14ac:dyDescent="0.2">
      <c r="A55" s="43" t="s">
        <v>4</v>
      </c>
      <c r="B55" s="43" t="s">
        <v>4</v>
      </c>
      <c r="C55" s="22">
        <v>17.165455170000001</v>
      </c>
      <c r="D55" s="22">
        <v>21.258474359999997</v>
      </c>
      <c r="E55" s="22">
        <v>25.833907809999999</v>
      </c>
      <c r="F55" s="22">
        <v>30.808874769999978</v>
      </c>
      <c r="G55" s="22">
        <v>33.736294280000003</v>
      </c>
      <c r="H55" s="22">
        <v>41.186146079999979</v>
      </c>
      <c r="I55" s="22">
        <v>45.627482980000018</v>
      </c>
      <c r="J55" s="22">
        <v>54.860189500000018</v>
      </c>
      <c r="K55" s="22">
        <v>56.465098350000012</v>
      </c>
      <c r="L55" s="22">
        <v>55.425403470000006</v>
      </c>
      <c r="M55" s="22">
        <v>67.365962120000006</v>
      </c>
      <c r="N55" s="22">
        <v>74.205156139999985</v>
      </c>
      <c r="O55" s="22">
        <v>76.104244500000007</v>
      </c>
      <c r="P55" s="22">
        <v>90.147147760000024</v>
      </c>
      <c r="Q55" s="22">
        <v>93.927394329999984</v>
      </c>
      <c r="R55" s="22">
        <v>97.163191420000004</v>
      </c>
      <c r="S55" s="22">
        <v>97.269001930000002</v>
      </c>
      <c r="T55" s="22">
        <v>98.607970800000018</v>
      </c>
      <c r="U55" s="22">
        <v>90.998144249999996</v>
      </c>
      <c r="V55" s="22">
        <v>83.934107940000032</v>
      </c>
      <c r="W55" s="22">
        <v>79.579589450000014</v>
      </c>
      <c r="X55" s="22">
        <v>74.484001030000002</v>
      </c>
      <c r="Y55" s="22">
        <v>68.746793069999995</v>
      </c>
      <c r="Z55" s="22">
        <v>70.343189020000011</v>
      </c>
      <c r="AA55" s="22">
        <v>76.367988850000003</v>
      </c>
      <c r="AB55" s="22">
        <v>54.360383849999998</v>
      </c>
      <c r="AC55" s="22">
        <v>43.378559929999994</v>
      </c>
      <c r="AD55" s="22">
        <v>40.19729968</v>
      </c>
      <c r="AE55" s="22">
        <v>40.809259010000005</v>
      </c>
      <c r="AF55" s="22">
        <v>42.302466719999991</v>
      </c>
      <c r="AG55" s="22">
        <v>48.217949359999999</v>
      </c>
      <c r="AH55" s="22">
        <v>49.965917389999994</v>
      </c>
      <c r="AI55" s="22">
        <v>51.400011820000039</v>
      </c>
      <c r="AJ55" s="22">
        <v>50.227252810000003</v>
      </c>
      <c r="AK55" s="22">
        <v>49.621690210000018</v>
      </c>
      <c r="AL55" s="22">
        <v>52.384142410000017</v>
      </c>
      <c r="AM55" s="22"/>
      <c r="AN55" s="22"/>
      <c r="AO55" s="22"/>
      <c r="AP55" s="22"/>
      <c r="AQ55" s="22"/>
      <c r="AR55" s="22"/>
      <c r="AS55" s="22"/>
      <c r="AT55" s="22"/>
      <c r="AU55" s="22"/>
      <c r="AV55" s="22"/>
      <c r="AW55" s="22"/>
      <c r="AX55" s="22"/>
      <c r="AY55" s="22"/>
      <c r="AZ55" s="22"/>
      <c r="BA55" s="22">
        <v>0</v>
      </c>
      <c r="BB55" s="22">
        <v>95.066712109999969</v>
      </c>
      <c r="BC55" s="22">
        <v>175.41011283999998</v>
      </c>
      <c r="BD55" s="22">
        <v>253.46162007999999</v>
      </c>
      <c r="BE55" s="22">
        <v>357.34197800999999</v>
      </c>
      <c r="BF55" s="22">
        <v>370.80922492000002</v>
      </c>
      <c r="BG55" s="22">
        <v>293.15357257000005</v>
      </c>
      <c r="BH55" s="22">
        <v>214.30423230999997</v>
      </c>
      <c r="BI55" s="22">
        <v>181.29559247999998</v>
      </c>
      <c r="BJ55" s="22">
        <v>203.63309725000008</v>
      </c>
      <c r="BK55" s="22"/>
      <c r="BL55" s="22"/>
    </row>
    <row r="56" spans="1:64" x14ac:dyDescent="0.2">
      <c r="A56" s="43" t="s">
        <v>560</v>
      </c>
      <c r="B56" s="43" t="s">
        <v>305</v>
      </c>
      <c r="C56" s="22">
        <v>58.348748147000002</v>
      </c>
      <c r="D56" s="22">
        <v>63.503482065923507</v>
      </c>
      <c r="E56" s="22">
        <v>70.595750506957089</v>
      </c>
      <c r="F56" s="22">
        <v>66.966708557055483</v>
      </c>
      <c r="G56" s="22">
        <v>61.047416619999993</v>
      </c>
      <c r="H56" s="22">
        <v>65.278133829999973</v>
      </c>
      <c r="I56" s="22">
        <v>72.557857780000063</v>
      </c>
      <c r="J56" s="22">
        <v>88.515917159999987</v>
      </c>
      <c r="K56" s="22">
        <v>91.799710270000006</v>
      </c>
      <c r="L56" s="22">
        <v>100.86074567</v>
      </c>
      <c r="M56" s="22">
        <v>106.03904217</v>
      </c>
      <c r="N56" s="22">
        <v>113.31635903</v>
      </c>
      <c r="O56" s="22">
        <v>112.32301652000001</v>
      </c>
      <c r="P56" s="22">
        <v>121.6276021</v>
      </c>
      <c r="Q56" s="22">
        <v>128.07874643999997</v>
      </c>
      <c r="R56" s="22">
        <v>112.89055046418346</v>
      </c>
      <c r="S56" s="22">
        <v>110.55169501</v>
      </c>
      <c r="T56" s="22">
        <v>114.35913071</v>
      </c>
      <c r="U56" s="22">
        <v>100.48922315999999</v>
      </c>
      <c r="V56" s="22">
        <v>97.957276930000006</v>
      </c>
      <c r="W56" s="22">
        <v>84.314352119999995</v>
      </c>
      <c r="X56" s="22">
        <v>73.379563560000008</v>
      </c>
      <c r="Y56" s="22">
        <v>67.710883150000001</v>
      </c>
      <c r="Z56" s="22">
        <v>57.548089660000002</v>
      </c>
      <c r="AA56" s="22">
        <v>53.715371239999996</v>
      </c>
      <c r="AB56" s="22">
        <v>50.990068190000002</v>
      </c>
      <c r="AC56" s="22">
        <v>42.763069279999996</v>
      </c>
      <c r="AD56" s="22">
        <v>34.844115289999998</v>
      </c>
      <c r="AE56" s="22">
        <v>28.41354204000001</v>
      </c>
      <c r="AF56" s="22">
        <v>29.378815329999998</v>
      </c>
      <c r="AG56" s="22">
        <v>34.076389569999996</v>
      </c>
      <c r="AH56" s="22">
        <v>23.117126840000005</v>
      </c>
      <c r="AI56" s="22">
        <v>31.185825120000001</v>
      </c>
      <c r="AJ56" s="22">
        <v>28.201602189999996</v>
      </c>
      <c r="AK56" s="22">
        <v>23.121592059999998</v>
      </c>
      <c r="AL56" s="22">
        <v>18.05914752</v>
      </c>
      <c r="AM56" s="22"/>
      <c r="AN56" s="22"/>
      <c r="AO56" s="22"/>
      <c r="AP56" s="22"/>
      <c r="AQ56" s="22"/>
      <c r="AR56" s="22"/>
      <c r="AS56" s="22"/>
      <c r="AT56" s="22"/>
      <c r="AU56" s="22"/>
      <c r="AV56" s="22"/>
      <c r="AW56" s="22"/>
      <c r="AX56" s="22"/>
      <c r="AY56" s="22"/>
      <c r="AZ56" s="22"/>
      <c r="BJ56" s="22">
        <v>99.417724209999975</v>
      </c>
      <c r="BK56" s="22"/>
      <c r="BL56" s="22"/>
    </row>
    <row r="57" spans="1:64" x14ac:dyDescent="0.2">
      <c r="A57" s="43" t="s">
        <v>40</v>
      </c>
      <c r="B57" s="43" t="s">
        <v>259</v>
      </c>
      <c r="C57" s="22">
        <v>35.65825873</v>
      </c>
      <c r="D57" s="22">
        <v>41.708912700000006</v>
      </c>
      <c r="E57" s="22">
        <v>42.713932209999996</v>
      </c>
      <c r="F57" s="22">
        <v>34.188549160000008</v>
      </c>
      <c r="G57" s="22">
        <v>31.833116039999997</v>
      </c>
      <c r="H57" s="22">
        <v>30.552605440000008</v>
      </c>
      <c r="I57" s="22">
        <v>33.192002179999996</v>
      </c>
      <c r="J57" s="22">
        <v>36.060447010000019</v>
      </c>
      <c r="K57" s="22">
        <v>39.318590880000002</v>
      </c>
      <c r="L57" s="22">
        <v>41.938645200000003</v>
      </c>
      <c r="M57" s="22">
        <v>45.503218600000004</v>
      </c>
      <c r="N57" s="22">
        <v>47.299145609999997</v>
      </c>
      <c r="O57" s="22">
        <v>47.466513319999997</v>
      </c>
      <c r="P57" s="22">
        <v>55.136596359999999</v>
      </c>
      <c r="Q57" s="22">
        <v>55.703393579999997</v>
      </c>
      <c r="R57" s="22">
        <v>58.649324104183464</v>
      </c>
      <c r="S57" s="22">
        <v>51.03495513</v>
      </c>
      <c r="T57" s="22">
        <v>55.538215520000001</v>
      </c>
      <c r="U57" s="22">
        <v>51.904410569999996</v>
      </c>
      <c r="V57" s="22">
        <v>52.518673130000003</v>
      </c>
      <c r="W57" s="22">
        <v>51.08044009999999</v>
      </c>
      <c r="X57" s="22">
        <v>41.820600510000013</v>
      </c>
      <c r="Y57" s="22">
        <v>41.198395080000004</v>
      </c>
      <c r="Z57" s="22">
        <v>31.620998739999997</v>
      </c>
      <c r="AA57" s="22">
        <v>31.797206700000004</v>
      </c>
      <c r="AB57" s="22">
        <v>33.114683040000003</v>
      </c>
      <c r="AC57" s="22">
        <v>27.018758929999997</v>
      </c>
      <c r="AD57" s="22">
        <v>20.561554659999999</v>
      </c>
      <c r="AE57" s="22">
        <v>12.828120820000011</v>
      </c>
      <c r="AF57" s="22">
        <v>16.288855159999997</v>
      </c>
      <c r="AG57" s="22">
        <v>21.911471569999996</v>
      </c>
      <c r="AH57" s="22">
        <v>12.855237670000005</v>
      </c>
      <c r="AI57" s="216">
        <v>0</v>
      </c>
      <c r="AJ57" s="216">
        <v>0</v>
      </c>
      <c r="AK57" s="216">
        <v>0</v>
      </c>
      <c r="AL57" s="216">
        <v>0</v>
      </c>
      <c r="AM57" s="216"/>
      <c r="AN57" s="216"/>
      <c r="AO57" s="216"/>
      <c r="AP57" s="216"/>
      <c r="AQ57" s="216"/>
      <c r="AR57" s="216"/>
      <c r="AS57" s="216"/>
      <c r="AT57" s="216"/>
      <c r="AU57" s="216"/>
      <c r="AV57" s="216"/>
      <c r="AW57" s="216"/>
      <c r="AX57" s="216"/>
      <c r="AY57" s="216"/>
      <c r="AZ57" s="216"/>
      <c r="BA57" s="22"/>
      <c r="BB57" s="22">
        <v>154.26965280000002</v>
      </c>
      <c r="BC57" s="22">
        <v>131.63817067000002</v>
      </c>
      <c r="BD57" s="22">
        <v>174.05960029000002</v>
      </c>
      <c r="BE57" s="22">
        <v>216.95582736418348</v>
      </c>
      <c r="BF57" s="22">
        <v>210.99625434999999</v>
      </c>
      <c r="BG57" s="22">
        <v>165.72043443000001</v>
      </c>
      <c r="BH57" s="22">
        <v>112.49220333000001</v>
      </c>
      <c r="BI57" s="22">
        <v>63.883685220000011</v>
      </c>
      <c r="BJ57" s="216">
        <v>0</v>
      </c>
      <c r="BK57" s="216"/>
      <c r="BL57" s="216"/>
    </row>
    <row r="58" spans="1:64" x14ac:dyDescent="0.2">
      <c r="A58" s="43" t="s">
        <v>41</v>
      </c>
      <c r="B58" s="43" t="s">
        <v>260</v>
      </c>
      <c r="C58" s="22">
        <v>22.690489417000002</v>
      </c>
      <c r="D58" s="22">
        <v>21.7945693659235</v>
      </c>
      <c r="E58" s="22">
        <v>27.881818296957093</v>
      </c>
      <c r="F58" s="22">
        <v>32.778159397055482</v>
      </c>
      <c r="G58" s="22">
        <v>29.21430058</v>
      </c>
      <c r="H58" s="22">
        <v>34.725528389999958</v>
      </c>
      <c r="I58" s="22">
        <v>39.36585560000006</v>
      </c>
      <c r="J58" s="22">
        <v>52.455470149999975</v>
      </c>
      <c r="K58" s="22">
        <v>52.481119390000003</v>
      </c>
      <c r="L58" s="22">
        <v>58.922100469999997</v>
      </c>
      <c r="M58" s="22">
        <v>60.535823569999998</v>
      </c>
      <c r="N58" s="22">
        <v>66.017213420000004</v>
      </c>
      <c r="O58" s="22">
        <v>64.856503200000006</v>
      </c>
      <c r="P58" s="22">
        <v>66.491005740000006</v>
      </c>
      <c r="Q58" s="22">
        <v>72.375352859999978</v>
      </c>
      <c r="R58" s="22">
        <v>54.241226359999999</v>
      </c>
      <c r="S58" s="22">
        <v>59.516739880000003</v>
      </c>
      <c r="T58" s="22">
        <v>58.820915190000001</v>
      </c>
      <c r="U58" s="22">
        <v>48.584812589999999</v>
      </c>
      <c r="V58" s="22">
        <v>45.43860380000001</v>
      </c>
      <c r="W58" s="22">
        <v>33.233912020000005</v>
      </c>
      <c r="X58" s="22">
        <v>31.558963050000003</v>
      </c>
      <c r="Y58" s="22">
        <v>26.51248807</v>
      </c>
      <c r="Z58" s="22">
        <v>25.927090920000001</v>
      </c>
      <c r="AA58" s="22">
        <v>21.918164539999996</v>
      </c>
      <c r="AB58" s="22">
        <v>17.87538515</v>
      </c>
      <c r="AC58" s="22">
        <v>15.744310350000003</v>
      </c>
      <c r="AD58" s="22">
        <v>14.282560629999999</v>
      </c>
      <c r="AE58" s="22">
        <v>15.585421220000001</v>
      </c>
      <c r="AF58" s="22">
        <v>13.089960170000001</v>
      </c>
      <c r="AG58" s="22">
        <v>12.164917999999998</v>
      </c>
      <c r="AH58" s="22">
        <v>10.26188917</v>
      </c>
      <c r="AI58" s="22">
        <v>0</v>
      </c>
      <c r="AJ58" s="22">
        <v>0</v>
      </c>
      <c r="AK58" s="22">
        <v>0</v>
      </c>
      <c r="AL58" s="22">
        <v>0</v>
      </c>
      <c r="AM58" s="22"/>
      <c r="AN58" s="22"/>
      <c r="AO58" s="22"/>
      <c r="AP58" s="22"/>
      <c r="AQ58" s="22"/>
      <c r="AR58" s="22"/>
      <c r="AS58" s="22"/>
      <c r="AT58" s="22"/>
      <c r="AU58" s="22"/>
      <c r="AV58" s="22"/>
      <c r="AW58" s="22"/>
      <c r="AX58" s="22"/>
      <c r="AY58" s="22"/>
      <c r="AZ58" s="22"/>
      <c r="BA58" s="22"/>
      <c r="BB58" s="22">
        <v>105.14503647693608</v>
      </c>
      <c r="BC58" s="22">
        <v>155.76115471999998</v>
      </c>
      <c r="BD58" s="22">
        <v>237.95625685000002</v>
      </c>
      <c r="BE58" s="22">
        <v>257.96408815999996</v>
      </c>
      <c r="BF58" s="22">
        <v>212.36107146000001</v>
      </c>
      <c r="BG58" s="22">
        <v>117.23245406000002</v>
      </c>
      <c r="BH58" s="22">
        <v>69.820420670000004</v>
      </c>
      <c r="BI58" s="22">
        <v>46.08569249</v>
      </c>
      <c r="BJ58" s="22">
        <v>0</v>
      </c>
      <c r="BK58" s="22"/>
      <c r="BL58" s="22"/>
    </row>
    <row r="59" spans="1:64" x14ac:dyDescent="0.2">
      <c r="A59" s="43" t="s">
        <v>157</v>
      </c>
      <c r="B59" s="43" t="s">
        <v>261</v>
      </c>
      <c r="C59" s="22">
        <v>39.988396482003999</v>
      </c>
      <c r="D59" s="22">
        <v>46.521315678996011</v>
      </c>
      <c r="E59" s="22">
        <v>52.454931139999999</v>
      </c>
      <c r="F59" s="22">
        <v>56.431524960000004</v>
      </c>
      <c r="G59" s="22">
        <v>50.206477220000004</v>
      </c>
      <c r="H59" s="22">
        <v>57.529263730000011</v>
      </c>
      <c r="I59" s="22">
        <v>56.874978729999995</v>
      </c>
      <c r="J59" s="22">
        <v>50.171815160000016</v>
      </c>
      <c r="K59" s="22">
        <v>50.87531087</v>
      </c>
      <c r="L59" s="22">
        <v>54.811609110000006</v>
      </c>
      <c r="M59" s="22">
        <v>48.820199620000004</v>
      </c>
      <c r="N59" s="22">
        <v>59.293707174304295</v>
      </c>
      <c r="O59" s="22">
        <v>51.461414619999999</v>
      </c>
      <c r="P59" s="22">
        <v>59.768664680000001</v>
      </c>
      <c r="Q59" s="22">
        <v>57.19973413999999</v>
      </c>
      <c r="R59" s="22">
        <v>39.865236060000001</v>
      </c>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37"/>
      <c r="BB59" s="22">
        <v>195.39616826100001</v>
      </c>
      <c r="BC59" s="22">
        <v>214.78253484000004</v>
      </c>
      <c r="BD59" s="22">
        <v>213.80082677430431</v>
      </c>
      <c r="BE59" s="22">
        <v>208.2950495</v>
      </c>
      <c r="BF59" s="63"/>
      <c r="BG59" s="63"/>
      <c r="BH59" s="63"/>
      <c r="BI59" s="63"/>
      <c r="BJ59" s="22"/>
      <c r="BK59" s="22"/>
      <c r="BL59" s="22"/>
    </row>
    <row r="60" spans="1:64" s="66" customFormat="1" ht="15" x14ac:dyDescent="0.25">
      <c r="A60" s="44" t="s">
        <v>762</v>
      </c>
      <c r="B60" s="145" t="s">
        <v>763</v>
      </c>
      <c r="C60" s="212"/>
      <c r="D60" s="212"/>
      <c r="E60" s="212"/>
      <c r="F60" s="212"/>
      <c r="G60" s="212"/>
      <c r="H60" s="212"/>
      <c r="I60" s="212"/>
      <c r="J60" s="212"/>
      <c r="K60" s="212"/>
      <c r="L60" s="212"/>
      <c r="M60" s="212"/>
      <c r="N60" s="212"/>
      <c r="O60" s="212"/>
      <c r="P60" s="212"/>
      <c r="Q60" s="212"/>
      <c r="R60" s="212"/>
      <c r="S60" s="212"/>
      <c r="T60" s="212"/>
      <c r="U60" s="212"/>
      <c r="V60" s="212"/>
      <c r="W60" s="213">
        <v>-31.459261849999997</v>
      </c>
      <c r="X60" s="213">
        <v>-37.11150121</v>
      </c>
      <c r="Y60" s="213">
        <v>-39.382914069999998</v>
      </c>
      <c r="Z60" s="213">
        <v>-36.394129129999996</v>
      </c>
      <c r="AA60" s="213">
        <v>-30.257831519999996</v>
      </c>
      <c r="AB60" s="213">
        <v>-32.36179156</v>
      </c>
      <c r="AC60" s="213">
        <v>-30.355034019999998</v>
      </c>
      <c r="AD60" s="213">
        <v>-31.674015750000002</v>
      </c>
      <c r="AE60" s="213">
        <v>-28.934537010000014</v>
      </c>
      <c r="AF60" s="213">
        <v>-27.990958499999987</v>
      </c>
      <c r="AG60" s="213">
        <v>-28.024840480000005</v>
      </c>
      <c r="AH60" s="213">
        <v>-33.263129070000019</v>
      </c>
      <c r="AI60" s="213">
        <v>-30.258513770000008</v>
      </c>
      <c r="AJ60" s="213">
        <v>-25.534813799999998</v>
      </c>
      <c r="AK60" s="213">
        <v>-22.136912040000016</v>
      </c>
      <c r="AL60" s="213">
        <v>-19.04542360000001</v>
      </c>
      <c r="AM60" s="213">
        <v>-22.576457219999995</v>
      </c>
      <c r="AN60" s="213">
        <v>-22.024985499999993</v>
      </c>
      <c r="AO60" s="213">
        <v>-34.121061680000018</v>
      </c>
      <c r="AP60" s="213">
        <v>-33.358140650000017</v>
      </c>
      <c r="AQ60" s="213">
        <v>-35.717228706369049</v>
      </c>
      <c r="AR60" s="213">
        <v>-34.840447446369048</v>
      </c>
      <c r="AS60" s="213">
        <v>-39.372951134950007</v>
      </c>
      <c r="AT60" s="213">
        <v>-38.649446974950003</v>
      </c>
      <c r="AU60" s="213">
        <v>-39.449338642325735</v>
      </c>
      <c r="AV60" s="213">
        <v>-38.510339172325736</v>
      </c>
      <c r="AW60" s="213">
        <v>-32.637974316725042</v>
      </c>
      <c r="AX60" s="213">
        <v>-32.068987808850046</v>
      </c>
      <c r="AY60" s="213">
        <v>-41.191346995563535</v>
      </c>
      <c r="AZ60" s="213">
        <v>-40.488632895563534</v>
      </c>
      <c r="BA60" s="212"/>
      <c r="BB60" s="212"/>
      <c r="BC60" s="212"/>
      <c r="BD60" s="212"/>
      <c r="BE60" s="212"/>
      <c r="BF60" s="213"/>
      <c r="BG60" s="213">
        <v>-144.34780625999997</v>
      </c>
      <c r="BH60" s="23">
        <v>-124.64867285</v>
      </c>
      <c r="BI60" s="23">
        <v>-118.21346506000003</v>
      </c>
      <c r="BJ60" s="213">
        <v>-96.975663210000036</v>
      </c>
      <c r="BK60" s="213">
        <v>-131.78769874131905</v>
      </c>
      <c r="BL60" s="213">
        <v>-128.87302057131905</v>
      </c>
    </row>
    <row r="61" spans="1:64" x14ac:dyDescent="0.2">
      <c r="A61" s="43" t="s">
        <v>57</v>
      </c>
      <c r="B61" s="43" t="s">
        <v>262</v>
      </c>
      <c r="C61" s="61"/>
      <c r="D61" s="61"/>
      <c r="E61" s="61"/>
      <c r="F61" s="61"/>
      <c r="G61" s="61"/>
      <c r="H61" s="61"/>
      <c r="I61" s="61"/>
      <c r="J61" s="61"/>
      <c r="K61" s="61"/>
      <c r="L61" s="61"/>
      <c r="M61" s="61"/>
      <c r="N61" s="61"/>
      <c r="O61" s="61"/>
      <c r="P61" s="61"/>
      <c r="Q61" s="61"/>
      <c r="R61" s="61"/>
      <c r="S61" s="61"/>
      <c r="T61" s="61"/>
      <c r="U61" s="61"/>
      <c r="V61" s="61"/>
      <c r="W61" s="22">
        <v>-17.135482919999998</v>
      </c>
      <c r="X61" s="22">
        <v>-18.44265394</v>
      </c>
      <c r="Y61" s="22">
        <v>-18.921222400000001</v>
      </c>
      <c r="Z61" s="22">
        <v>-19.703219349999998</v>
      </c>
      <c r="AA61" s="22">
        <v>-15.585507119999999</v>
      </c>
      <c r="AB61" s="22">
        <v>-15.860400499999999</v>
      </c>
      <c r="AC61" s="22">
        <v>-15.599890179999999</v>
      </c>
      <c r="AD61" s="22">
        <v>-17.105770720000002</v>
      </c>
      <c r="AE61" s="22">
        <v>-14.86130329</v>
      </c>
      <c r="AF61" s="22">
        <v>-15.664383470000004</v>
      </c>
      <c r="AG61" s="22">
        <v>-14.011830279999995</v>
      </c>
      <c r="AH61" s="22">
        <v>-15.872044960000011</v>
      </c>
      <c r="AI61" s="22">
        <v>-14.8287169</v>
      </c>
      <c r="AJ61" s="22">
        <v>-13.082834690000004</v>
      </c>
      <c r="AK61" s="22">
        <v>-11.580365200000001</v>
      </c>
      <c r="AL61" s="22">
        <v>-11.261282550000004</v>
      </c>
      <c r="AM61" s="22">
        <v>-10.805841130000001</v>
      </c>
      <c r="AN61" s="22">
        <v>-10.805841130000001</v>
      </c>
      <c r="AO61" s="22">
        <v>-14.45131838</v>
      </c>
      <c r="AP61" s="22">
        <v>-14.45131838</v>
      </c>
      <c r="AQ61" s="22">
        <v>-16.263000000000002</v>
      </c>
      <c r="AR61" s="22">
        <v>-16.263000000000002</v>
      </c>
      <c r="AS61" s="22">
        <v>-17.024000000000001</v>
      </c>
      <c r="AT61" s="22">
        <v>-17.024000000000001</v>
      </c>
      <c r="AU61" s="22">
        <v>-16.367999999999999</v>
      </c>
      <c r="AV61" s="22">
        <v>-16.367999999999999</v>
      </c>
      <c r="AW61" s="22">
        <v>-10.02</v>
      </c>
      <c r="AX61" s="22">
        <v>-10.02</v>
      </c>
      <c r="AY61" s="22">
        <v>-13.596</v>
      </c>
      <c r="AZ61" s="22">
        <v>-13.596</v>
      </c>
      <c r="BA61" s="61">
        <v>0</v>
      </c>
      <c r="BB61" s="37"/>
      <c r="BC61" s="37"/>
      <c r="BD61" s="37"/>
      <c r="BE61" s="37"/>
      <c r="BF61" s="37"/>
      <c r="BG61" s="22">
        <v>-74.202578610000003</v>
      </c>
      <c r="BH61" s="22">
        <v>-64.151568520000012</v>
      </c>
      <c r="BI61" s="22">
        <v>-60.409562000000008</v>
      </c>
      <c r="BJ61" s="22">
        <v>-50.753199340000009</v>
      </c>
      <c r="BK61" s="22">
        <v>-58.544159510000014</v>
      </c>
      <c r="BL61" s="22">
        <v>-58.544159510000014</v>
      </c>
    </row>
    <row r="62" spans="1:64" x14ac:dyDescent="0.2">
      <c r="A62" s="43" t="s">
        <v>58</v>
      </c>
      <c r="B62" s="43" t="s">
        <v>263</v>
      </c>
      <c r="C62" s="37"/>
      <c r="D62" s="37"/>
      <c r="E62" s="37"/>
      <c r="F62" s="37"/>
      <c r="G62" s="37"/>
      <c r="H62" s="37"/>
      <c r="I62" s="37"/>
      <c r="J62" s="37"/>
      <c r="K62" s="37"/>
      <c r="L62" s="37"/>
      <c r="M62" s="37"/>
      <c r="N62" s="37"/>
      <c r="O62" s="37"/>
      <c r="P62" s="37"/>
      <c r="Q62" s="37"/>
      <c r="R62" s="37"/>
      <c r="S62" s="37"/>
      <c r="T62" s="37"/>
      <c r="U62" s="37"/>
      <c r="V62" s="37"/>
      <c r="W62" s="22">
        <v>-9.2860429999999958</v>
      </c>
      <c r="X62" s="22">
        <v>-10.5697583</v>
      </c>
      <c r="Y62" s="22">
        <v>-12.769423040000001</v>
      </c>
      <c r="Z62" s="22">
        <v>-9.7031425799999891</v>
      </c>
      <c r="AA62" s="22">
        <v>-9.1637026799999965</v>
      </c>
      <c r="AB62" s="22">
        <v>-10.45456283</v>
      </c>
      <c r="AC62" s="22">
        <v>-9.5290713799999995</v>
      </c>
      <c r="AD62" s="22">
        <v>-8.3892168099999989</v>
      </c>
      <c r="AE62" s="22">
        <v>-7.9292089199999989</v>
      </c>
      <c r="AF62" s="22">
        <v>-8.2807845300000018</v>
      </c>
      <c r="AG62" s="22">
        <v>-8.5438444299999947</v>
      </c>
      <c r="AH62" s="22">
        <v>-10.573726820000005</v>
      </c>
      <c r="AI62" s="22">
        <v>-9.1383343700000008</v>
      </c>
      <c r="AJ62" s="22">
        <v>-7.9633591300000006</v>
      </c>
      <c r="AK62" s="22">
        <v>-8.1561810500000025</v>
      </c>
      <c r="AL62" s="22">
        <v>-7.1623454500000046</v>
      </c>
      <c r="AM62" s="22">
        <v>-8.0163283900000017</v>
      </c>
      <c r="AN62" s="22">
        <v>-8.0163283900000017</v>
      </c>
      <c r="AO62" s="22">
        <v>-14.261903160000003</v>
      </c>
      <c r="AP62" s="22">
        <v>-14.261903160000003</v>
      </c>
      <c r="AQ62" s="22">
        <v>-15.493</v>
      </c>
      <c r="AR62" s="22">
        <v>-15.493</v>
      </c>
      <c r="AS62" s="22">
        <v>-16.167000000000002</v>
      </c>
      <c r="AT62" s="22">
        <v>-16.167000000000002</v>
      </c>
      <c r="AU62" s="22">
        <v>-16.774999999999999</v>
      </c>
      <c r="AV62" s="22">
        <v>-16.774999999999999</v>
      </c>
      <c r="AW62" s="22">
        <v>-15.269</v>
      </c>
      <c r="AX62" s="22">
        <v>-15.269</v>
      </c>
      <c r="AY62" s="22">
        <v>-21.431000000000001</v>
      </c>
      <c r="AZ62" s="22">
        <v>-21.431000000000001</v>
      </c>
      <c r="BA62" s="37"/>
      <c r="BB62" s="37"/>
      <c r="BC62" s="37"/>
      <c r="BD62" s="37"/>
      <c r="BE62" s="37"/>
      <c r="BF62" s="37"/>
      <c r="BG62" s="22">
        <v>-42.328366919999986</v>
      </c>
      <c r="BH62" s="22">
        <v>-37.536553699999999</v>
      </c>
      <c r="BI62" s="22">
        <v>-35.327564699999996</v>
      </c>
      <c r="BJ62" s="22">
        <v>-32.420220000000008</v>
      </c>
      <c r="BK62" s="22">
        <v>-53.938231550000012</v>
      </c>
      <c r="BL62" s="22">
        <v>-53.938231550000012</v>
      </c>
    </row>
    <row r="63" spans="1:64" x14ac:dyDescent="0.2">
      <c r="A63" s="43" t="s">
        <v>59</v>
      </c>
      <c r="B63" s="43" t="s">
        <v>264</v>
      </c>
      <c r="C63" s="37"/>
      <c r="D63" s="37"/>
      <c r="E63" s="37"/>
      <c r="F63" s="37"/>
      <c r="G63" s="37"/>
      <c r="H63" s="37"/>
      <c r="I63" s="37"/>
      <c r="J63" s="37"/>
      <c r="K63" s="37"/>
      <c r="L63" s="37"/>
      <c r="M63" s="37"/>
      <c r="N63" s="37"/>
      <c r="O63" s="37"/>
      <c r="P63" s="37"/>
      <c r="Q63" s="37"/>
      <c r="R63" s="37"/>
      <c r="S63" s="37"/>
      <c r="T63" s="37"/>
      <c r="U63" s="37"/>
      <c r="V63" s="37"/>
      <c r="W63" s="22">
        <v>-2.3212290399999995</v>
      </c>
      <c r="X63" s="22">
        <v>-3.9303184900000003</v>
      </c>
      <c r="Y63" s="22">
        <v>-3.45333778</v>
      </c>
      <c r="Z63" s="22">
        <v>-2.3878311300000004</v>
      </c>
      <c r="AA63" s="22">
        <v>-2.2603220000000004</v>
      </c>
      <c r="AB63" s="22">
        <v>-2.0408799399999995</v>
      </c>
      <c r="AC63" s="22">
        <v>-1.9753397500000001</v>
      </c>
      <c r="AD63" s="22">
        <v>-2.2804766299999999</v>
      </c>
      <c r="AE63" s="22">
        <v>-3.7420199499999995</v>
      </c>
      <c r="AF63" s="22">
        <v>-2.1684803900000009</v>
      </c>
      <c r="AG63" s="22">
        <v>-3.81442981</v>
      </c>
      <c r="AH63" s="22">
        <v>-4.0821623599999999</v>
      </c>
      <c r="AI63" s="22">
        <v>-2.68791403</v>
      </c>
      <c r="AJ63" s="22">
        <v>-2.2071300699999994</v>
      </c>
      <c r="AK63" s="22">
        <v>-2.2549050900000003</v>
      </c>
      <c r="AL63" s="22">
        <v>-2.0950367000000005</v>
      </c>
      <c r="AM63" s="22">
        <v>-2.2210130100000001</v>
      </c>
      <c r="AN63" s="22">
        <v>-2.2210130100000001</v>
      </c>
      <c r="AO63" s="22">
        <v>-2.48739826</v>
      </c>
      <c r="AP63" s="22">
        <v>-2.48739826</v>
      </c>
      <c r="AQ63" s="22">
        <v>-3.51</v>
      </c>
      <c r="AR63" s="22">
        <v>-3.51</v>
      </c>
      <c r="AS63" s="22">
        <v>-3.9169999999999998</v>
      </c>
      <c r="AT63" s="22">
        <v>-3.9169999999999998</v>
      </c>
      <c r="AU63" s="22">
        <v>-3.383</v>
      </c>
      <c r="AV63" s="22">
        <v>-3.383</v>
      </c>
      <c r="AW63" s="22">
        <v>-4.1859999999999999</v>
      </c>
      <c r="AX63" s="22">
        <v>-4.1859999999999999</v>
      </c>
      <c r="AY63" s="22">
        <v>-3.8820000000000001</v>
      </c>
      <c r="AZ63" s="22">
        <v>-3.8820000000000001</v>
      </c>
      <c r="BA63" s="37"/>
      <c r="BB63" s="37"/>
      <c r="BC63" s="37"/>
      <c r="BD63" s="37"/>
      <c r="BE63" s="37"/>
      <c r="BF63" s="22"/>
      <c r="BG63" s="22">
        <v>-12.09271644</v>
      </c>
      <c r="BH63" s="22">
        <v>-8.557018320000001</v>
      </c>
      <c r="BI63" s="22">
        <v>-13.80709251</v>
      </c>
      <c r="BJ63" s="22">
        <v>-9.2449858900000006</v>
      </c>
      <c r="BK63" s="22">
        <v>-12.135411269999999</v>
      </c>
      <c r="BL63" s="22">
        <v>-12.135411269999999</v>
      </c>
    </row>
    <row r="64" spans="1:64" x14ac:dyDescent="0.2">
      <c r="A64" s="43" t="s">
        <v>60</v>
      </c>
      <c r="B64" s="43" t="s">
        <v>265</v>
      </c>
      <c r="C64" s="37"/>
      <c r="D64" s="37"/>
      <c r="E64" s="37"/>
      <c r="F64" s="37"/>
      <c r="G64" s="37"/>
      <c r="H64" s="37"/>
      <c r="I64" s="37"/>
      <c r="J64" s="37"/>
      <c r="K64" s="37"/>
      <c r="L64" s="37"/>
      <c r="M64" s="37"/>
      <c r="N64" s="37"/>
      <c r="O64" s="37"/>
      <c r="P64" s="37"/>
      <c r="Q64" s="37"/>
      <c r="R64" s="37"/>
      <c r="S64" s="37"/>
      <c r="T64" s="37"/>
      <c r="U64" s="37"/>
      <c r="V64" s="37"/>
      <c r="W64" s="22">
        <v>-0.87911902999999991</v>
      </c>
      <c r="X64" s="22">
        <v>-1.2540587000000001</v>
      </c>
      <c r="Y64" s="22">
        <v>-1.4448731500000001</v>
      </c>
      <c r="Z64" s="22">
        <v>-1.3356563600000002</v>
      </c>
      <c r="AA64" s="22">
        <v>-1.0748962899999999</v>
      </c>
      <c r="AB64" s="22">
        <v>-1.4102744700000001</v>
      </c>
      <c r="AC64" s="22">
        <v>-1.30396029</v>
      </c>
      <c r="AD64" s="22">
        <v>-2.1653716000000003</v>
      </c>
      <c r="AE64" s="22">
        <v>-0.55407446999999999</v>
      </c>
      <c r="AF64" s="22">
        <v>-0.37908230000000004</v>
      </c>
      <c r="AG64" s="22">
        <v>-3.2628069999999981E-2</v>
      </c>
      <c r="AH64" s="22">
        <v>-1.0435199099999999</v>
      </c>
      <c r="AI64" s="22">
        <v>-1.97640291</v>
      </c>
      <c r="AJ64" s="22">
        <v>-0.29763410000000046</v>
      </c>
      <c r="AK64" s="22">
        <v>-0.3212510199999995</v>
      </c>
      <c r="AL64" s="22">
        <v>-0.45039428999999997</v>
      </c>
      <c r="AM64" s="22">
        <v>-0.48110461999999993</v>
      </c>
      <c r="AN64" s="22">
        <v>-0.48110461999999993</v>
      </c>
      <c r="AO64" s="22">
        <v>-0.60202977000000002</v>
      </c>
      <c r="AP64" s="22">
        <v>-0.60202977000000002</v>
      </c>
      <c r="AQ64" s="22">
        <v>-0.92400000000000004</v>
      </c>
      <c r="AR64" s="22">
        <v>-0.92400000000000004</v>
      </c>
      <c r="AS64" s="22">
        <v>-0.88200000000000001</v>
      </c>
      <c r="AT64" s="22">
        <v>-0.88200000000000001</v>
      </c>
      <c r="AU64" s="22">
        <v>-0.54700000000000004</v>
      </c>
      <c r="AV64" s="22">
        <v>-0.54700000000000004</v>
      </c>
      <c r="AW64" s="22">
        <v>-0.58499999999999996</v>
      </c>
      <c r="AX64" s="22">
        <v>-0.58499999999999996</v>
      </c>
      <c r="AY64" s="22">
        <v>-0.622</v>
      </c>
      <c r="AZ64" s="22">
        <v>-0.622</v>
      </c>
      <c r="BA64" s="37"/>
      <c r="BB64" s="37"/>
      <c r="BC64" s="37"/>
      <c r="BD64" s="37"/>
      <c r="BE64" s="37"/>
      <c r="BF64" s="22"/>
      <c r="BG64" s="22">
        <v>-4.9137072400000008</v>
      </c>
      <c r="BH64" s="22">
        <v>-5.9545026500000002</v>
      </c>
      <c r="BI64" s="22">
        <v>-2.0093047500000001</v>
      </c>
      <c r="BJ64" s="22">
        <v>-3.0456823200000001</v>
      </c>
      <c r="BK64" s="22">
        <v>-2.8891343900000002</v>
      </c>
      <c r="BL64" s="22">
        <v>-2.8891343900000002</v>
      </c>
    </row>
    <row r="65" spans="1:64" x14ac:dyDescent="0.2">
      <c r="A65" s="43" t="s">
        <v>36</v>
      </c>
      <c r="B65" s="43" t="s">
        <v>225</v>
      </c>
      <c r="C65" s="37"/>
      <c r="D65" s="37"/>
      <c r="E65" s="37"/>
      <c r="F65" s="37"/>
      <c r="G65" s="37"/>
      <c r="H65" s="37"/>
      <c r="I65" s="37"/>
      <c r="J65" s="37"/>
      <c r="K65" s="37"/>
      <c r="L65" s="37"/>
      <c r="M65" s="37"/>
      <c r="N65" s="37"/>
      <c r="O65" s="37"/>
      <c r="P65" s="37"/>
      <c r="Q65" s="37"/>
      <c r="R65" s="37"/>
      <c r="S65" s="37"/>
      <c r="T65" s="37"/>
      <c r="U65" s="37"/>
      <c r="V65" s="37"/>
      <c r="W65" s="22">
        <v>-1.8373878600000069</v>
      </c>
      <c r="X65" s="22">
        <v>-2.9147117799999998</v>
      </c>
      <c r="Y65" s="22">
        <v>-2.7940576999999998</v>
      </c>
      <c r="Z65" s="22">
        <v>-3.2642797100000003</v>
      </c>
      <c r="AA65" s="22">
        <v>-2.1734034300000005</v>
      </c>
      <c r="AB65" s="22">
        <v>-2.5956738199999982</v>
      </c>
      <c r="AC65" s="22">
        <v>-1.9467724199999985</v>
      </c>
      <c r="AD65" s="22">
        <v>-1.73317999</v>
      </c>
      <c r="AE65" s="22">
        <v>-1.84793038</v>
      </c>
      <c r="AF65" s="22">
        <v>-1.4982278200000001</v>
      </c>
      <c r="AG65" s="22">
        <v>-1.6217859699999995</v>
      </c>
      <c r="AH65" s="22">
        <v>-1.6916750200000008</v>
      </c>
      <c r="AI65" s="22">
        <v>-1.6281358699999999</v>
      </c>
      <c r="AJ65" s="22">
        <v>-1.9828654999999995</v>
      </c>
      <c r="AK65" s="22">
        <v>0.17579031999999972</v>
      </c>
      <c r="AL65" s="22">
        <v>1.9236353900000003</v>
      </c>
      <c r="AM65" s="22">
        <v>-1.0521700699999919</v>
      </c>
      <c r="AN65" s="22">
        <v>-0.50069835000000007</v>
      </c>
      <c r="AO65" s="22">
        <v>-2.3184121100000148</v>
      </c>
      <c r="AP65" s="22">
        <v>-1.5554910800000137</v>
      </c>
      <c r="AQ65" s="22">
        <v>0.47277129363094872</v>
      </c>
      <c r="AR65" s="22">
        <v>1.3495525536309501</v>
      </c>
      <c r="AS65" s="22">
        <v>-1.3829511349500052</v>
      </c>
      <c r="AT65" s="22">
        <v>-0.65944697495000071</v>
      </c>
      <c r="AU65" s="22">
        <v>-2.3763386423257344</v>
      </c>
      <c r="AV65" s="22">
        <v>-1.4373391723257356</v>
      </c>
      <c r="AW65" s="22">
        <v>-2.5779743167250402</v>
      </c>
      <c r="AX65" s="22">
        <v>-2.0089878088500441</v>
      </c>
      <c r="AY65" s="22">
        <v>-1.6603469955635362</v>
      </c>
      <c r="AZ65" s="22">
        <v>-0.9576328955635347</v>
      </c>
      <c r="BA65" s="37"/>
      <c r="BB65" s="37"/>
      <c r="BC65" s="37"/>
      <c r="BD65" s="37"/>
      <c r="BE65" s="37"/>
      <c r="BF65" s="22"/>
      <c r="BG65" s="22">
        <v>-10.810437050000006</v>
      </c>
      <c r="BH65" s="22">
        <v>-8.4490296599999972</v>
      </c>
      <c r="BI65" s="22">
        <v>-6.6596191899999999</v>
      </c>
      <c r="BJ65" s="22">
        <v>-1.5115756600000001</v>
      </c>
      <c r="BK65" s="22">
        <v>-4.2807620213190631</v>
      </c>
      <c r="BL65" s="22">
        <v>-1.3660838513190643</v>
      </c>
    </row>
    <row r="66" spans="1:64" x14ac:dyDescent="0.2">
      <c r="A66" s="42"/>
      <c r="B66" s="42"/>
      <c r="C66" s="37"/>
      <c r="D66" s="37"/>
      <c r="E66" s="37"/>
      <c r="F66" s="37"/>
      <c r="G66" s="37"/>
      <c r="H66" s="37"/>
      <c r="I66" s="37"/>
      <c r="J66" s="37"/>
      <c r="K66" s="37"/>
      <c r="L66" s="37"/>
      <c r="M66" s="37"/>
      <c r="N66" s="37"/>
      <c r="O66" s="37"/>
      <c r="P66" s="37"/>
      <c r="Q66" s="37"/>
      <c r="R66" s="37"/>
      <c r="S66" s="37"/>
      <c r="T66" s="37"/>
      <c r="U66" s="37"/>
      <c r="V66" s="37"/>
      <c r="W66" s="37"/>
      <c r="X66" s="37"/>
      <c r="Y66" s="37"/>
      <c r="Z66" s="37"/>
      <c r="AA66" s="38"/>
      <c r="AB66" s="38"/>
      <c r="AC66" s="38"/>
      <c r="AD66" s="38"/>
      <c r="AE66" s="31"/>
      <c r="AF66" s="31"/>
      <c r="AG66" s="31"/>
      <c r="AH66" s="31"/>
      <c r="AI66" s="31"/>
      <c r="AJ66" s="31"/>
      <c r="AK66" s="31"/>
      <c r="AL66" s="31"/>
      <c r="AM66" s="31"/>
      <c r="AN66" s="31"/>
      <c r="AO66" s="31"/>
      <c r="AP66" s="31"/>
      <c r="AQ66" s="31"/>
      <c r="AR66" s="31"/>
      <c r="AS66" s="31"/>
      <c r="AT66" s="31"/>
      <c r="AU66" s="31"/>
      <c r="AV66" s="31"/>
      <c r="AW66" s="31"/>
      <c r="AX66" s="31"/>
      <c r="AY66" s="31"/>
      <c r="AZ66" s="31"/>
      <c r="BA66" s="37"/>
      <c r="BB66" s="37"/>
      <c r="BC66" s="37"/>
      <c r="BD66" s="37"/>
      <c r="BE66" s="37"/>
      <c r="BF66" s="37"/>
      <c r="BG66" s="37"/>
      <c r="BH66" s="38"/>
      <c r="BI66" s="38"/>
      <c r="BJ66" s="31">
        <v>0</v>
      </c>
      <c r="BK66" s="31"/>
      <c r="BL66" s="31"/>
    </row>
    <row r="67" spans="1:64" x14ac:dyDescent="0.2">
      <c r="A67" s="42"/>
      <c r="B67" s="42"/>
      <c r="C67" s="37"/>
      <c r="D67" s="37"/>
      <c r="E67" s="37"/>
      <c r="F67" s="37"/>
      <c r="G67" s="37"/>
      <c r="H67" s="37"/>
      <c r="I67" s="37"/>
      <c r="J67" s="37"/>
      <c r="K67" s="37"/>
      <c r="L67" s="37"/>
      <c r="M67" s="37"/>
      <c r="N67" s="37"/>
      <c r="O67" s="37"/>
      <c r="P67" s="37"/>
      <c r="Q67" s="37"/>
      <c r="R67" s="37"/>
      <c r="S67" s="37"/>
      <c r="T67" s="37"/>
      <c r="U67" s="37"/>
      <c r="V67" s="37"/>
      <c r="W67" s="37"/>
      <c r="X67" s="37"/>
      <c r="Y67" s="37"/>
      <c r="Z67" s="37"/>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7"/>
      <c r="BB67" s="37"/>
      <c r="BC67" s="37"/>
      <c r="BD67" s="37"/>
      <c r="BE67" s="37"/>
      <c r="BF67" s="37"/>
      <c r="BG67" s="37"/>
      <c r="BH67" s="38"/>
      <c r="BI67" s="38"/>
    </row>
    <row r="68" spans="1:64" x14ac:dyDescent="0.2">
      <c r="A68" s="60" t="s">
        <v>160</v>
      </c>
      <c r="B68" s="146"/>
      <c r="C68" s="37"/>
      <c r="D68" s="37"/>
      <c r="E68" s="37"/>
      <c r="F68" s="37"/>
      <c r="G68" s="37"/>
      <c r="H68" s="37"/>
      <c r="I68" s="37"/>
      <c r="J68" s="37"/>
      <c r="K68" s="37"/>
      <c r="L68" s="37"/>
      <c r="M68" s="37"/>
      <c r="N68" s="37"/>
      <c r="O68" s="37"/>
      <c r="P68" s="37"/>
      <c r="Q68" s="37"/>
      <c r="R68" s="37"/>
      <c r="S68" s="37"/>
      <c r="T68" s="37"/>
      <c r="U68" s="37"/>
      <c r="V68" s="37"/>
      <c r="W68" s="37"/>
      <c r="X68" s="37"/>
      <c r="Y68" s="37"/>
      <c r="Z68" s="37"/>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7"/>
      <c r="BB68" s="37"/>
      <c r="BC68" s="37"/>
      <c r="BD68" s="37"/>
      <c r="BE68" s="37"/>
      <c r="BF68" s="37"/>
      <c r="BG68" s="37"/>
      <c r="BH68" s="38"/>
      <c r="BI68" s="38"/>
    </row>
    <row r="69" spans="1:64" x14ac:dyDescent="0.2">
      <c r="A69" s="60" t="s">
        <v>159</v>
      </c>
      <c r="B69" s="146"/>
      <c r="C69" s="37"/>
      <c r="D69" s="37"/>
      <c r="E69" s="37"/>
      <c r="F69" s="37"/>
      <c r="G69" s="37"/>
      <c r="H69" s="37"/>
      <c r="I69" s="37"/>
      <c r="J69" s="37"/>
      <c r="K69" s="37"/>
      <c r="L69" s="37"/>
      <c r="M69" s="37"/>
      <c r="N69" s="37"/>
      <c r="O69" s="37"/>
      <c r="P69" s="37"/>
      <c r="Q69" s="37"/>
      <c r="R69" s="37"/>
      <c r="S69" s="37"/>
      <c r="T69" s="37"/>
      <c r="U69" s="37"/>
      <c r="V69" s="37"/>
      <c r="W69" s="37"/>
      <c r="X69" s="37"/>
      <c r="Y69" s="37"/>
      <c r="Z69" s="37"/>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7"/>
      <c r="BB69" s="37"/>
      <c r="BC69" s="37"/>
      <c r="BD69" s="37"/>
      <c r="BE69" s="37"/>
      <c r="BF69" s="37"/>
      <c r="BG69" s="37"/>
      <c r="BH69" s="38"/>
      <c r="BI69" s="38"/>
    </row>
    <row r="70" spans="1:64" x14ac:dyDescent="0.2">
      <c r="A70" s="146" t="s">
        <v>561</v>
      </c>
      <c r="B70" s="146"/>
      <c r="C70" s="37"/>
      <c r="D70" s="37"/>
      <c r="E70" s="37"/>
      <c r="F70" s="37"/>
      <c r="G70" s="37"/>
      <c r="H70" s="37"/>
      <c r="I70" s="37"/>
      <c r="J70" s="37"/>
      <c r="K70" s="37"/>
      <c r="L70" s="37"/>
      <c r="M70" s="37"/>
      <c r="N70" s="37"/>
      <c r="O70" s="37"/>
      <c r="P70" s="37"/>
      <c r="Q70" s="37"/>
      <c r="R70" s="37"/>
      <c r="S70" s="37"/>
      <c r="T70" s="37"/>
      <c r="U70" s="37"/>
      <c r="V70" s="37"/>
      <c r="W70" s="37"/>
      <c r="X70" s="37"/>
      <c r="Y70" s="37"/>
      <c r="Z70" s="37"/>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7"/>
      <c r="BB70" s="37"/>
      <c r="BC70" s="37"/>
      <c r="BD70" s="37"/>
      <c r="BE70" s="37"/>
      <c r="BF70" s="37"/>
      <c r="BG70" s="37"/>
      <c r="BH70" s="38"/>
      <c r="BI70" s="38"/>
    </row>
    <row r="71" spans="1:64" x14ac:dyDescent="0.2">
      <c r="A71" s="33"/>
      <c r="B71" s="157"/>
      <c r="C71" s="37"/>
      <c r="D71" s="37"/>
      <c r="E71" s="37"/>
      <c r="F71" s="37"/>
      <c r="G71" s="37"/>
      <c r="H71" s="37"/>
      <c r="I71" s="37"/>
      <c r="J71" s="37"/>
      <c r="K71" s="37"/>
      <c r="L71" s="37"/>
      <c r="M71" s="37"/>
      <c r="N71" s="37"/>
      <c r="O71" s="37"/>
      <c r="P71" s="37"/>
      <c r="Q71" s="37"/>
      <c r="R71" s="37"/>
      <c r="S71" s="37"/>
      <c r="T71" s="37"/>
      <c r="U71" s="37"/>
      <c r="V71" s="37"/>
      <c r="W71" s="37"/>
      <c r="X71" s="37"/>
      <c r="Y71" s="37"/>
      <c r="Z71" s="37"/>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7"/>
      <c r="BB71" s="37"/>
      <c r="BC71" s="37"/>
      <c r="BD71" s="37"/>
      <c r="BE71" s="37"/>
      <c r="BF71" s="37"/>
      <c r="BG71" s="37"/>
      <c r="BH71" s="38"/>
      <c r="BI71" s="38"/>
    </row>
    <row r="72" spans="1:64" s="74" customFormat="1" ht="12" x14ac:dyDescent="0.2">
      <c r="A72" s="60" t="s">
        <v>158</v>
      </c>
      <c r="B72" s="146"/>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H72" s="75"/>
      <c r="BI72" s="75"/>
    </row>
    <row r="73" spans="1:64" s="74" customFormat="1" ht="11.25" x14ac:dyDescent="0.2">
      <c r="A73" s="72"/>
      <c r="B73" s="72"/>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H73" s="75"/>
      <c r="BI73" s="75"/>
    </row>
    <row r="74" spans="1:64" s="74" customFormat="1" ht="11.25" x14ac:dyDescent="0.2">
      <c r="A74" s="72"/>
      <c r="B74" s="72"/>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H74" s="75"/>
      <c r="BI74" s="75"/>
    </row>
    <row r="75" spans="1:64" s="78" customFormat="1" ht="11.25" x14ac:dyDescent="0.2">
      <c r="A75" s="72"/>
      <c r="B75" s="72"/>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7"/>
      <c r="BB75" s="77"/>
      <c r="BC75" s="77"/>
      <c r="BD75" s="77"/>
      <c r="BE75" s="77"/>
      <c r="BF75" s="77"/>
      <c r="BG75" s="77"/>
      <c r="BH75" s="76"/>
      <c r="BI75" s="76"/>
    </row>
    <row r="76" spans="1:64" s="78" customFormat="1" ht="12" x14ac:dyDescent="0.2">
      <c r="A76" s="60" t="s">
        <v>268</v>
      </c>
      <c r="B76" s="72"/>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7"/>
      <c r="BB76" s="77"/>
      <c r="BC76" s="77"/>
      <c r="BD76" s="77"/>
      <c r="BE76" s="77"/>
      <c r="BF76" s="77"/>
      <c r="BG76" s="77"/>
      <c r="BH76" s="76"/>
      <c r="BI76" s="76"/>
    </row>
    <row r="77" spans="1:64" s="74" customFormat="1" ht="12" x14ac:dyDescent="0.2">
      <c r="A77" s="60" t="s">
        <v>406</v>
      </c>
      <c r="B77" s="72"/>
      <c r="C77" s="79"/>
      <c r="D77" s="79"/>
      <c r="E77" s="79"/>
      <c r="F77" s="79"/>
      <c r="G77" s="79"/>
      <c r="H77" s="79"/>
      <c r="I77" s="79"/>
      <c r="J77" s="79"/>
      <c r="K77" s="79"/>
      <c r="L77" s="79"/>
      <c r="M77" s="79"/>
      <c r="N77" s="79"/>
      <c r="O77" s="79"/>
      <c r="P77" s="79"/>
      <c r="Q77" s="79"/>
      <c r="R77" s="79"/>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row>
    <row r="78" spans="1:64" x14ac:dyDescent="0.2">
      <c r="A78" s="60" t="s">
        <v>562</v>
      </c>
    </row>
    <row r="80" spans="1:64" x14ac:dyDescent="0.2">
      <c r="A80" s="60" t="s">
        <v>267</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row>
    <row r="81" spans="1:61" x14ac:dyDescent="0.2">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row>
    <row r="82" spans="1:61" x14ac:dyDescent="0.2">
      <c r="A82" s="1" t="s">
        <v>719</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row>
    <row r="83" spans="1:61" x14ac:dyDescent="0.2">
      <c r="A83" s="1" t="s">
        <v>718</v>
      </c>
      <c r="C83" s="41"/>
    </row>
    <row r="155" spans="37:52" x14ac:dyDescent="0.2">
      <c r="AK155" s="224"/>
      <c r="AL155" s="224"/>
      <c r="AM155" s="224"/>
      <c r="AN155" s="224"/>
      <c r="AO155" s="224"/>
      <c r="AP155" s="224"/>
      <c r="AQ155" s="224"/>
      <c r="AR155" s="224"/>
      <c r="AS155" s="224"/>
      <c r="AT155" s="224"/>
      <c r="AU155" s="224"/>
      <c r="AV155" s="224"/>
      <c r="AW155" s="224"/>
      <c r="AX155" s="224"/>
      <c r="AY155" s="224"/>
      <c r="AZ155" s="224"/>
    </row>
  </sheetData>
  <pageMargins left="0.51181102362204722" right="0.51181102362204722" top="0.78740157480314965" bottom="0.78740157480314965" header="0.31496062992125984" footer="0.31496062992125984"/>
  <pageSetup paperSize="9" scale="40" orientation="landscape" errors="blank" r:id="rId1"/>
  <colBreaks count="1" manualBreakCount="1">
    <brk id="5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6"/>
  <sheetViews>
    <sheetView showGridLines="0" zoomScale="90" zoomScaleNormal="90" zoomScaleSheetLayoutView="90" workbookViewId="0">
      <pane xSplit="2" ySplit="3" topLeftCell="AR4" activePane="bottomRight" state="frozen"/>
      <selection sqref="A1:XFD1048576"/>
      <selection pane="topRight" sqref="A1:XFD1048576"/>
      <selection pane="bottomLeft" sqref="A1:XFD1048576"/>
      <selection pane="bottomRight"/>
    </sheetView>
  </sheetViews>
  <sheetFormatPr defaultRowHeight="14.25" outlineLevelCol="1" x14ac:dyDescent="0.2"/>
  <cols>
    <col min="1" max="1" width="44.42578125" style="1" customWidth="1"/>
    <col min="2" max="2" width="44.42578125" style="1" customWidth="1" outlineLevel="1"/>
    <col min="3" max="34" width="9.140625" style="1"/>
    <col min="35" max="40" width="8.5703125" style="1" customWidth="1"/>
    <col min="41" max="52" width="10" style="9" customWidth="1"/>
    <col min="53" max="53" width="4.5703125" style="9" bestFit="1" customWidth="1"/>
    <col min="54" max="61" width="9.140625" style="1"/>
    <col min="62" max="16384" width="9.140625" style="9"/>
  </cols>
  <sheetData>
    <row r="1" spans="1:64" s="7" customFormat="1" ht="12" x14ac:dyDescent="0.2">
      <c r="A1" s="5" t="s">
        <v>134</v>
      </c>
      <c r="B1" s="5" t="s">
        <v>269</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B1" s="10"/>
      <c r="BC1" s="10"/>
      <c r="BD1" s="10"/>
      <c r="BE1" s="10"/>
      <c r="BF1" s="10"/>
      <c r="BG1" s="10"/>
      <c r="BH1" s="10"/>
      <c r="BI1" s="10"/>
      <c r="BJ1" s="10"/>
      <c r="BK1" s="10"/>
      <c r="BL1" s="10"/>
    </row>
    <row r="2" spans="1:64" s="7" customFormat="1" ht="12" x14ac:dyDescent="0.2">
      <c r="A2" s="51"/>
      <c r="B2" s="51"/>
      <c r="C2" s="6" t="s">
        <v>275</v>
      </c>
      <c r="D2" s="6" t="s">
        <v>276</v>
      </c>
      <c r="E2" s="6" t="s">
        <v>277</v>
      </c>
      <c r="F2" s="6" t="s">
        <v>278</v>
      </c>
      <c r="G2" s="6" t="s">
        <v>279</v>
      </c>
      <c r="H2" s="6" t="s">
        <v>280</v>
      </c>
      <c r="I2" s="6" t="s">
        <v>281</v>
      </c>
      <c r="J2" s="6" t="s">
        <v>282</v>
      </c>
      <c r="K2" s="6" t="s">
        <v>283</v>
      </c>
      <c r="L2" s="6" t="s">
        <v>284</v>
      </c>
      <c r="M2" s="6" t="s">
        <v>285</v>
      </c>
      <c r="N2" s="6" t="s">
        <v>286</v>
      </c>
      <c r="O2" s="6" t="s">
        <v>287</v>
      </c>
      <c r="P2" s="6" t="s">
        <v>288</v>
      </c>
      <c r="Q2" s="6" t="s">
        <v>289</v>
      </c>
      <c r="R2" s="6" t="s">
        <v>290</v>
      </c>
      <c r="S2" s="6" t="s">
        <v>291</v>
      </c>
      <c r="T2" s="6" t="s">
        <v>292</v>
      </c>
      <c r="U2" s="6" t="s">
        <v>293</v>
      </c>
      <c r="V2" s="6" t="s">
        <v>294</v>
      </c>
      <c r="W2" s="6" t="s">
        <v>295</v>
      </c>
      <c r="X2" s="6" t="s">
        <v>296</v>
      </c>
      <c r="Y2" s="6" t="s">
        <v>297</v>
      </c>
      <c r="Z2" s="6" t="s">
        <v>298</v>
      </c>
      <c r="AA2" s="6" t="s">
        <v>299</v>
      </c>
      <c r="AB2" s="6" t="s">
        <v>300</v>
      </c>
      <c r="AC2" s="6" t="s">
        <v>301</v>
      </c>
      <c r="AD2" s="6" t="s">
        <v>302</v>
      </c>
      <c r="AE2" s="6" t="s">
        <v>303</v>
      </c>
      <c r="AF2" s="6" t="s">
        <v>544</v>
      </c>
      <c r="AG2" s="6" t="s">
        <v>551</v>
      </c>
      <c r="AH2" s="6" t="s">
        <v>553</v>
      </c>
      <c r="AI2" s="6" t="s">
        <v>559</v>
      </c>
      <c r="AJ2" s="6" t="s">
        <v>569</v>
      </c>
      <c r="AK2" s="6" t="s">
        <v>571</v>
      </c>
      <c r="AL2" s="6" t="s">
        <v>708</v>
      </c>
      <c r="AM2" s="6" t="s">
        <v>716</v>
      </c>
      <c r="AN2" s="6" t="s">
        <v>712</v>
      </c>
      <c r="AO2" s="6" t="s">
        <v>743</v>
      </c>
      <c r="AP2" s="6" t="s">
        <v>745</v>
      </c>
      <c r="AQ2" s="6" t="s">
        <v>803</v>
      </c>
      <c r="AR2" s="6" t="s">
        <v>800</v>
      </c>
      <c r="AS2" s="6" t="s">
        <v>808</v>
      </c>
      <c r="AT2" s="6" t="s">
        <v>650</v>
      </c>
      <c r="AU2" s="6" t="s">
        <v>815</v>
      </c>
      <c r="AV2" s="6" t="s">
        <v>817</v>
      </c>
      <c r="AW2" s="6" t="s">
        <v>819</v>
      </c>
      <c r="AX2" s="6" t="s">
        <v>821</v>
      </c>
      <c r="AY2" s="6" t="s">
        <v>824</v>
      </c>
      <c r="AZ2" s="6" t="s">
        <v>826</v>
      </c>
      <c r="BB2" s="10"/>
      <c r="BC2" s="10"/>
      <c r="BD2" s="10"/>
      <c r="BE2" s="10"/>
      <c r="BF2" s="10"/>
      <c r="BG2" s="10"/>
      <c r="BH2" s="10"/>
      <c r="BI2" s="10"/>
      <c r="BJ2" s="10"/>
      <c r="BK2" s="10"/>
      <c r="BL2" s="10"/>
    </row>
    <row r="3" spans="1:64" s="8" customFormat="1" ht="12" x14ac:dyDescent="0.2">
      <c r="A3" s="88" t="s">
        <v>135</v>
      </c>
      <c r="B3" s="88" t="s">
        <v>220</v>
      </c>
      <c r="C3" s="6" t="s">
        <v>6</v>
      </c>
      <c r="D3" s="6" t="s">
        <v>7</v>
      </c>
      <c r="E3" s="6" t="s">
        <v>8</v>
      </c>
      <c r="F3" s="6" t="s">
        <v>9</v>
      </c>
      <c r="G3" s="6" t="s">
        <v>10</v>
      </c>
      <c r="H3" s="6" t="s">
        <v>11</v>
      </c>
      <c r="I3" s="6" t="s">
        <v>12</v>
      </c>
      <c r="J3" s="6" t="s">
        <v>13</v>
      </c>
      <c r="K3" s="6" t="s">
        <v>14</v>
      </c>
      <c r="L3" s="6" t="s">
        <v>15</v>
      </c>
      <c r="M3" s="6" t="s">
        <v>16</v>
      </c>
      <c r="N3" s="6" t="s">
        <v>17</v>
      </c>
      <c r="O3" s="6" t="s">
        <v>18</v>
      </c>
      <c r="P3" s="6" t="s">
        <v>19</v>
      </c>
      <c r="Q3" s="6" t="s">
        <v>20</v>
      </c>
      <c r="R3" s="6" t="s">
        <v>21</v>
      </c>
      <c r="S3" s="6" t="s">
        <v>22</v>
      </c>
      <c r="T3" s="6" t="s">
        <v>23</v>
      </c>
      <c r="U3" s="6" t="s">
        <v>24</v>
      </c>
      <c r="V3" s="6" t="s">
        <v>25</v>
      </c>
      <c r="W3" s="6" t="s">
        <v>26</v>
      </c>
      <c r="X3" s="6" t="s">
        <v>0</v>
      </c>
      <c r="Y3" s="6" t="s">
        <v>27</v>
      </c>
      <c r="Z3" s="6" t="s">
        <v>28</v>
      </c>
      <c r="AA3" s="6" t="s">
        <v>1</v>
      </c>
      <c r="AB3" s="6" t="s">
        <v>2</v>
      </c>
      <c r="AC3" s="6" t="s">
        <v>152</v>
      </c>
      <c r="AD3" s="6" t="s">
        <v>153</v>
      </c>
      <c r="AE3" s="6" t="s">
        <v>155</v>
      </c>
      <c r="AF3" s="6" t="s">
        <v>545</v>
      </c>
      <c r="AG3" s="6" t="s">
        <v>552</v>
      </c>
      <c r="AH3" s="6" t="s">
        <v>554</v>
      </c>
      <c r="AI3" s="6" t="s">
        <v>558</v>
      </c>
      <c r="AJ3" s="6" t="s">
        <v>568</v>
      </c>
      <c r="AK3" s="6" t="s">
        <v>572</v>
      </c>
      <c r="AL3" s="6" t="s">
        <v>709</v>
      </c>
      <c r="AM3" s="6" t="s">
        <v>717</v>
      </c>
      <c r="AN3" s="6" t="s">
        <v>713</v>
      </c>
      <c r="AO3" s="6" t="s">
        <v>744</v>
      </c>
      <c r="AP3" s="6" t="s">
        <v>746</v>
      </c>
      <c r="AQ3" s="6" t="s">
        <v>804</v>
      </c>
      <c r="AR3" s="6" t="s">
        <v>799</v>
      </c>
      <c r="AS3" s="6" t="s">
        <v>809</v>
      </c>
      <c r="AT3" s="6" t="s">
        <v>810</v>
      </c>
      <c r="AU3" s="6" t="s">
        <v>816</v>
      </c>
      <c r="AV3" s="6" t="s">
        <v>816</v>
      </c>
      <c r="AW3" s="6" t="s">
        <v>823</v>
      </c>
      <c r="AX3" s="6" t="s">
        <v>820</v>
      </c>
      <c r="AY3" s="6" t="s">
        <v>825</v>
      </c>
      <c r="AZ3" s="6" t="s">
        <v>827</v>
      </c>
      <c r="BB3" s="11">
        <v>2010</v>
      </c>
      <c r="BC3" s="11">
        <v>2011</v>
      </c>
      <c r="BD3" s="11">
        <v>2012</v>
      </c>
      <c r="BE3" s="11">
        <v>2013</v>
      </c>
      <c r="BF3" s="11">
        <v>2014</v>
      </c>
      <c r="BG3" s="11">
        <v>2015</v>
      </c>
      <c r="BH3" s="11">
        <v>2016</v>
      </c>
      <c r="BI3" s="11">
        <v>2017</v>
      </c>
      <c r="BJ3" s="11">
        <v>2018</v>
      </c>
      <c r="BK3" s="11" t="s">
        <v>811</v>
      </c>
      <c r="BL3" s="11">
        <v>2019</v>
      </c>
    </row>
    <row r="4" spans="1:64" s="21" customFormat="1" ht="15" x14ac:dyDescent="0.25">
      <c r="A4" s="3" t="s">
        <v>29</v>
      </c>
      <c r="B4" s="141" t="s">
        <v>221</v>
      </c>
      <c r="C4" s="20">
        <v>58.348748147000002</v>
      </c>
      <c r="D4" s="20">
        <v>63.503482065923514</v>
      </c>
      <c r="E4" s="20">
        <v>70.595750506957089</v>
      </c>
      <c r="F4" s="20">
        <v>66.966708557055497</v>
      </c>
      <c r="G4" s="20">
        <v>61.047416619999993</v>
      </c>
      <c r="H4" s="20">
        <v>65.278133829999973</v>
      </c>
      <c r="I4" s="20">
        <v>72.557857780000049</v>
      </c>
      <c r="J4" s="20">
        <v>88.515917159999987</v>
      </c>
      <c r="K4" s="20">
        <v>91.799710270000006</v>
      </c>
      <c r="L4" s="20">
        <v>100.86074567000001</v>
      </c>
      <c r="M4" s="20">
        <v>106.03904217</v>
      </c>
      <c r="N4" s="20">
        <v>113.31635903</v>
      </c>
      <c r="O4" s="20">
        <v>112.32301652</v>
      </c>
      <c r="P4" s="20">
        <v>121.62760209999999</v>
      </c>
      <c r="Q4" s="20">
        <v>128.07874643999997</v>
      </c>
      <c r="R4" s="20">
        <v>112.89055046418346</v>
      </c>
      <c r="S4" s="20">
        <v>110.55169501</v>
      </c>
      <c r="T4" s="20">
        <v>114.35913071</v>
      </c>
      <c r="U4" s="20">
        <v>100.48922315999999</v>
      </c>
      <c r="V4" s="20">
        <v>97.957276930000006</v>
      </c>
      <c r="W4" s="20">
        <v>84.314352119999995</v>
      </c>
      <c r="X4" s="20">
        <v>73.379563560000008</v>
      </c>
      <c r="Y4" s="20">
        <v>67.710883150000001</v>
      </c>
      <c r="Z4" s="20">
        <v>57.548089660000002</v>
      </c>
      <c r="AA4" s="20">
        <v>53.715371239999996</v>
      </c>
      <c r="AB4" s="20">
        <v>50.990068190000002</v>
      </c>
      <c r="AC4" s="20">
        <v>42.763069279999996</v>
      </c>
      <c r="AD4" s="20">
        <v>34.844115289999998</v>
      </c>
      <c r="AE4" s="20">
        <v>28.413542040000014</v>
      </c>
      <c r="AF4" s="20">
        <v>29.378815329999995</v>
      </c>
      <c r="AG4" s="20">
        <v>34.076389569999996</v>
      </c>
      <c r="AH4" s="20">
        <v>23.117126840000005</v>
      </c>
      <c r="AI4" s="20">
        <v>31.185825120000001</v>
      </c>
      <c r="AJ4" s="20">
        <v>28.201602189999996</v>
      </c>
      <c r="AK4" s="20">
        <v>23.121592059999998</v>
      </c>
      <c r="AL4" s="20">
        <v>18.05914752</v>
      </c>
      <c r="AM4" s="20">
        <v>17.548107890000001</v>
      </c>
      <c r="AN4" s="20">
        <v>17.548107890000001</v>
      </c>
      <c r="AO4" s="20">
        <v>18.582048760000003</v>
      </c>
      <c r="AP4" s="20">
        <v>18.582048760000003</v>
      </c>
      <c r="AQ4" s="20">
        <v>22.309635199999995</v>
      </c>
      <c r="AR4" s="20">
        <v>22.309635199999995</v>
      </c>
      <c r="AS4" s="20">
        <v>23.508040060000003</v>
      </c>
      <c r="AT4" s="20">
        <v>23.508040060000003</v>
      </c>
      <c r="AU4" s="20">
        <v>16.093408720000003</v>
      </c>
      <c r="AV4" s="20">
        <v>16.093408720000003</v>
      </c>
      <c r="AW4" s="20">
        <v>17.237969090000004</v>
      </c>
      <c r="AX4" s="20">
        <v>17.237969090000004</v>
      </c>
      <c r="AY4" s="20">
        <v>32.606189479999998</v>
      </c>
      <c r="AZ4" s="20">
        <v>32.606189479999998</v>
      </c>
      <c r="BA4" s="28"/>
      <c r="BB4" s="20">
        <v>259.41468927693609</v>
      </c>
      <c r="BC4" s="20">
        <v>287.39932539</v>
      </c>
      <c r="BD4" s="20">
        <v>412.01585714000009</v>
      </c>
      <c r="BE4" s="20">
        <v>474.91991552418347</v>
      </c>
      <c r="BF4" s="20">
        <v>423.35732581000002</v>
      </c>
      <c r="BG4" s="20">
        <v>282.95288849000002</v>
      </c>
      <c r="BH4" s="20">
        <v>182.31262400000003</v>
      </c>
      <c r="BI4" s="20">
        <v>114.98587378000002</v>
      </c>
      <c r="BJ4" s="20">
        <v>100.56628805999998</v>
      </c>
      <c r="BK4" s="20">
        <v>81.947831910000005</v>
      </c>
      <c r="BL4" s="20">
        <v>81.947831910000005</v>
      </c>
    </row>
    <row r="5" spans="1:64" x14ac:dyDescent="0.2">
      <c r="A5" s="15" t="s">
        <v>40</v>
      </c>
      <c r="B5" s="151" t="s">
        <v>259</v>
      </c>
      <c r="C5" s="12">
        <v>35.65825873</v>
      </c>
      <c r="D5" s="12">
        <v>41.708912700000006</v>
      </c>
      <c r="E5" s="12">
        <v>42.713932209999996</v>
      </c>
      <c r="F5" s="12">
        <v>34.188549160000008</v>
      </c>
      <c r="G5" s="12">
        <v>31.833116039999997</v>
      </c>
      <c r="H5" s="12">
        <v>30.552605440000008</v>
      </c>
      <c r="I5" s="12">
        <v>33.192002179999996</v>
      </c>
      <c r="J5" s="12">
        <v>36.060447010000019</v>
      </c>
      <c r="K5" s="12">
        <v>39.318590880000002</v>
      </c>
      <c r="L5" s="12">
        <v>41.938645200000003</v>
      </c>
      <c r="M5" s="12">
        <v>45.503218600000004</v>
      </c>
      <c r="N5" s="12">
        <v>47.299145609999997</v>
      </c>
      <c r="O5" s="12">
        <v>47.466513319999997</v>
      </c>
      <c r="P5" s="12">
        <v>55.136596359999999</v>
      </c>
      <c r="Q5" s="12">
        <v>55.703393579999997</v>
      </c>
      <c r="R5" s="12">
        <v>58.649324104183464</v>
      </c>
      <c r="S5" s="12">
        <v>51.03495513</v>
      </c>
      <c r="T5" s="12">
        <v>55.538215520000001</v>
      </c>
      <c r="U5" s="12">
        <v>51.904410569999996</v>
      </c>
      <c r="V5" s="12">
        <v>52.518673130000003</v>
      </c>
      <c r="W5" s="12">
        <v>51.08044009999999</v>
      </c>
      <c r="X5" s="12">
        <v>41.820600510000013</v>
      </c>
      <c r="Y5" s="12">
        <v>41.198395080000004</v>
      </c>
      <c r="Z5" s="12">
        <v>31.620998739999997</v>
      </c>
      <c r="AA5" s="12">
        <v>31.797206700000004</v>
      </c>
      <c r="AB5" s="12">
        <v>33.114683040000003</v>
      </c>
      <c r="AC5" s="12">
        <v>27.018758929999997</v>
      </c>
      <c r="AD5" s="12">
        <v>20.561554659999999</v>
      </c>
      <c r="AE5" s="12">
        <v>12.828120820000011</v>
      </c>
      <c r="AF5" s="12">
        <v>16.288855160000001</v>
      </c>
      <c r="AG5" s="12">
        <v>21.911471569999996</v>
      </c>
      <c r="AH5" s="12">
        <v>12.855237670000003</v>
      </c>
      <c r="AI5" s="12">
        <v>0</v>
      </c>
      <c r="AJ5" s="12">
        <v>0</v>
      </c>
      <c r="AK5" s="12">
        <v>0</v>
      </c>
      <c r="AL5" s="12">
        <v>0</v>
      </c>
      <c r="AM5" s="12">
        <v>0</v>
      </c>
      <c r="AN5" s="12">
        <v>0</v>
      </c>
      <c r="AO5" s="12">
        <v>0</v>
      </c>
      <c r="AP5" s="12">
        <v>0</v>
      </c>
      <c r="AQ5" s="12"/>
      <c r="AR5" s="12"/>
      <c r="AS5" s="12"/>
      <c r="AT5" s="12"/>
      <c r="AU5" s="12"/>
      <c r="AV5" s="12"/>
      <c r="AW5" s="12"/>
      <c r="AX5" s="12"/>
      <c r="AY5" s="12"/>
      <c r="AZ5" s="12"/>
      <c r="BA5" s="27"/>
      <c r="BB5" s="12">
        <v>154.26965280000002</v>
      </c>
      <c r="BC5" s="12">
        <v>131.63817067000002</v>
      </c>
      <c r="BD5" s="12">
        <v>174.05960029000002</v>
      </c>
      <c r="BE5" s="12">
        <v>216.95582736418348</v>
      </c>
      <c r="BF5" s="12">
        <v>210.99625434999999</v>
      </c>
      <c r="BG5" s="12">
        <v>165.72043443000001</v>
      </c>
      <c r="BH5" s="12">
        <v>112.49220333000001</v>
      </c>
      <c r="BI5" s="12">
        <v>63.883685220000011</v>
      </c>
      <c r="BJ5" s="12">
        <v>0</v>
      </c>
      <c r="BK5" s="12">
        <v>0</v>
      </c>
      <c r="BL5" s="12">
        <v>0</v>
      </c>
    </row>
    <row r="6" spans="1:64" x14ac:dyDescent="0.2">
      <c r="A6" s="15" t="s">
        <v>41</v>
      </c>
      <c r="B6" s="151" t="s">
        <v>260</v>
      </c>
      <c r="C6" s="12">
        <v>22.690489417000002</v>
      </c>
      <c r="D6" s="12">
        <v>21.7945693659235</v>
      </c>
      <c r="E6" s="12">
        <v>27.881818296957093</v>
      </c>
      <c r="F6" s="12">
        <v>32.778159397055482</v>
      </c>
      <c r="G6" s="12">
        <v>29.21430058</v>
      </c>
      <c r="H6" s="12">
        <v>34.725528389999958</v>
      </c>
      <c r="I6" s="12">
        <v>39.36585560000006</v>
      </c>
      <c r="J6" s="12">
        <v>52.455470149999975</v>
      </c>
      <c r="K6" s="12">
        <v>52.481119390000003</v>
      </c>
      <c r="L6" s="12">
        <v>58.922100469999997</v>
      </c>
      <c r="M6" s="12">
        <v>60.535823569999998</v>
      </c>
      <c r="N6" s="12">
        <v>66.017213420000004</v>
      </c>
      <c r="O6" s="12">
        <v>64.856503200000006</v>
      </c>
      <c r="P6" s="12">
        <v>66.491005740000006</v>
      </c>
      <c r="Q6" s="12">
        <v>72.375352859999978</v>
      </c>
      <c r="R6" s="12">
        <v>54.241226359999999</v>
      </c>
      <c r="S6" s="12">
        <v>59.516739880000003</v>
      </c>
      <c r="T6" s="12">
        <v>58.820915190000001</v>
      </c>
      <c r="U6" s="12">
        <v>48.584812589999999</v>
      </c>
      <c r="V6" s="12">
        <v>45.43860380000001</v>
      </c>
      <c r="W6" s="12">
        <v>33.233912020000005</v>
      </c>
      <c r="X6" s="12">
        <v>31.558963050000003</v>
      </c>
      <c r="Y6" s="12">
        <v>26.51248807</v>
      </c>
      <c r="Z6" s="12">
        <v>25.927090920000001</v>
      </c>
      <c r="AA6" s="12">
        <v>21.918164539999996</v>
      </c>
      <c r="AB6" s="12">
        <v>17.87538515</v>
      </c>
      <c r="AC6" s="12">
        <v>15.744310350000003</v>
      </c>
      <c r="AD6" s="12">
        <v>14.282560629999999</v>
      </c>
      <c r="AE6" s="12">
        <v>15.585421220000001</v>
      </c>
      <c r="AF6" s="12">
        <v>13.089960170000001</v>
      </c>
      <c r="AG6" s="12">
        <v>12.164917999999998</v>
      </c>
      <c r="AH6" s="12">
        <v>10.26188917</v>
      </c>
      <c r="AI6" s="12">
        <v>0</v>
      </c>
      <c r="AJ6" s="12">
        <v>0</v>
      </c>
      <c r="AK6" s="12">
        <v>0</v>
      </c>
      <c r="AL6" s="12">
        <v>0</v>
      </c>
      <c r="AM6" s="12">
        <v>0</v>
      </c>
      <c r="AN6" s="12">
        <v>0</v>
      </c>
      <c r="AO6" s="12">
        <v>0</v>
      </c>
      <c r="AP6" s="12">
        <v>0</v>
      </c>
      <c r="AQ6" s="12"/>
      <c r="AR6" s="12"/>
      <c r="AS6" s="12"/>
      <c r="AT6" s="12"/>
      <c r="AU6" s="12"/>
      <c r="AV6" s="12"/>
      <c r="AW6" s="12"/>
      <c r="AX6" s="12"/>
      <c r="AY6" s="12"/>
      <c r="AZ6" s="12"/>
      <c r="BA6" s="27"/>
      <c r="BB6" s="12">
        <v>105.14503647693608</v>
      </c>
      <c r="BC6" s="12">
        <v>155.76115471999998</v>
      </c>
      <c r="BD6" s="12">
        <v>237.95625685000002</v>
      </c>
      <c r="BE6" s="12">
        <v>257.96408815999996</v>
      </c>
      <c r="BF6" s="12">
        <v>212.36107146000001</v>
      </c>
      <c r="BG6" s="12">
        <v>117.23245406000002</v>
      </c>
      <c r="BH6" s="12">
        <v>69.820420670000004</v>
      </c>
      <c r="BI6" s="12">
        <v>51.102188560000002</v>
      </c>
      <c r="BJ6" s="12">
        <v>0</v>
      </c>
      <c r="BK6" s="12">
        <v>0</v>
      </c>
      <c r="BL6" s="12">
        <v>0</v>
      </c>
    </row>
    <row r="7" spans="1:64" s="21" customFormat="1" ht="15" x14ac:dyDescent="0.25">
      <c r="A7" s="3" t="s">
        <v>46</v>
      </c>
      <c r="B7" s="141" t="s">
        <v>222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8"/>
      <c r="BB7" s="20"/>
      <c r="BC7" s="20"/>
      <c r="BD7" s="20"/>
      <c r="BE7" s="20"/>
      <c r="BF7" s="20"/>
      <c r="BG7" s="20"/>
      <c r="BH7" s="20"/>
      <c r="BI7" s="20"/>
      <c r="BJ7" s="20"/>
      <c r="BK7" s="20">
        <v>0</v>
      </c>
      <c r="BL7" s="20">
        <v>0</v>
      </c>
    </row>
    <row r="8" spans="1:64" x14ac:dyDescent="0.2">
      <c r="A8" s="32" t="s">
        <v>48</v>
      </c>
      <c r="B8" s="152" t="s">
        <v>4</v>
      </c>
      <c r="C8" s="20">
        <v>46.311591854413862</v>
      </c>
      <c r="D8" s="20">
        <v>52.04900877572679</v>
      </c>
      <c r="E8" s="20">
        <v>54.667653493657369</v>
      </c>
      <c r="F8" s="20">
        <v>50.411634543812184</v>
      </c>
      <c r="G8" s="20">
        <v>51.004232671631378</v>
      </c>
      <c r="H8" s="20">
        <v>55.219000094574398</v>
      </c>
      <c r="I8" s="20">
        <v>62.252549959091077</v>
      </c>
      <c r="J8" s="20">
        <v>72.866164787123438</v>
      </c>
      <c r="K8" s="20">
        <v>78.315605787419798</v>
      </c>
      <c r="L8" s="20">
        <v>85.432609416046716</v>
      </c>
      <c r="M8" s="20">
        <v>86.187229628331664</v>
      </c>
      <c r="N8" s="20">
        <v>89.013805233651212</v>
      </c>
      <c r="O8" s="20">
        <v>92.7643496504067</v>
      </c>
      <c r="P8" s="20">
        <v>93.065769152534301</v>
      </c>
      <c r="Q8" s="20">
        <v>90.020912489139903</v>
      </c>
      <c r="R8" s="20">
        <v>90.56771702086462</v>
      </c>
      <c r="S8" s="20">
        <v>88.600003311835053</v>
      </c>
      <c r="T8" s="20">
        <v>91.334578301405685</v>
      </c>
      <c r="U8" s="20">
        <v>81.728994934795281</v>
      </c>
      <c r="V8" s="20">
        <v>77.620381961838177</v>
      </c>
      <c r="W8" s="20">
        <v>63.121429292198997</v>
      </c>
      <c r="X8" s="20">
        <v>60.635181984376047</v>
      </c>
      <c r="Y8" s="20">
        <v>56.248563402361341</v>
      </c>
      <c r="Z8" s="20">
        <v>50.265916141812411</v>
      </c>
      <c r="AA8" s="20">
        <v>39.735431527214757</v>
      </c>
      <c r="AB8" s="20">
        <v>37.846182540000001</v>
      </c>
      <c r="AC8" s="20">
        <v>34.303040099999997</v>
      </c>
      <c r="AD8" s="20">
        <v>26.153300809999998</v>
      </c>
      <c r="AE8" s="20">
        <v>19.909388910000015</v>
      </c>
      <c r="AF8" s="20">
        <v>20.641563669999996</v>
      </c>
      <c r="AG8" s="20">
        <v>20.763032799999998</v>
      </c>
      <c r="AH8" s="20">
        <v>18.32797772</v>
      </c>
      <c r="AI8" s="20">
        <v>19.240124129999995</v>
      </c>
      <c r="AJ8" s="20">
        <v>14.593525789999999</v>
      </c>
      <c r="AK8" s="20">
        <v>12.74045817</v>
      </c>
      <c r="AL8" s="20">
        <v>12.512991359999997</v>
      </c>
      <c r="AM8" s="20">
        <v>10.836742699999997</v>
      </c>
      <c r="AN8" s="20">
        <v>10.836742699999997</v>
      </c>
      <c r="AO8" s="20">
        <v>11.04968631</v>
      </c>
      <c r="AP8" s="20">
        <v>11.04968631</v>
      </c>
      <c r="AQ8" s="20">
        <v>12.28632254</v>
      </c>
      <c r="AR8" s="20">
        <v>12.28632254</v>
      </c>
      <c r="AS8" s="20">
        <v>14.773857760000002</v>
      </c>
      <c r="AT8" s="20">
        <v>14.773857760000002</v>
      </c>
      <c r="AU8" s="20">
        <v>13.406385000000002</v>
      </c>
      <c r="AV8" s="20">
        <v>13.406385000000002</v>
      </c>
      <c r="AW8" s="20">
        <v>14.038626100000002</v>
      </c>
      <c r="AX8" s="20">
        <v>14.038626100000002</v>
      </c>
      <c r="AY8" s="20">
        <v>15.743516719999999</v>
      </c>
      <c r="AZ8" s="20">
        <v>15.743516719999999</v>
      </c>
      <c r="BA8" s="27"/>
      <c r="BB8" s="20">
        <v>203.43988866761021</v>
      </c>
      <c r="BC8" s="20">
        <v>241.34194751242029</v>
      </c>
      <c r="BD8" s="20">
        <v>338.94925006544941</v>
      </c>
      <c r="BE8" s="20">
        <v>366.41874831294552</v>
      </c>
      <c r="BF8" s="20">
        <v>339.2839585098742</v>
      </c>
      <c r="BG8" s="20">
        <v>230.27109082074878</v>
      </c>
      <c r="BH8" s="20">
        <v>138.03795497721475</v>
      </c>
      <c r="BI8" s="20">
        <v>79.641963100000027</v>
      </c>
      <c r="BJ8" s="20">
        <v>59.08709944999999</v>
      </c>
      <c r="BK8" s="20">
        <v>48.946609309999999</v>
      </c>
      <c r="BL8" s="20">
        <v>48.946609309999999</v>
      </c>
    </row>
    <row r="9" spans="1:64" x14ac:dyDescent="0.2">
      <c r="A9" s="15" t="s">
        <v>40</v>
      </c>
      <c r="B9" s="151" t="s">
        <v>259</v>
      </c>
      <c r="C9" s="27">
        <v>29.843724734850891</v>
      </c>
      <c r="D9" s="27">
        <v>32.436118009763049</v>
      </c>
      <c r="E9" s="27">
        <v>32.741735730009296</v>
      </c>
      <c r="F9" s="27">
        <v>26.806471378426085</v>
      </c>
      <c r="G9" s="27">
        <v>24.998137167389416</v>
      </c>
      <c r="H9" s="27">
        <v>24.330054870673095</v>
      </c>
      <c r="I9" s="27">
        <v>27.335465550288347</v>
      </c>
      <c r="J9" s="27">
        <v>32.523127650768487</v>
      </c>
      <c r="K9" s="27">
        <v>33.059809229071014</v>
      </c>
      <c r="L9" s="27">
        <v>36.905957725183356</v>
      </c>
      <c r="M9" s="27">
        <v>37.024951535842554</v>
      </c>
      <c r="N9" s="27">
        <v>39.086713308119499</v>
      </c>
      <c r="O9" s="27">
        <v>39.44375095407834</v>
      </c>
      <c r="P9" s="27">
        <v>41.035657053729466</v>
      </c>
      <c r="Q9" s="27">
        <v>42.188906304049475</v>
      </c>
      <c r="R9" s="27">
        <v>46.582252383916597</v>
      </c>
      <c r="S9" s="12">
        <v>43.752351979979366</v>
      </c>
      <c r="T9" s="12">
        <v>45.874294929392477</v>
      </c>
      <c r="U9" s="12">
        <v>44.416761997228512</v>
      </c>
      <c r="V9" s="12">
        <v>43.395004037633136</v>
      </c>
      <c r="W9" s="12">
        <v>36.465757915857097</v>
      </c>
      <c r="X9" s="12">
        <v>35.643701599913598</v>
      </c>
      <c r="Y9" s="12">
        <v>33.387560439447114</v>
      </c>
      <c r="Z9" s="12">
        <v>29.145671165467409</v>
      </c>
      <c r="AA9" s="12">
        <v>23.946311581264236</v>
      </c>
      <c r="AB9" s="12">
        <v>23.37371838</v>
      </c>
      <c r="AC9" s="12">
        <v>22.516115529999997</v>
      </c>
      <c r="AD9" s="12">
        <v>15.353602279999997</v>
      </c>
      <c r="AE9" s="12">
        <v>10.715388690000012</v>
      </c>
      <c r="AF9" s="12">
        <v>12.203684339999999</v>
      </c>
      <c r="AG9" s="12">
        <v>13.660706449999999</v>
      </c>
      <c r="AH9" s="12">
        <v>11.339262720000004</v>
      </c>
      <c r="AI9" s="12">
        <v>0</v>
      </c>
      <c r="AJ9" s="12">
        <v>0</v>
      </c>
      <c r="AK9" s="12">
        <v>0</v>
      </c>
      <c r="AL9" s="12">
        <v>0</v>
      </c>
      <c r="AM9" s="12">
        <v>0</v>
      </c>
      <c r="AN9" s="12">
        <v>0</v>
      </c>
      <c r="AO9" s="12">
        <v>0</v>
      </c>
      <c r="AP9" s="12">
        <v>0</v>
      </c>
      <c r="AQ9" s="12"/>
      <c r="AR9" s="12"/>
      <c r="AS9" s="12"/>
      <c r="AT9" s="12"/>
      <c r="AU9" s="12"/>
      <c r="AV9" s="12"/>
      <c r="AW9" s="12"/>
      <c r="AX9" s="12"/>
      <c r="AY9" s="12"/>
      <c r="AZ9" s="12"/>
      <c r="BA9" s="27"/>
      <c r="BB9" s="27">
        <v>121.82804985304932</v>
      </c>
      <c r="BC9" s="27">
        <v>109.18678523911935</v>
      </c>
      <c r="BD9" s="27">
        <v>146.07743179821642</v>
      </c>
      <c r="BE9" s="27">
        <v>169.2505666957739</v>
      </c>
      <c r="BF9" s="12">
        <v>177.43841294423348</v>
      </c>
      <c r="BG9" s="12">
        <v>134.64269112068521</v>
      </c>
      <c r="BH9" s="12">
        <v>85.189747771264223</v>
      </c>
      <c r="BI9" s="12">
        <v>47.919042200000021</v>
      </c>
      <c r="BJ9" s="12">
        <v>0</v>
      </c>
      <c r="BK9" s="12">
        <v>0</v>
      </c>
      <c r="BL9" s="12">
        <v>0</v>
      </c>
    </row>
    <row r="10" spans="1:64" x14ac:dyDescent="0.2">
      <c r="A10" s="15" t="s">
        <v>41</v>
      </c>
      <c r="B10" s="151" t="s">
        <v>260</v>
      </c>
      <c r="C10" s="27">
        <v>16.467867119562971</v>
      </c>
      <c r="D10" s="27">
        <v>19.612890765963737</v>
      </c>
      <c r="E10" s="27">
        <v>21.925917763648076</v>
      </c>
      <c r="F10" s="27">
        <v>23.605163165386099</v>
      </c>
      <c r="G10" s="27">
        <v>26.006095504241962</v>
      </c>
      <c r="H10" s="27">
        <v>30.888945223901299</v>
      </c>
      <c r="I10" s="27">
        <v>34.917084408802729</v>
      </c>
      <c r="J10" s="27">
        <v>40.343037136354958</v>
      </c>
      <c r="K10" s="27">
        <v>45.255796558348777</v>
      </c>
      <c r="L10" s="27">
        <v>48.526651690863353</v>
      </c>
      <c r="M10" s="27">
        <v>49.162278092489103</v>
      </c>
      <c r="N10" s="27">
        <v>49.927091925531712</v>
      </c>
      <c r="O10" s="27">
        <v>53.320598696328361</v>
      </c>
      <c r="P10" s="27">
        <v>52.030112098804835</v>
      </c>
      <c r="Q10" s="27">
        <v>47.832006185090435</v>
      </c>
      <c r="R10" s="27">
        <v>43.985464636948016</v>
      </c>
      <c r="S10" s="12">
        <v>44.84765133185568</v>
      </c>
      <c r="T10" s="12">
        <v>45.460283372013208</v>
      </c>
      <c r="U10" s="12">
        <v>37.312232937566776</v>
      </c>
      <c r="V10" s="12">
        <v>34.225377924205048</v>
      </c>
      <c r="W10" s="12">
        <v>26.655671376341896</v>
      </c>
      <c r="X10" s="12">
        <v>24.991480384462449</v>
      </c>
      <c r="Y10" s="12">
        <v>22.861002962914224</v>
      </c>
      <c r="Z10" s="12">
        <v>21.120244976345006</v>
      </c>
      <c r="AA10" s="12">
        <v>15.789119945950517</v>
      </c>
      <c r="AB10" s="12">
        <v>14.472464160000001</v>
      </c>
      <c r="AC10" s="12">
        <v>11.786924570000002</v>
      </c>
      <c r="AD10" s="12">
        <v>10.799698529999999</v>
      </c>
      <c r="AE10" s="12">
        <v>9.1940002200000031</v>
      </c>
      <c r="AF10" s="12">
        <v>8.4378793299999995</v>
      </c>
      <c r="AG10" s="12">
        <v>7.1023263500000002</v>
      </c>
      <c r="AH10" s="12">
        <v>6.9887149999999973</v>
      </c>
      <c r="AI10" s="12">
        <v>0</v>
      </c>
      <c r="AJ10" s="12">
        <v>0</v>
      </c>
      <c r="AK10" s="12">
        <v>0</v>
      </c>
      <c r="AL10" s="12">
        <v>0</v>
      </c>
      <c r="AM10" s="12">
        <v>0</v>
      </c>
      <c r="AN10" s="12">
        <v>0</v>
      </c>
      <c r="AO10" s="12">
        <v>0</v>
      </c>
      <c r="AP10" s="12">
        <v>0</v>
      </c>
      <c r="AQ10" s="12"/>
      <c r="AR10" s="12"/>
      <c r="AS10" s="12"/>
      <c r="AT10" s="12"/>
      <c r="AU10" s="12"/>
      <c r="AV10" s="12"/>
      <c r="AW10" s="12"/>
      <c r="AX10" s="12"/>
      <c r="AY10" s="12"/>
      <c r="AZ10" s="12"/>
      <c r="BA10" s="27"/>
      <c r="BB10" s="27">
        <v>81.611838814560883</v>
      </c>
      <c r="BC10" s="27">
        <v>132.15516227330096</v>
      </c>
      <c r="BD10" s="27">
        <v>192.87181826723295</v>
      </c>
      <c r="BE10" s="27">
        <v>197.16818161717163</v>
      </c>
      <c r="BF10" s="12">
        <v>161.84554556564072</v>
      </c>
      <c r="BG10" s="12">
        <v>95.628399700063582</v>
      </c>
      <c r="BH10" s="12">
        <v>52.848207205950523</v>
      </c>
      <c r="BI10" s="12">
        <v>31.722920899999998</v>
      </c>
      <c r="BJ10" s="12">
        <v>0</v>
      </c>
      <c r="BK10" s="12">
        <v>0</v>
      </c>
      <c r="BL10" s="12">
        <v>0</v>
      </c>
    </row>
    <row r="11" spans="1:64" x14ac:dyDescent="0.2">
      <c r="A11" s="97" t="s">
        <v>162</v>
      </c>
      <c r="B11" s="153" t="s">
        <v>270</v>
      </c>
      <c r="C11" s="20">
        <v>8.4927531870752588</v>
      </c>
      <c r="D11" s="20">
        <v>3.8526678345145404</v>
      </c>
      <c r="E11" s="20">
        <v>7.5644699001645606</v>
      </c>
      <c r="F11" s="20">
        <v>8.9370910470518368</v>
      </c>
      <c r="G11" s="20">
        <v>3.894488240523855</v>
      </c>
      <c r="H11" s="20">
        <v>3.3728494553586597</v>
      </c>
      <c r="I11" s="20">
        <v>4.8807108486457853</v>
      </c>
      <c r="J11" s="20">
        <v>10.327040289554413</v>
      </c>
      <c r="K11" s="20">
        <v>3.9030800697176815</v>
      </c>
      <c r="L11" s="20">
        <v>5.7804728542562254</v>
      </c>
      <c r="M11" s="20">
        <v>6.0206316851113808</v>
      </c>
      <c r="N11" s="20">
        <v>9.6139538228631007</v>
      </c>
      <c r="O11" s="20">
        <v>7.3820300605811049</v>
      </c>
      <c r="P11" s="20">
        <v>10.855516636723639</v>
      </c>
      <c r="Q11" s="20">
        <v>17.30070890369544</v>
      </c>
      <c r="R11" s="20">
        <v>6.3683855100441953</v>
      </c>
      <c r="S11" s="20">
        <v>3.5010161194058544</v>
      </c>
      <c r="T11" s="20">
        <v>9.7619210504775662</v>
      </c>
      <c r="U11" s="20">
        <v>6.5821704187457808</v>
      </c>
      <c r="V11" s="20">
        <v>5.0515043159340722</v>
      </c>
      <c r="W11" s="20">
        <v>6.9183006033275722</v>
      </c>
      <c r="X11" s="20">
        <v>3.3161929206515794</v>
      </c>
      <c r="Y11" s="20">
        <v>1.7237357550673371</v>
      </c>
      <c r="Z11" s="20">
        <v>2.5702651910735019</v>
      </c>
      <c r="AA11" s="20">
        <v>0.33004159340673278</v>
      </c>
      <c r="AB11" s="20">
        <v>0.29304201000000002</v>
      </c>
      <c r="AC11" s="20">
        <v>0.15868022000000001</v>
      </c>
      <c r="AD11" s="20">
        <v>0.47801822999999999</v>
      </c>
      <c r="AE11" s="28">
        <v>5.2873860000000009E-2</v>
      </c>
      <c r="AF11" s="28">
        <v>0.26466629999999997</v>
      </c>
      <c r="AG11" s="28">
        <v>0.80683125999999994</v>
      </c>
      <c r="AH11" s="28">
        <v>0.12721721000000002</v>
      </c>
      <c r="AI11" s="28">
        <v>0.30129153999999997</v>
      </c>
      <c r="AJ11" s="28">
        <v>0.11283032000000001</v>
      </c>
      <c r="AK11" s="28">
        <v>0.26679964999999994</v>
      </c>
      <c r="AL11" s="28">
        <v>-0.11777102000000009</v>
      </c>
      <c r="AM11" s="28">
        <v>9.6831940000000005E-2</v>
      </c>
      <c r="AN11" s="28">
        <v>9.6831940000000005E-2</v>
      </c>
      <c r="AO11" s="28">
        <v>7.5874969999999986E-2</v>
      </c>
      <c r="AP11" s="28">
        <v>7.5874969999999986E-2</v>
      </c>
      <c r="AQ11" s="28">
        <v>0.15732722000000002</v>
      </c>
      <c r="AR11" s="28">
        <v>0.15732722000000002</v>
      </c>
      <c r="AS11" s="28">
        <v>0.15289206999999999</v>
      </c>
      <c r="AT11" s="28">
        <v>0.15289206999999999</v>
      </c>
      <c r="AU11" s="28">
        <v>0.15175532999999999</v>
      </c>
      <c r="AV11" s="28">
        <v>0.15175532999999999</v>
      </c>
      <c r="AW11" s="28">
        <v>9.4835870000000003E-2</v>
      </c>
      <c r="AX11" s="28">
        <v>9.4835870000000003E-2</v>
      </c>
      <c r="AY11" s="28">
        <v>0.17582728</v>
      </c>
      <c r="AZ11" s="28">
        <v>0.17582728</v>
      </c>
      <c r="BA11" s="27"/>
      <c r="BB11" s="20">
        <v>28.846981968806194</v>
      </c>
      <c r="BC11" s="20">
        <v>22.475088834082712</v>
      </c>
      <c r="BD11" s="20">
        <v>25.318138431948384</v>
      </c>
      <c r="BE11" s="20">
        <v>41.906641111044379</v>
      </c>
      <c r="BF11" s="20">
        <v>24.896611904563272</v>
      </c>
      <c r="BG11" s="20">
        <v>14.528494470119991</v>
      </c>
      <c r="BH11" s="20">
        <v>1.2597820534067328</v>
      </c>
      <c r="BI11" s="20">
        <v>1.2515886300000001</v>
      </c>
      <c r="BJ11" s="28">
        <v>0.56315048999999984</v>
      </c>
      <c r="BK11" s="28">
        <v>0.48292620000000003</v>
      </c>
      <c r="BL11" s="28">
        <v>0.48292620000000003</v>
      </c>
    </row>
    <row r="12" spans="1:64" x14ac:dyDescent="0.2">
      <c r="A12" s="15" t="s">
        <v>40</v>
      </c>
      <c r="B12" s="151" t="s">
        <v>259</v>
      </c>
      <c r="C12" s="27">
        <v>3.1356127105315297</v>
      </c>
      <c r="D12" s="27">
        <v>2.5538320000040509</v>
      </c>
      <c r="E12" s="27">
        <v>2.8638085699261353</v>
      </c>
      <c r="F12" s="27">
        <v>3.2714097131982376</v>
      </c>
      <c r="G12" s="27">
        <v>2.0735588401404894</v>
      </c>
      <c r="H12" s="27">
        <v>1.5316178661868807</v>
      </c>
      <c r="I12" s="27">
        <v>2.6185714528459463</v>
      </c>
      <c r="J12" s="27">
        <v>0.77182690515062014</v>
      </c>
      <c r="K12" s="27">
        <v>1.3439621645068469</v>
      </c>
      <c r="L12" s="27">
        <v>0.45779942077492652</v>
      </c>
      <c r="M12" s="27">
        <v>0.88735482151417222</v>
      </c>
      <c r="N12" s="27">
        <v>1.0578439586948349</v>
      </c>
      <c r="O12" s="27">
        <v>1.8670024041183124</v>
      </c>
      <c r="P12" s="27">
        <v>3.3574040900044135</v>
      </c>
      <c r="Q12" s="27">
        <v>2.721610933578841</v>
      </c>
      <c r="R12" s="27">
        <v>1.5952482692206944</v>
      </c>
      <c r="S12" s="12">
        <v>0.38321032082085599</v>
      </c>
      <c r="T12" s="12">
        <v>2.5550080508863271</v>
      </c>
      <c r="U12" s="12">
        <v>1.7958134834328097</v>
      </c>
      <c r="V12" s="12">
        <v>0.41087772033338765</v>
      </c>
      <c r="W12" s="12">
        <v>4.6223410522015707</v>
      </c>
      <c r="X12" s="12">
        <v>0.46592663847832794</v>
      </c>
      <c r="Y12" s="12">
        <v>1.0789088042210713</v>
      </c>
      <c r="Z12" s="12">
        <v>0.27520844539143874</v>
      </c>
      <c r="AA12" s="12">
        <v>0.31000824845368025</v>
      </c>
      <c r="AB12" s="12">
        <v>0.15096545</v>
      </c>
      <c r="AC12" s="12">
        <v>0.11834343000000001</v>
      </c>
      <c r="AD12" s="12">
        <v>6.6716140000000007E-2</v>
      </c>
      <c r="AE12" s="12">
        <v>6.2180640000000009E-2</v>
      </c>
      <c r="AF12" s="12">
        <v>5.889805E-2</v>
      </c>
      <c r="AG12" s="12">
        <v>0.48373270999999995</v>
      </c>
      <c r="AH12" s="12">
        <v>5.8278280000000016E-2</v>
      </c>
      <c r="AI12" s="12">
        <v>0</v>
      </c>
      <c r="AJ12" s="12">
        <v>0</v>
      </c>
      <c r="AK12" s="12">
        <v>0</v>
      </c>
      <c r="AL12" s="12">
        <v>0</v>
      </c>
      <c r="AM12" s="12">
        <v>0</v>
      </c>
      <c r="AN12" s="12">
        <v>0</v>
      </c>
      <c r="AO12" s="12">
        <v>0</v>
      </c>
      <c r="AP12" s="12">
        <v>0</v>
      </c>
      <c r="AQ12" s="12"/>
      <c r="AR12" s="12"/>
      <c r="AS12" s="12"/>
      <c r="AT12" s="12"/>
      <c r="AU12" s="12"/>
      <c r="AV12" s="12"/>
      <c r="AW12" s="12"/>
      <c r="AX12" s="12"/>
      <c r="AY12" s="12"/>
      <c r="AZ12" s="12"/>
      <c r="BA12" s="27"/>
      <c r="BB12" s="27">
        <v>11.824662993659953</v>
      </c>
      <c r="BC12" s="27">
        <v>6.9955750643239369</v>
      </c>
      <c r="BD12" s="27">
        <v>3.7469603654907804</v>
      </c>
      <c r="BE12" s="27">
        <v>9.5412656969222613</v>
      </c>
      <c r="BF12" s="12">
        <v>5.1449095754733802</v>
      </c>
      <c r="BG12" s="12">
        <v>6.4423849402924098</v>
      </c>
      <c r="BH12" s="12">
        <v>0.64603326845368025</v>
      </c>
      <c r="BI12" s="12">
        <v>0.66308968000000001</v>
      </c>
      <c r="BJ12" s="12">
        <v>0</v>
      </c>
      <c r="BK12" s="12">
        <v>0</v>
      </c>
      <c r="BL12" s="12">
        <v>0</v>
      </c>
    </row>
    <row r="13" spans="1:64" x14ac:dyDescent="0.2">
      <c r="A13" s="15" t="s">
        <v>41</v>
      </c>
      <c r="B13" s="151" t="s">
        <v>260</v>
      </c>
      <c r="C13" s="27">
        <v>5.3571404765437283</v>
      </c>
      <c r="D13" s="27">
        <v>1.2988358345104896</v>
      </c>
      <c r="E13" s="27">
        <v>4.7006613302384253</v>
      </c>
      <c r="F13" s="27">
        <v>5.6656813338535983</v>
      </c>
      <c r="G13" s="27">
        <v>1.8209294003833658</v>
      </c>
      <c r="H13" s="27">
        <v>1.8412315891717788</v>
      </c>
      <c r="I13" s="27">
        <v>2.2621393957998386</v>
      </c>
      <c r="J13" s="27">
        <v>9.5552133844037925</v>
      </c>
      <c r="K13" s="27">
        <v>2.5591179052108344</v>
      </c>
      <c r="L13" s="27">
        <v>5.3226734334812988</v>
      </c>
      <c r="M13" s="27">
        <v>5.1332768635972084</v>
      </c>
      <c r="N13" s="27">
        <v>8.5561098641682651</v>
      </c>
      <c r="O13" s="27">
        <v>5.5150276564627925</v>
      </c>
      <c r="P13" s="27">
        <v>7.4981125467192253</v>
      </c>
      <c r="Q13" s="27">
        <v>14.579097970116599</v>
      </c>
      <c r="R13" s="27">
        <v>4.7731372408235009</v>
      </c>
      <c r="S13" s="12">
        <v>3.1178057985849983</v>
      </c>
      <c r="T13" s="12">
        <v>7.2069129995912391</v>
      </c>
      <c r="U13" s="12">
        <v>4.7863569353129716</v>
      </c>
      <c r="V13" s="12">
        <v>4.6406265956006845</v>
      </c>
      <c r="W13" s="12">
        <v>2.2959595511260016</v>
      </c>
      <c r="X13" s="12">
        <v>2.8502662821732514</v>
      </c>
      <c r="Y13" s="12">
        <v>0.64482695084626596</v>
      </c>
      <c r="Z13" s="12">
        <v>2.295056745682063</v>
      </c>
      <c r="AA13" s="12">
        <v>2.0033344953052527E-2</v>
      </c>
      <c r="AB13" s="12">
        <v>0.14207656000000002</v>
      </c>
      <c r="AC13" s="12">
        <v>4.0336790000000004E-2</v>
      </c>
      <c r="AD13" s="12">
        <v>0.41130209000000001</v>
      </c>
      <c r="AE13" s="12">
        <v>-9.3067800000000041E-3</v>
      </c>
      <c r="AF13" s="12">
        <v>0.20576824999999996</v>
      </c>
      <c r="AG13" s="12">
        <v>0.32309854999999998</v>
      </c>
      <c r="AH13" s="12">
        <v>6.8938930000000009E-2</v>
      </c>
      <c r="AI13" s="12">
        <v>0</v>
      </c>
      <c r="AJ13" s="12">
        <v>0</v>
      </c>
      <c r="AK13" s="12">
        <v>0</v>
      </c>
      <c r="AL13" s="12">
        <v>0</v>
      </c>
      <c r="AM13" s="12">
        <v>0</v>
      </c>
      <c r="AN13" s="12">
        <v>0</v>
      </c>
      <c r="AO13" s="12">
        <v>0</v>
      </c>
      <c r="AP13" s="12">
        <v>0</v>
      </c>
      <c r="AQ13" s="12"/>
      <c r="AR13" s="12"/>
      <c r="AS13" s="12"/>
      <c r="AT13" s="12"/>
      <c r="AU13" s="12"/>
      <c r="AV13" s="12"/>
      <c r="AW13" s="12"/>
      <c r="AX13" s="12"/>
      <c r="AY13" s="12"/>
      <c r="AZ13" s="12"/>
      <c r="BA13" s="27"/>
      <c r="BB13" s="27">
        <v>17.022318975146241</v>
      </c>
      <c r="BC13" s="27">
        <v>15.479513769758775</v>
      </c>
      <c r="BD13" s="27">
        <v>21.571178066457605</v>
      </c>
      <c r="BE13" s="27">
        <v>32.36537541412212</v>
      </c>
      <c r="BF13" s="12">
        <v>19.751702329089891</v>
      </c>
      <c r="BG13" s="12">
        <v>8.0861095298275814</v>
      </c>
      <c r="BH13" s="12">
        <v>0.61374878495305252</v>
      </c>
      <c r="BI13" s="12">
        <v>0.58849894999999997</v>
      </c>
      <c r="BJ13" s="12">
        <v>0</v>
      </c>
      <c r="BK13" s="12">
        <v>0</v>
      </c>
      <c r="BL13" s="12">
        <v>0</v>
      </c>
    </row>
    <row r="14" spans="1:64" x14ac:dyDescent="0.2">
      <c r="A14" s="32" t="s">
        <v>49</v>
      </c>
      <c r="B14" s="152" t="s">
        <v>224</v>
      </c>
      <c r="C14" s="20">
        <v>0</v>
      </c>
      <c r="D14" s="20">
        <v>0</v>
      </c>
      <c r="E14" s="20">
        <v>0</v>
      </c>
      <c r="F14" s="20">
        <v>0</v>
      </c>
      <c r="G14" s="20">
        <v>0</v>
      </c>
      <c r="H14" s="20">
        <v>0</v>
      </c>
      <c r="I14" s="20">
        <v>0</v>
      </c>
      <c r="J14" s="20">
        <v>0</v>
      </c>
      <c r="K14" s="20">
        <v>2.79063229</v>
      </c>
      <c r="L14" s="20">
        <v>2.6749960699999997</v>
      </c>
      <c r="M14" s="20">
        <v>4.1320852099999996</v>
      </c>
      <c r="N14" s="20">
        <v>4.5470734300000002</v>
      </c>
      <c r="O14" s="20">
        <v>2.7072814099999998</v>
      </c>
      <c r="P14" s="20">
        <v>3.4253266800000004</v>
      </c>
      <c r="Q14" s="20">
        <v>6.4742395900000016</v>
      </c>
      <c r="R14" s="20">
        <v>6.9549068300000005</v>
      </c>
      <c r="S14" s="20">
        <v>6.1529560099999996</v>
      </c>
      <c r="T14" s="20">
        <v>4.1444815400000001</v>
      </c>
      <c r="U14" s="20">
        <v>3.7370807100000003</v>
      </c>
      <c r="V14" s="20">
        <v>3.1621755799999995</v>
      </c>
      <c r="W14" s="20">
        <v>2.7774975800000004</v>
      </c>
      <c r="X14" s="20">
        <v>2.2970470299999999</v>
      </c>
      <c r="Y14" s="20">
        <v>1.5978129400000001</v>
      </c>
      <c r="Z14" s="20">
        <v>2.46006109</v>
      </c>
      <c r="AA14" s="20">
        <v>6.6756295100000003</v>
      </c>
      <c r="AB14" s="20">
        <v>2.9491168400000003</v>
      </c>
      <c r="AC14" s="20">
        <v>3.9698342999999996</v>
      </c>
      <c r="AD14" s="20">
        <v>2.0361335900000004</v>
      </c>
      <c r="AE14" s="20">
        <v>3.0203214800000007</v>
      </c>
      <c r="AF14" s="20">
        <v>3.46579244</v>
      </c>
      <c r="AG14" s="20">
        <v>7.6561408500000008</v>
      </c>
      <c r="AH14" s="20">
        <v>2.3236903799999995</v>
      </c>
      <c r="AI14" s="20">
        <v>5.9122381300000004</v>
      </c>
      <c r="AJ14" s="20">
        <v>2.7203643399999997</v>
      </c>
      <c r="AK14" s="20">
        <v>4.3777631800000005</v>
      </c>
      <c r="AL14" s="20">
        <v>2.5044882500000001</v>
      </c>
      <c r="AM14" s="20">
        <v>1.1246284799999999</v>
      </c>
      <c r="AN14" s="20">
        <v>1.1246284799999999</v>
      </c>
      <c r="AO14" s="20">
        <v>1.1856928</v>
      </c>
      <c r="AP14" s="20">
        <v>1.1856928</v>
      </c>
      <c r="AQ14" s="20">
        <v>3.1114850500000002</v>
      </c>
      <c r="AR14" s="20">
        <v>3.1114850500000002</v>
      </c>
      <c r="AS14" s="20">
        <v>2.56552581</v>
      </c>
      <c r="AT14" s="20">
        <v>2.56552581</v>
      </c>
      <c r="AU14" s="20">
        <v>0.56281091999999999</v>
      </c>
      <c r="AV14" s="20">
        <v>0.56281091999999999</v>
      </c>
      <c r="AW14" s="20">
        <v>1.5282335599999999</v>
      </c>
      <c r="AX14" s="20">
        <v>1.5282335599999999</v>
      </c>
      <c r="AY14" s="20">
        <v>4.3093032000000004</v>
      </c>
      <c r="AZ14" s="20">
        <v>4.3093032000000004</v>
      </c>
      <c r="BA14" s="27"/>
      <c r="BB14" s="20">
        <v>0</v>
      </c>
      <c r="BC14" s="20">
        <v>0</v>
      </c>
      <c r="BD14" s="20">
        <v>14.144786999999999</v>
      </c>
      <c r="BE14" s="20">
        <v>19.56175451</v>
      </c>
      <c r="BF14" s="20">
        <v>17.196693840000002</v>
      </c>
      <c r="BG14" s="20">
        <v>9.1324186400000009</v>
      </c>
      <c r="BH14" s="20">
        <v>15.63071424</v>
      </c>
      <c r="BI14" s="20">
        <v>16.465945150000003</v>
      </c>
      <c r="BJ14" s="20">
        <v>15.514853899999999</v>
      </c>
      <c r="BK14" s="20">
        <v>7.9873321400000004</v>
      </c>
      <c r="BL14" s="20">
        <v>7.9873321400000004</v>
      </c>
    </row>
    <row r="15" spans="1:64" x14ac:dyDescent="0.2">
      <c r="A15" s="15" t="s">
        <v>40</v>
      </c>
      <c r="B15" s="151" t="s">
        <v>259</v>
      </c>
      <c r="C15" s="27">
        <v>0</v>
      </c>
      <c r="D15" s="27">
        <v>0</v>
      </c>
      <c r="E15" s="27">
        <v>0</v>
      </c>
      <c r="F15" s="27">
        <v>0</v>
      </c>
      <c r="G15" s="27">
        <v>0</v>
      </c>
      <c r="H15" s="27">
        <v>0</v>
      </c>
      <c r="I15" s="27">
        <v>0</v>
      </c>
      <c r="J15" s="27">
        <v>0</v>
      </c>
      <c r="K15" s="27">
        <v>0.60733709999999996</v>
      </c>
      <c r="L15" s="27">
        <v>1.5642359199999998</v>
      </c>
      <c r="M15" s="27">
        <v>2.2627862999999997</v>
      </c>
      <c r="N15" s="27">
        <v>2.9758386100000003</v>
      </c>
      <c r="O15" s="27">
        <v>1.3282864599999997</v>
      </c>
      <c r="P15" s="27">
        <v>1.1462589600000002</v>
      </c>
      <c r="Q15" s="27">
        <v>3.515365580000001</v>
      </c>
      <c r="R15" s="27">
        <v>2.3819540900000002</v>
      </c>
      <c r="S15" s="12">
        <v>1.4730411099999996</v>
      </c>
      <c r="T15" s="12">
        <v>1.5758226100000001</v>
      </c>
      <c r="U15" s="12">
        <v>0.35333540000000002</v>
      </c>
      <c r="V15" s="12">
        <v>0.99543235999999979</v>
      </c>
      <c r="W15" s="12">
        <v>0.89934482000000016</v>
      </c>
      <c r="X15" s="12">
        <v>0.57889535000000003</v>
      </c>
      <c r="Y15" s="12">
        <v>0.38814986000000001</v>
      </c>
      <c r="Z15" s="12">
        <v>0.97619502000000002</v>
      </c>
      <c r="AA15" s="12">
        <v>3.61973105</v>
      </c>
      <c r="AB15" s="12">
        <v>1.3666558700000002</v>
      </c>
      <c r="AC15" s="12">
        <v>1.4670695499999999</v>
      </c>
      <c r="AD15" s="12">
        <v>0.27559038000000002</v>
      </c>
      <c r="AE15" s="12">
        <v>0.68258795000000005</v>
      </c>
      <c r="AF15" s="12">
        <v>1.0435994100000001</v>
      </c>
      <c r="AG15" s="12">
        <v>4.7313076000000009</v>
      </c>
      <c r="AH15" s="12">
        <v>0.86781834000000002</v>
      </c>
      <c r="AI15" s="12">
        <v>0</v>
      </c>
      <c r="AJ15" s="12">
        <v>0</v>
      </c>
      <c r="AK15" s="12">
        <v>0</v>
      </c>
      <c r="AL15" s="12">
        <v>0</v>
      </c>
      <c r="AM15" s="12">
        <v>0</v>
      </c>
      <c r="AN15" s="20">
        <v>0</v>
      </c>
      <c r="AO15" s="12">
        <v>0</v>
      </c>
      <c r="AP15" s="12">
        <v>0</v>
      </c>
      <c r="AQ15" s="12"/>
      <c r="AR15" s="12"/>
      <c r="AS15" s="12"/>
      <c r="AT15" s="12"/>
      <c r="AU15" s="12"/>
      <c r="AV15" s="12"/>
      <c r="AW15" s="12"/>
      <c r="AX15" s="12"/>
      <c r="AY15" s="12"/>
      <c r="AZ15" s="12"/>
      <c r="BA15" s="27"/>
      <c r="BB15" s="27">
        <v>0</v>
      </c>
      <c r="BC15" s="27">
        <v>0</v>
      </c>
      <c r="BD15" s="27">
        <v>7.4101979299999998</v>
      </c>
      <c r="BE15" s="27">
        <v>8.3718650900000018</v>
      </c>
      <c r="BF15" s="12">
        <v>4.3976314799999994</v>
      </c>
      <c r="BG15" s="12">
        <v>2.8425850499999998</v>
      </c>
      <c r="BH15" s="12">
        <v>6.7290468499999996</v>
      </c>
      <c r="BI15" s="12">
        <v>7.3253133000000012</v>
      </c>
      <c r="BJ15" s="12">
        <v>0</v>
      </c>
      <c r="BK15" s="12">
        <v>0</v>
      </c>
      <c r="BL15" s="12">
        <v>0</v>
      </c>
    </row>
    <row r="16" spans="1:64" x14ac:dyDescent="0.2">
      <c r="A16" s="15" t="s">
        <v>41</v>
      </c>
      <c r="B16" s="151" t="s">
        <v>260</v>
      </c>
      <c r="C16" s="27">
        <v>0</v>
      </c>
      <c r="D16" s="27">
        <v>0</v>
      </c>
      <c r="E16" s="27">
        <v>0</v>
      </c>
      <c r="F16" s="27">
        <v>0</v>
      </c>
      <c r="G16" s="27">
        <v>0</v>
      </c>
      <c r="H16" s="27">
        <v>0</v>
      </c>
      <c r="I16" s="27">
        <v>0</v>
      </c>
      <c r="J16" s="27">
        <v>0</v>
      </c>
      <c r="K16" s="27">
        <v>2.1832951899999999</v>
      </c>
      <c r="L16" s="27">
        <v>1.1107601499999999</v>
      </c>
      <c r="M16" s="27">
        <v>1.8692989099999997</v>
      </c>
      <c r="N16" s="27">
        <v>1.5712348200000001</v>
      </c>
      <c r="O16" s="27">
        <v>1.3789949500000001</v>
      </c>
      <c r="P16" s="27">
        <v>2.27906772</v>
      </c>
      <c r="Q16" s="27">
        <v>2.9588740100000006</v>
      </c>
      <c r="R16" s="27">
        <v>4.5729527400000007</v>
      </c>
      <c r="S16" s="12">
        <v>4.6799149</v>
      </c>
      <c r="T16" s="12">
        <v>2.5686589300000002</v>
      </c>
      <c r="U16" s="12">
        <v>3.3837453100000001</v>
      </c>
      <c r="V16" s="12">
        <v>2.1667432199999999</v>
      </c>
      <c r="W16" s="12">
        <v>1.8781527600000003</v>
      </c>
      <c r="X16" s="12">
        <v>1.7181516800000001</v>
      </c>
      <c r="Y16" s="12">
        <v>1.2096630800000001</v>
      </c>
      <c r="Z16" s="12">
        <v>1.4838660699999999</v>
      </c>
      <c r="AA16" s="12">
        <v>3.0558984599999999</v>
      </c>
      <c r="AB16" s="12">
        <v>1.5824609700000001</v>
      </c>
      <c r="AC16" s="12">
        <v>2.5027647499999999</v>
      </c>
      <c r="AD16" s="12">
        <v>1.7605432100000002</v>
      </c>
      <c r="AE16" s="12">
        <v>2.3377335300000004</v>
      </c>
      <c r="AF16" s="12">
        <v>2.4221930299999999</v>
      </c>
      <c r="AG16" s="12">
        <v>2.9248332499999998</v>
      </c>
      <c r="AH16" s="12">
        <v>1.4558720399999996</v>
      </c>
      <c r="AI16" s="12">
        <v>0</v>
      </c>
      <c r="AJ16" s="12">
        <v>0</v>
      </c>
      <c r="AK16" s="12">
        <v>0</v>
      </c>
      <c r="AL16" s="12">
        <v>0</v>
      </c>
      <c r="AM16" s="12">
        <v>0</v>
      </c>
      <c r="AN16" s="20">
        <v>0</v>
      </c>
      <c r="AO16" s="12">
        <v>0</v>
      </c>
      <c r="AP16" s="12">
        <v>0</v>
      </c>
      <c r="AQ16" s="12"/>
      <c r="AR16" s="12"/>
      <c r="AS16" s="12"/>
      <c r="AT16" s="12"/>
      <c r="AU16" s="12"/>
      <c r="AV16" s="12"/>
      <c r="AW16" s="12"/>
      <c r="AX16" s="12"/>
      <c r="AY16" s="12"/>
      <c r="AZ16" s="12"/>
      <c r="BA16" s="27"/>
      <c r="BB16" s="27">
        <v>0</v>
      </c>
      <c r="BC16" s="27">
        <v>0</v>
      </c>
      <c r="BD16" s="27">
        <v>6.7345890699999993</v>
      </c>
      <c r="BE16" s="27">
        <v>11.18988942</v>
      </c>
      <c r="BF16" s="12">
        <v>12.799062360000001</v>
      </c>
      <c r="BG16" s="12">
        <v>6.2898335900000006</v>
      </c>
      <c r="BH16" s="12">
        <v>8.9016673900000001</v>
      </c>
      <c r="BI16" s="12">
        <v>9.1406318500000001</v>
      </c>
      <c r="BJ16" s="12">
        <v>0</v>
      </c>
      <c r="BK16" s="12">
        <v>0</v>
      </c>
      <c r="BL16" s="12">
        <v>0</v>
      </c>
    </row>
    <row r="17" spans="1:64" x14ac:dyDescent="0.2">
      <c r="A17" s="32" t="s">
        <v>573</v>
      </c>
      <c r="B17" s="152" t="s">
        <v>578</v>
      </c>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3.1030000000000002</v>
      </c>
      <c r="AF17" s="20">
        <v>1.0409999999999999</v>
      </c>
      <c r="AG17" s="20">
        <v>0.24109755000000002</v>
      </c>
      <c r="AH17" s="20">
        <v>0.63139852000000007</v>
      </c>
      <c r="AI17" s="20">
        <v>3.5992079300000013</v>
      </c>
      <c r="AJ17" s="20">
        <v>6.8151905599999996</v>
      </c>
      <c r="AK17" s="20">
        <v>3.3450765899999997</v>
      </c>
      <c r="AL17" s="20">
        <v>1.1504426800000001</v>
      </c>
      <c r="AM17" s="20">
        <v>1.7167792400000002</v>
      </c>
      <c r="AN17" s="20">
        <v>1.7167792400000002</v>
      </c>
      <c r="AO17" s="20">
        <v>3.1481127399999997</v>
      </c>
      <c r="AP17" s="20">
        <v>3.1481127399999997</v>
      </c>
      <c r="AQ17" s="20">
        <v>3.7612109</v>
      </c>
      <c r="AR17" s="20">
        <v>3.7612109</v>
      </c>
      <c r="AS17" s="20">
        <v>3.3832117099999999</v>
      </c>
      <c r="AT17" s="20">
        <v>3.3832117099999999</v>
      </c>
      <c r="AU17" s="20">
        <v>0.43933401000000005</v>
      </c>
      <c r="AV17" s="20">
        <v>0.43933401000000005</v>
      </c>
      <c r="AW17" s="20">
        <v>7.4113540000000006E-2</v>
      </c>
      <c r="AX17" s="20">
        <v>7.4113540000000006E-2</v>
      </c>
      <c r="AY17" s="20">
        <v>0.18362222999999997</v>
      </c>
      <c r="AZ17" s="20">
        <v>0.18362222999999997</v>
      </c>
      <c r="BA17" s="27"/>
      <c r="BB17" s="20">
        <v>0</v>
      </c>
      <c r="BC17" s="20">
        <v>0</v>
      </c>
      <c r="BD17" s="20">
        <v>14.144786999999999</v>
      </c>
      <c r="BE17" s="20">
        <v>19.56175451</v>
      </c>
      <c r="BF17" s="20">
        <v>17.196693840000002</v>
      </c>
      <c r="BG17" s="20">
        <v>9.1324186400000009</v>
      </c>
      <c r="BH17" s="20">
        <v>15.63071424</v>
      </c>
      <c r="BI17" s="20">
        <v>0</v>
      </c>
      <c r="BJ17" s="20">
        <v>14.908038930000002</v>
      </c>
      <c r="BK17" s="20">
        <v>12.009314589999999</v>
      </c>
      <c r="BL17" s="20">
        <v>12.009314589999999</v>
      </c>
    </row>
    <row r="18" spans="1:64" x14ac:dyDescent="0.2">
      <c r="A18" s="15" t="s">
        <v>40</v>
      </c>
      <c r="B18" s="151" t="s">
        <v>259</v>
      </c>
      <c r="C18" s="27">
        <v>0</v>
      </c>
      <c r="D18" s="27">
        <v>0</v>
      </c>
      <c r="E18" s="27">
        <v>0</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12">
        <v>0</v>
      </c>
      <c r="AN18" s="20">
        <v>0</v>
      </c>
      <c r="AO18" s="12">
        <v>0</v>
      </c>
      <c r="AP18" s="12">
        <v>0</v>
      </c>
      <c r="AQ18" s="12"/>
      <c r="AR18" s="12"/>
      <c r="AS18" s="12"/>
      <c r="AT18" s="12"/>
      <c r="AU18" s="12"/>
      <c r="AV18" s="12"/>
      <c r="AW18" s="12"/>
      <c r="AX18" s="12"/>
      <c r="AY18" s="12"/>
      <c r="AZ18" s="12"/>
      <c r="BA18" s="27"/>
      <c r="BB18" s="27">
        <v>0</v>
      </c>
      <c r="BC18" s="27">
        <v>0</v>
      </c>
      <c r="BD18" s="27">
        <v>0</v>
      </c>
      <c r="BE18" s="27">
        <v>0</v>
      </c>
      <c r="BF18" s="27">
        <v>0</v>
      </c>
      <c r="BG18" s="27">
        <v>0</v>
      </c>
      <c r="BH18" s="27">
        <v>0</v>
      </c>
      <c r="BI18" s="27">
        <v>0</v>
      </c>
      <c r="BJ18" s="27">
        <v>0</v>
      </c>
      <c r="BK18" s="27">
        <v>0</v>
      </c>
      <c r="BL18" s="27">
        <v>0</v>
      </c>
    </row>
    <row r="19" spans="1:64" x14ac:dyDescent="0.2">
      <c r="A19" s="15" t="s">
        <v>41</v>
      </c>
      <c r="B19" s="151" t="s">
        <v>260</v>
      </c>
      <c r="C19" s="27">
        <v>0</v>
      </c>
      <c r="D19" s="27">
        <v>0</v>
      </c>
      <c r="E19" s="27">
        <v>0</v>
      </c>
      <c r="F19" s="27">
        <v>0</v>
      </c>
      <c r="G19" s="27">
        <v>0</v>
      </c>
      <c r="H19" s="27">
        <v>0</v>
      </c>
      <c r="I19" s="27">
        <v>0</v>
      </c>
      <c r="J19" s="27">
        <v>0</v>
      </c>
      <c r="K19" s="27">
        <v>2.1832951899999999</v>
      </c>
      <c r="L19" s="27">
        <v>1.1107601499999999</v>
      </c>
      <c r="M19" s="27">
        <v>1.8692989099999997</v>
      </c>
      <c r="N19" s="27">
        <v>1.5712348200000001</v>
      </c>
      <c r="O19" s="27">
        <v>1.3789949500000001</v>
      </c>
      <c r="P19" s="27">
        <v>2.27906772</v>
      </c>
      <c r="Q19" s="27">
        <v>2.9588740100000006</v>
      </c>
      <c r="R19" s="27">
        <v>4.5729527400000007</v>
      </c>
      <c r="S19" s="12">
        <v>4.6799149</v>
      </c>
      <c r="T19" s="12">
        <v>2.5686589300000002</v>
      </c>
      <c r="U19" s="12">
        <v>3.3837453100000001</v>
      </c>
      <c r="V19" s="12">
        <v>2.1667432199999999</v>
      </c>
      <c r="W19" s="12">
        <v>1.8781527600000003</v>
      </c>
      <c r="X19" s="12">
        <v>1.7181516800000001</v>
      </c>
      <c r="Y19" s="12">
        <v>1.2096630800000001</v>
      </c>
      <c r="Z19" s="12">
        <v>1.4838660699999999</v>
      </c>
      <c r="AA19" s="12">
        <v>3.0558984599999999</v>
      </c>
      <c r="AB19" s="12">
        <v>1.5824609700000001</v>
      </c>
      <c r="AC19" s="12">
        <v>2.5027647499999999</v>
      </c>
      <c r="AD19" s="12">
        <v>1.7605432100000002</v>
      </c>
      <c r="AE19" s="12">
        <v>3.1030000000000002</v>
      </c>
      <c r="AF19" s="12">
        <v>1.0409999999999999</v>
      </c>
      <c r="AG19" s="12">
        <v>0.24109755000000002</v>
      </c>
      <c r="AH19" s="12">
        <v>0.63139852000000007</v>
      </c>
      <c r="AI19" s="12">
        <v>0</v>
      </c>
      <c r="AJ19" s="12">
        <v>0</v>
      </c>
      <c r="AK19" s="12">
        <v>0</v>
      </c>
      <c r="AL19" s="12">
        <v>0</v>
      </c>
      <c r="AM19" s="12">
        <v>0</v>
      </c>
      <c r="AN19" s="20">
        <v>0</v>
      </c>
      <c r="AO19" s="12">
        <v>0</v>
      </c>
      <c r="AP19" s="12">
        <v>0</v>
      </c>
      <c r="AQ19" s="12"/>
      <c r="AR19" s="12"/>
      <c r="AS19" s="12"/>
      <c r="AT19" s="12"/>
      <c r="AU19" s="12"/>
      <c r="AV19" s="12"/>
      <c r="AW19" s="12"/>
      <c r="AX19" s="12"/>
      <c r="AY19" s="12"/>
      <c r="AZ19" s="12"/>
      <c r="BA19" s="27"/>
      <c r="BB19" s="27">
        <v>0</v>
      </c>
      <c r="BC19" s="27">
        <v>0</v>
      </c>
      <c r="BD19" s="27">
        <v>0</v>
      </c>
      <c r="BE19" s="27">
        <v>0</v>
      </c>
      <c r="BF19" s="27">
        <v>0</v>
      </c>
      <c r="BG19" s="27">
        <v>0</v>
      </c>
      <c r="BH19" s="27">
        <v>0</v>
      </c>
      <c r="BI19" s="12">
        <v>0</v>
      </c>
      <c r="BJ19" s="12">
        <v>0</v>
      </c>
      <c r="BK19" s="12">
        <v>0</v>
      </c>
      <c r="BL19" s="12">
        <v>0</v>
      </c>
    </row>
    <row r="20" spans="1:64" x14ac:dyDescent="0.2">
      <c r="A20" s="32" t="s">
        <v>50</v>
      </c>
      <c r="B20" s="152" t="s">
        <v>225</v>
      </c>
      <c r="C20" s="20">
        <v>3.54440310551088</v>
      </c>
      <c r="D20" s="20">
        <v>7.6018054556821832</v>
      </c>
      <c r="E20" s="20">
        <v>8.3636271131351574</v>
      </c>
      <c r="F20" s="20">
        <v>7.6179829661914713</v>
      </c>
      <c r="G20" s="20">
        <v>6.1486957078447606</v>
      </c>
      <c r="H20" s="20">
        <v>6.6862842800669124</v>
      </c>
      <c r="I20" s="20">
        <v>5.4245969722631919</v>
      </c>
      <c r="J20" s="20">
        <v>5.3227120833221333</v>
      </c>
      <c r="K20" s="20">
        <v>6.7903921228625306</v>
      </c>
      <c r="L20" s="20">
        <v>6.9726673296970638</v>
      </c>
      <c r="M20" s="20">
        <v>9.6990956465569589</v>
      </c>
      <c r="N20" s="20">
        <v>10.141526543485694</v>
      </c>
      <c r="O20" s="20">
        <v>9.4693553990121977</v>
      </c>
      <c r="P20" s="20">
        <v>14.280989630742063</v>
      </c>
      <c r="Q20" s="20">
        <v>14.282885457164639</v>
      </c>
      <c r="R20" s="20">
        <v>8.9995411032746464</v>
      </c>
      <c r="S20" s="20">
        <v>12.297719568759103</v>
      </c>
      <c r="T20" s="20">
        <v>9.1181498181167484</v>
      </c>
      <c r="U20" s="20">
        <v>8.4409770964589246</v>
      </c>
      <c r="V20" s="20">
        <v>12.123215072227747</v>
      </c>
      <c r="W20" s="20">
        <v>11.497124644473429</v>
      </c>
      <c r="X20" s="20">
        <v>7.1311416249723827</v>
      </c>
      <c r="Y20" s="20">
        <v>8.1407710525713295</v>
      </c>
      <c r="Z20" s="20">
        <v>2.2518472371140832</v>
      </c>
      <c r="AA20" s="20">
        <v>6.974268609378516</v>
      </c>
      <c r="AB20" s="20">
        <v>9.9017267999999987</v>
      </c>
      <c r="AC20" s="20">
        <v>4.3315146600000007</v>
      </c>
      <c r="AD20" s="20">
        <v>6.176662659999999</v>
      </c>
      <c r="AE20" s="20">
        <v>2.3279577899999997</v>
      </c>
      <c r="AF20" s="20">
        <v>3.9657929200000006</v>
      </c>
      <c r="AG20" s="20">
        <v>4.6092871099999986</v>
      </c>
      <c r="AH20" s="20">
        <v>1.7068430099999998</v>
      </c>
      <c r="AI20" s="20">
        <v>2.1329633899999996</v>
      </c>
      <c r="AJ20" s="20">
        <v>3.9596911800000001</v>
      </c>
      <c r="AK20" s="20">
        <v>2.39149447</v>
      </c>
      <c r="AL20" s="20">
        <v>2.00899625</v>
      </c>
      <c r="AM20" s="20">
        <v>5.4341856100000001</v>
      </c>
      <c r="AN20" s="20">
        <v>5.4341856100000001</v>
      </c>
      <c r="AO20" s="20">
        <v>3.1226819399999997</v>
      </c>
      <c r="AP20" s="20">
        <v>3.1226819399999997</v>
      </c>
      <c r="AQ20" s="20">
        <v>2.9932894900000004</v>
      </c>
      <c r="AR20" s="20">
        <v>2.9932894900000004</v>
      </c>
      <c r="AS20" s="20">
        <v>2.6325527100000006</v>
      </c>
      <c r="AT20" s="20">
        <v>2.6325527100000006</v>
      </c>
      <c r="AU20" s="20">
        <v>1.5331234599999999</v>
      </c>
      <c r="AV20" s="20">
        <v>1.5331234599999999</v>
      </c>
      <c r="AW20" s="20">
        <v>1.3165279699999999</v>
      </c>
      <c r="AX20" s="20">
        <v>1.3165279699999999</v>
      </c>
      <c r="AY20" s="20">
        <v>11.942652349999999</v>
      </c>
      <c r="AZ20" s="20">
        <v>11.942652349999999</v>
      </c>
      <c r="BA20" s="27"/>
      <c r="BB20" s="20">
        <v>27.127818640519692</v>
      </c>
      <c r="BC20" s="20">
        <v>23.582289043496999</v>
      </c>
      <c r="BD20" s="20">
        <v>33.603681642602254</v>
      </c>
      <c r="BE20" s="20">
        <v>47.032771590193548</v>
      </c>
      <c r="BF20" s="20">
        <v>41.980061555562528</v>
      </c>
      <c r="BG20" s="20">
        <v>29.020884559131225</v>
      </c>
      <c r="BH20" s="20">
        <v>27.384172729378513</v>
      </c>
      <c r="BI20" s="20">
        <v>12.609880829999998</v>
      </c>
      <c r="BJ20" s="20">
        <v>10.493145289999999</v>
      </c>
      <c r="BK20" s="20">
        <v>14.182709750000001</v>
      </c>
      <c r="BL20" s="20">
        <v>14.182709750000001</v>
      </c>
    </row>
    <row r="21" spans="1:64" x14ac:dyDescent="0.2">
      <c r="A21" s="15" t="s">
        <v>40</v>
      </c>
      <c r="B21" s="151" t="s">
        <v>259</v>
      </c>
      <c r="C21" s="27">
        <v>2.6789212846175805</v>
      </c>
      <c r="D21" s="27">
        <v>6.7189626902329067</v>
      </c>
      <c r="E21" s="27">
        <v>7.1083879100645682</v>
      </c>
      <c r="F21" s="27">
        <v>4.1106680683756851</v>
      </c>
      <c r="G21" s="27">
        <v>4.7614200324700917</v>
      </c>
      <c r="H21" s="27">
        <v>4.6909327031400316</v>
      </c>
      <c r="I21" s="27">
        <v>3.2379651768657043</v>
      </c>
      <c r="J21" s="27">
        <v>2.7654924540809098</v>
      </c>
      <c r="K21" s="27">
        <v>4.3074823864221381</v>
      </c>
      <c r="L21" s="27">
        <v>3.0106521340417185</v>
      </c>
      <c r="M21" s="27">
        <v>5.3281259426432737</v>
      </c>
      <c r="N21" s="27">
        <v>4.1787497331856702</v>
      </c>
      <c r="O21" s="27">
        <v>4.8274735018033486</v>
      </c>
      <c r="P21" s="27">
        <v>9.5972762562661202</v>
      </c>
      <c r="Q21" s="27">
        <v>7.2775107623716835</v>
      </c>
      <c r="R21" s="27">
        <v>8.0898693610461656</v>
      </c>
      <c r="S21" s="12">
        <v>5.4263517191997774</v>
      </c>
      <c r="T21" s="12">
        <v>5.5330899297211928</v>
      </c>
      <c r="U21" s="12">
        <v>5.3384996893386791</v>
      </c>
      <c r="V21" s="12">
        <v>7.7173590120334765</v>
      </c>
      <c r="W21" s="12">
        <v>9.0929963119413202</v>
      </c>
      <c r="X21" s="12">
        <v>5.1320769216080802</v>
      </c>
      <c r="Y21" s="12">
        <v>6.3437759763318198</v>
      </c>
      <c r="Z21" s="12">
        <v>1.2239241091411532</v>
      </c>
      <c r="AA21" s="12">
        <v>3.9211558202820869</v>
      </c>
      <c r="AB21" s="12">
        <v>8.2233433399999996</v>
      </c>
      <c r="AC21" s="12">
        <v>2.9172304200000005</v>
      </c>
      <c r="AD21" s="12">
        <v>4.865645859999999</v>
      </c>
      <c r="AE21" s="12">
        <v>1.3679635399999996</v>
      </c>
      <c r="AF21" s="12">
        <v>2.9826733600000006</v>
      </c>
      <c r="AG21" s="12">
        <v>3.0357248099999992</v>
      </c>
      <c r="AH21" s="12">
        <v>0.5898783299999999</v>
      </c>
      <c r="AI21" s="12">
        <v>0</v>
      </c>
      <c r="AJ21" s="12">
        <v>0</v>
      </c>
      <c r="AK21" s="12">
        <v>0</v>
      </c>
      <c r="AL21" s="12">
        <v>0</v>
      </c>
      <c r="AM21" s="12">
        <v>0</v>
      </c>
      <c r="AN21" s="20">
        <v>0</v>
      </c>
      <c r="AO21" s="12">
        <v>0</v>
      </c>
      <c r="AP21" s="12">
        <v>0</v>
      </c>
      <c r="AQ21" s="12"/>
      <c r="AR21" s="12"/>
      <c r="AS21" s="12"/>
      <c r="AT21" s="12"/>
      <c r="AU21" s="12"/>
      <c r="AV21" s="12"/>
      <c r="AW21" s="12"/>
      <c r="AX21" s="12"/>
      <c r="AY21" s="12"/>
      <c r="AZ21" s="12"/>
      <c r="BA21" s="27"/>
      <c r="BB21" s="27">
        <v>20.616939953290739</v>
      </c>
      <c r="BC21" s="27">
        <v>15.455810366556737</v>
      </c>
      <c r="BD21" s="27">
        <v>16.825010196292801</v>
      </c>
      <c r="BE21" s="27">
        <v>29.79212988148732</v>
      </c>
      <c r="BF21" s="12">
        <v>24.015300350293124</v>
      </c>
      <c r="BG21" s="12">
        <v>21.792773319022373</v>
      </c>
      <c r="BH21" s="12">
        <v>19.927375440282084</v>
      </c>
      <c r="BI21" s="12">
        <v>7.9762400399999986</v>
      </c>
      <c r="BJ21" s="12">
        <v>0</v>
      </c>
      <c r="BK21" s="12">
        <v>0</v>
      </c>
      <c r="BL21" s="12">
        <v>0</v>
      </c>
    </row>
    <row r="22" spans="1:64" x14ac:dyDescent="0.2">
      <c r="A22" s="15" t="s">
        <v>41</v>
      </c>
      <c r="B22" s="151" t="s">
        <v>260</v>
      </c>
      <c r="C22" s="27">
        <v>0.8654818208932995</v>
      </c>
      <c r="D22" s="27">
        <v>0.88284276544927631</v>
      </c>
      <c r="E22" s="27">
        <v>1.2552392030705899</v>
      </c>
      <c r="F22" s="27">
        <v>3.5073148978157858</v>
      </c>
      <c r="G22" s="27">
        <v>1.3872756753746691</v>
      </c>
      <c r="H22" s="27">
        <v>1.9953515769268808</v>
      </c>
      <c r="I22" s="27">
        <v>2.1866317953974872</v>
      </c>
      <c r="J22" s="27">
        <v>2.5572196292412235</v>
      </c>
      <c r="K22" s="27">
        <v>2.4829097364403925</v>
      </c>
      <c r="L22" s="27">
        <v>3.9620151956553458</v>
      </c>
      <c r="M22" s="27">
        <v>4.3709697039136852</v>
      </c>
      <c r="N22" s="27">
        <v>5.9627768103000243</v>
      </c>
      <c r="O22" s="27">
        <v>4.6418818972088491</v>
      </c>
      <c r="P22" s="27">
        <v>4.6837133744759418</v>
      </c>
      <c r="Q22" s="27">
        <v>7.0053746947929545</v>
      </c>
      <c r="R22" s="27">
        <v>0.90967174222848135</v>
      </c>
      <c r="S22" s="12">
        <v>6.8713678495593262</v>
      </c>
      <c r="T22" s="12">
        <v>3.5850598883955556</v>
      </c>
      <c r="U22" s="12">
        <v>3.1024774071202459</v>
      </c>
      <c r="V22" s="12">
        <v>4.4058560601942718</v>
      </c>
      <c r="W22" s="12">
        <v>2.4041283325321086</v>
      </c>
      <c r="X22" s="12">
        <v>1.9990647033643028</v>
      </c>
      <c r="Y22" s="12">
        <v>1.7969950762395104</v>
      </c>
      <c r="Z22" s="12">
        <v>1.02792312797293</v>
      </c>
      <c r="AA22" s="12">
        <v>3.0531127890964287</v>
      </c>
      <c r="AB22" s="12">
        <v>1.67838346</v>
      </c>
      <c r="AC22" s="12">
        <v>1.41428424</v>
      </c>
      <c r="AD22" s="12">
        <v>1.3110168000000002</v>
      </c>
      <c r="AE22" s="12">
        <v>0.95999425000000005</v>
      </c>
      <c r="AF22" s="12">
        <v>0.98311956</v>
      </c>
      <c r="AG22" s="12">
        <v>1.5735622999999999</v>
      </c>
      <c r="AH22" s="12">
        <v>1.1169646799999999</v>
      </c>
      <c r="AI22" s="12">
        <v>0</v>
      </c>
      <c r="AJ22" s="12">
        <v>0</v>
      </c>
      <c r="AK22" s="12">
        <v>0</v>
      </c>
      <c r="AL22" s="12">
        <v>0</v>
      </c>
      <c r="AM22" s="12">
        <v>0</v>
      </c>
      <c r="AN22" s="20">
        <v>0</v>
      </c>
      <c r="AO22" s="12">
        <v>0</v>
      </c>
      <c r="AP22" s="12">
        <v>0</v>
      </c>
      <c r="AQ22" s="12"/>
      <c r="AR22" s="12"/>
      <c r="AS22" s="12"/>
      <c r="AT22" s="12"/>
      <c r="AU22" s="12"/>
      <c r="AV22" s="12"/>
      <c r="AW22" s="12"/>
      <c r="AX22" s="12"/>
      <c r="AY22" s="12"/>
      <c r="AZ22" s="12"/>
      <c r="BA22" s="27"/>
      <c r="BB22" s="27">
        <v>6.510878687228951</v>
      </c>
      <c r="BC22" s="27">
        <v>8.1264786769402608</v>
      </c>
      <c r="BD22" s="27">
        <v>16.778671446309449</v>
      </c>
      <c r="BE22" s="27">
        <v>17.240641708706228</v>
      </c>
      <c r="BF22" s="12">
        <v>17.964761205269401</v>
      </c>
      <c r="BG22" s="12">
        <v>7.228111240108853</v>
      </c>
      <c r="BH22" s="12">
        <v>7.4567972890964285</v>
      </c>
      <c r="BI22" s="12">
        <v>4.6336407899999994</v>
      </c>
      <c r="BJ22" s="12">
        <v>0</v>
      </c>
      <c r="BK22" s="12">
        <v>0</v>
      </c>
      <c r="BL22" s="12">
        <v>0</v>
      </c>
    </row>
    <row r="23" spans="1:64" s="21" customFormat="1" ht="15" x14ac:dyDescent="0.25">
      <c r="A23" s="3" t="s">
        <v>32</v>
      </c>
      <c r="B23" s="141" t="s">
        <v>226</v>
      </c>
      <c r="C23" s="23">
        <v>-16.086305604603293</v>
      </c>
      <c r="D23" s="23">
        <v>-14.44243540670622</v>
      </c>
      <c r="E23" s="23">
        <v>-18.346039008782991</v>
      </c>
      <c r="F23" s="23">
        <v>-19.806332572510868</v>
      </c>
      <c r="G23" s="23">
        <v>-12.75670621425626</v>
      </c>
      <c r="H23" s="23">
        <v>-13.977400709934674</v>
      </c>
      <c r="I23" s="23">
        <v>-18.027587181187819</v>
      </c>
      <c r="J23" s="23">
        <v>-19.789083468033649</v>
      </c>
      <c r="K23" s="23">
        <v>-17.115473723049529</v>
      </c>
      <c r="L23" s="23">
        <v>-20.19951525207059</v>
      </c>
      <c r="M23" s="23">
        <v>-21.748564753720363</v>
      </c>
      <c r="N23" s="23">
        <v>-28.287726422230943</v>
      </c>
      <c r="O23" s="23">
        <v>-24.457664543600004</v>
      </c>
      <c r="P23" s="23">
        <v>-33.058152478000004</v>
      </c>
      <c r="Q23" s="23">
        <v>-38.771604877999998</v>
      </c>
      <c r="R23" s="23">
        <v>-29.2230197015</v>
      </c>
      <c r="S23" s="23">
        <v>-23.571490180000001</v>
      </c>
      <c r="T23" s="23">
        <v>-28.141895369999997</v>
      </c>
      <c r="U23" s="23">
        <v>-40.140036460000005</v>
      </c>
      <c r="V23" s="23">
        <v>-25.982615550000002</v>
      </c>
      <c r="W23" s="23">
        <v>-26.512506579999993</v>
      </c>
      <c r="X23" s="23">
        <v>-27.955650326743154</v>
      </c>
      <c r="Y23" s="23">
        <v>-27.101809110000005</v>
      </c>
      <c r="Z23" s="23">
        <v>-25.26550610974294</v>
      </c>
      <c r="AA23" s="23">
        <v>-21.904813169999997</v>
      </c>
      <c r="AB23" s="23">
        <v>-22.120702170000005</v>
      </c>
      <c r="AC23" s="23">
        <v>-21.008575789999995</v>
      </c>
      <c r="AD23" s="23">
        <v>-24.407608409999995</v>
      </c>
      <c r="AE23" s="23">
        <v>-36.992859390000007</v>
      </c>
      <c r="AF23" s="23">
        <v>-21.572002080000001</v>
      </c>
      <c r="AG23" s="23">
        <v>-20.614000359999995</v>
      </c>
      <c r="AH23" s="23">
        <v>-21.506274770000005</v>
      </c>
      <c r="AI23" s="23">
        <v>-27.127335420000001</v>
      </c>
      <c r="AJ23" s="23">
        <v>-27.165990610000001</v>
      </c>
      <c r="AK23" s="23">
        <v>-18.002891739999999</v>
      </c>
      <c r="AL23" s="23">
        <v>-9.9732731099999992</v>
      </c>
      <c r="AM23" s="23">
        <v>-8.3004232499999997</v>
      </c>
      <c r="AN23" s="23">
        <v>-8.1839734000000011</v>
      </c>
      <c r="AO23" s="286">
        <v>-10.356395970000001</v>
      </c>
      <c r="AP23" s="286">
        <v>-10.256355310000002</v>
      </c>
      <c r="AQ23" s="286">
        <v>-10.781864946369044</v>
      </c>
      <c r="AR23" s="286">
        <v>-10.698283946369045</v>
      </c>
      <c r="AS23" s="286">
        <v>-12.476919150000001</v>
      </c>
      <c r="AT23" s="286">
        <v>-12.402716950000002</v>
      </c>
      <c r="AU23" s="286">
        <v>-8.4265237811757174</v>
      </c>
      <c r="AV23" s="286">
        <v>-8.3393696811757181</v>
      </c>
      <c r="AW23" s="286">
        <v>-6.6105095599999997</v>
      </c>
      <c r="AX23" s="286">
        <v>-6.5610346399999999</v>
      </c>
      <c r="AY23" s="286">
        <v>-21.023927137213548</v>
      </c>
      <c r="AZ23" s="286">
        <v>-20.967053867213547</v>
      </c>
      <c r="BA23" s="28"/>
      <c r="BB23" s="23">
        <v>-68.68111259260337</v>
      </c>
      <c r="BC23" s="23">
        <v>-64.550777573412404</v>
      </c>
      <c r="BD23" s="23">
        <v>-87.351280151071435</v>
      </c>
      <c r="BE23" s="23">
        <v>-125.5104416011</v>
      </c>
      <c r="BF23" s="23">
        <v>-117.83603755999999</v>
      </c>
      <c r="BG23" s="23">
        <v>-106.8354721264861</v>
      </c>
      <c r="BH23" s="23">
        <v>-89.441699539999988</v>
      </c>
      <c r="BI23" s="23">
        <v>-76.030029210000009</v>
      </c>
      <c r="BJ23" s="23">
        <v>-80.512476960000001</v>
      </c>
      <c r="BK23" s="23">
        <v>-41.915603316369051</v>
      </c>
      <c r="BL23" s="23">
        <v>-41.541329606369047</v>
      </c>
    </row>
    <row r="24" spans="1:64" ht="24" x14ac:dyDescent="0.2">
      <c r="A24" s="283" t="s">
        <v>742</v>
      </c>
      <c r="B24" s="282" t="s">
        <v>741</v>
      </c>
      <c r="C24" s="22">
        <v>-11.345626534603291</v>
      </c>
      <c r="D24" s="22">
        <v>-11.975252156706219</v>
      </c>
      <c r="E24" s="22">
        <v>-12.25059668878299</v>
      </c>
      <c r="F24" s="22">
        <v>-11.731354452510869</v>
      </c>
      <c r="G24" s="22">
        <v>-9.52962055425626</v>
      </c>
      <c r="H24" s="22">
        <v>-11.033913239934673</v>
      </c>
      <c r="I24" s="22">
        <v>-14.35947275118782</v>
      </c>
      <c r="J24" s="22">
        <v>-12.44212411803365</v>
      </c>
      <c r="K24" s="22">
        <v>-12.599119963049526</v>
      </c>
      <c r="L24" s="22">
        <v>-14.05388551207059</v>
      </c>
      <c r="M24" s="22">
        <v>-16.61678514372036</v>
      </c>
      <c r="N24" s="22">
        <v>-20.345005952230942</v>
      </c>
      <c r="O24" s="22">
        <v>-17.149752123600003</v>
      </c>
      <c r="P24" s="22">
        <v>-20.495079157999999</v>
      </c>
      <c r="Q24" s="22">
        <v>-21.301715428000001</v>
      </c>
      <c r="R24" s="22">
        <v>-20.2715391015</v>
      </c>
      <c r="S24" s="22">
        <v>-18.005885120000002</v>
      </c>
      <c r="T24" s="22">
        <v>-19.87097765</v>
      </c>
      <c r="U24" s="22">
        <v>-20.85170858</v>
      </c>
      <c r="V24" s="22">
        <v>-19.089990269999998</v>
      </c>
      <c r="W24" s="22">
        <v>-16.665844649999997</v>
      </c>
      <c r="X24" s="22">
        <v>-21.262297396743154</v>
      </c>
      <c r="Y24" s="22">
        <v>-21.596504300000003</v>
      </c>
      <c r="Z24" s="22">
        <v>-21.049277139742941</v>
      </c>
      <c r="AA24" s="22">
        <v>-16.448149789999999</v>
      </c>
      <c r="AB24" s="22">
        <v>-17.543390780000003</v>
      </c>
      <c r="AC24" s="22">
        <v>-17.376103689999997</v>
      </c>
      <c r="AD24" s="22">
        <v>-18.724962759999997</v>
      </c>
      <c r="AE24" s="22">
        <v>-15.105146629999998</v>
      </c>
      <c r="AF24" s="22">
        <v>-14.511916360000001</v>
      </c>
      <c r="AG24" s="22">
        <v>-12.897895689999999</v>
      </c>
      <c r="AH24" s="22">
        <v>-15.69609294</v>
      </c>
      <c r="AI24" s="22">
        <v>-12.647429559999999</v>
      </c>
      <c r="AJ24" s="22">
        <v>-10.12577151</v>
      </c>
      <c r="AK24" s="22">
        <v>-6.6261813099999998</v>
      </c>
      <c r="AL24" s="22">
        <v>-5.3179037200000003</v>
      </c>
      <c r="AM24" s="22">
        <v>-6.7484720099999995</v>
      </c>
      <c r="AN24" s="22">
        <v>-6.63202216</v>
      </c>
      <c r="AO24" s="22">
        <v>-7.0577102400000005</v>
      </c>
      <c r="AP24" s="22">
        <v>-6.957669580000001</v>
      </c>
      <c r="AQ24" s="22">
        <v>-7.8245524563690436</v>
      </c>
      <c r="AR24" s="22">
        <v>-7.7409714563690448</v>
      </c>
      <c r="AS24" s="22">
        <v>-8.2872329100000002</v>
      </c>
      <c r="AT24" s="22">
        <v>-8.2130307100000017</v>
      </c>
      <c r="AU24" s="22">
        <v>-7.7856462111757176</v>
      </c>
      <c r="AV24" s="22">
        <v>-7.6984921111757174</v>
      </c>
      <c r="AW24" s="22">
        <v>-6.0738825900000002</v>
      </c>
      <c r="AX24" s="22">
        <v>-6.0244076700000004</v>
      </c>
      <c r="AY24" s="22">
        <v>-7.0603369572135488</v>
      </c>
      <c r="AZ24" s="22">
        <v>-7.0034636872135492</v>
      </c>
      <c r="BA24" s="27"/>
      <c r="BB24" s="22">
        <v>-47.302829832603372</v>
      </c>
      <c r="BC24" s="22">
        <v>-47.365130663412401</v>
      </c>
      <c r="BD24" s="22">
        <v>-63.614796571071423</v>
      </c>
      <c r="BE24" s="22">
        <v>-79.218085811099996</v>
      </c>
      <c r="BF24" s="22">
        <v>-77.818561619999997</v>
      </c>
      <c r="BG24" s="22">
        <v>-80.573923486486095</v>
      </c>
      <c r="BH24" s="22">
        <v>-70.092607019999988</v>
      </c>
      <c r="BI24" s="22">
        <v>-58.211051619999999</v>
      </c>
      <c r="BJ24" s="22">
        <v>-34.717286099999995</v>
      </c>
      <c r="BK24" s="22">
        <v>-29.917967616369047</v>
      </c>
      <c r="BL24" s="22">
        <v>-29.54369390636905</v>
      </c>
    </row>
    <row r="25" spans="1:64" x14ac:dyDescent="0.2">
      <c r="A25" s="4" t="s">
        <v>156</v>
      </c>
      <c r="B25" s="43" t="s">
        <v>227</v>
      </c>
      <c r="C25" s="22">
        <v>-4.6807869899999996</v>
      </c>
      <c r="D25" s="22">
        <v>-2.1115608200000002</v>
      </c>
      <c r="E25" s="22">
        <v>-5.4765465300000002</v>
      </c>
      <c r="F25" s="22">
        <v>-5.6532186200000005</v>
      </c>
      <c r="G25" s="22">
        <v>-2.2975007199999999</v>
      </c>
      <c r="H25" s="22">
        <v>-1.7188975800000004</v>
      </c>
      <c r="I25" s="22">
        <v>-3.1231685100000002</v>
      </c>
      <c r="J25" s="22">
        <v>-6.3647219400000008</v>
      </c>
      <c r="K25" s="22">
        <v>-2.6414565699999999</v>
      </c>
      <c r="L25" s="22">
        <v>-4.01613898</v>
      </c>
      <c r="M25" s="22">
        <v>-2.8284742299999994</v>
      </c>
      <c r="N25" s="22">
        <v>-5.0357648700000013</v>
      </c>
      <c r="O25" s="22">
        <v>-5.8187021799999998</v>
      </c>
      <c r="P25" s="22">
        <v>-9.7420459700000013</v>
      </c>
      <c r="Q25" s="22">
        <v>-12.29470594</v>
      </c>
      <c r="R25" s="22">
        <v>-4.3358719499999996</v>
      </c>
      <c r="S25" s="22">
        <v>-2.3703891699999997</v>
      </c>
      <c r="T25" s="22">
        <v>-5.2360484500000002</v>
      </c>
      <c r="U25" s="22">
        <v>-12.148801279999999</v>
      </c>
      <c r="V25" s="22">
        <v>-2.5887765400000005</v>
      </c>
      <c r="W25" s="22">
        <v>-4.5267206399999997</v>
      </c>
      <c r="X25" s="22">
        <v>-2.7628457900000001</v>
      </c>
      <c r="Y25" s="22">
        <v>-1.9986107</v>
      </c>
      <c r="Z25" s="22">
        <v>-1.6278479700000004</v>
      </c>
      <c r="AA25" s="22">
        <v>-0.13828164000000004</v>
      </c>
      <c r="AB25" s="22">
        <v>-0.17949352000000002</v>
      </c>
      <c r="AC25" s="22">
        <v>-0.30422906000000005</v>
      </c>
      <c r="AD25" s="22">
        <v>-0.39684141000000001</v>
      </c>
      <c r="AE25" s="22">
        <v>-6.2645649999999997E-2</v>
      </c>
      <c r="AF25" s="22">
        <v>-6.7518179999999983E-2</v>
      </c>
      <c r="AG25" s="22">
        <v>-0.37007958000000007</v>
      </c>
      <c r="AH25" s="22">
        <v>-0.75676576999999978</v>
      </c>
      <c r="AI25" s="22">
        <v>-0.35295235999999997</v>
      </c>
      <c r="AJ25" s="22">
        <v>-8.2268110000000005E-2</v>
      </c>
      <c r="AK25" s="22">
        <v>-0.20792283</v>
      </c>
      <c r="AL25" s="22">
        <v>-0.29639527999999993</v>
      </c>
      <c r="AM25" s="22">
        <v>-6.066175E-2</v>
      </c>
      <c r="AN25" s="22">
        <v>-6.066175E-2</v>
      </c>
      <c r="AO25" s="22">
        <v>-3.9331059999999994E-2</v>
      </c>
      <c r="AP25" s="22">
        <v>-3.9331059999999994E-2</v>
      </c>
      <c r="AQ25" s="22">
        <v>-0.10080015000000001</v>
      </c>
      <c r="AR25" s="22">
        <v>-0.10080015000000001</v>
      </c>
      <c r="AS25" s="22">
        <v>-0.19863314000000001</v>
      </c>
      <c r="AT25" s="22">
        <v>-0.19863314000000001</v>
      </c>
      <c r="AU25" s="22">
        <v>-0.10547006</v>
      </c>
      <c r="AV25" s="22">
        <v>-0.10547006</v>
      </c>
      <c r="AW25" s="22">
        <v>-5.9831610000000014E-2</v>
      </c>
      <c r="AX25" s="22">
        <v>-5.9831610000000014E-2</v>
      </c>
      <c r="AY25" s="22">
        <v>-0.15287965000000001</v>
      </c>
      <c r="AZ25" s="22">
        <v>-0.15287965000000001</v>
      </c>
      <c r="BA25" s="27"/>
      <c r="BB25" s="22">
        <v>-17.92211296</v>
      </c>
      <c r="BC25" s="22">
        <v>-13.504288750000001</v>
      </c>
      <c r="BD25" s="22">
        <v>-14.521834650000001</v>
      </c>
      <c r="BE25" s="22">
        <v>-32.191326040000007</v>
      </c>
      <c r="BF25" s="22">
        <v>-22.34401544</v>
      </c>
      <c r="BG25" s="22">
        <v>-10.916025100000001</v>
      </c>
      <c r="BH25" s="22">
        <v>-1.0188456300000002</v>
      </c>
      <c r="BI25" s="22">
        <v>-1.2570091799999998</v>
      </c>
      <c r="BJ25" s="22">
        <v>-0.93953858000000001</v>
      </c>
      <c r="BK25" s="22">
        <v>-0.39942610000000001</v>
      </c>
      <c r="BL25" s="22">
        <v>-0.39942610000000001</v>
      </c>
    </row>
    <row r="26" spans="1:64" x14ac:dyDescent="0.2">
      <c r="A26" s="4" t="s">
        <v>30</v>
      </c>
      <c r="B26" s="43" t="s">
        <v>271</v>
      </c>
      <c r="C26" s="22">
        <v>0</v>
      </c>
      <c r="D26" s="22">
        <v>0</v>
      </c>
      <c r="E26" s="22">
        <v>0</v>
      </c>
      <c r="F26" s="22">
        <v>0</v>
      </c>
      <c r="G26" s="22">
        <v>0</v>
      </c>
      <c r="H26" s="22">
        <v>0</v>
      </c>
      <c r="I26" s="22">
        <v>0</v>
      </c>
      <c r="J26" s="22">
        <v>0</v>
      </c>
      <c r="K26" s="22">
        <v>-0.51896640999999999</v>
      </c>
      <c r="L26" s="22">
        <v>-0.57658345</v>
      </c>
      <c r="M26" s="22">
        <v>-0.72636699999999998</v>
      </c>
      <c r="N26" s="22">
        <v>-2.4266656499999999</v>
      </c>
      <c r="O26" s="22">
        <v>-0.62970835000000003</v>
      </c>
      <c r="P26" s="22">
        <v>-0.87719721000000006</v>
      </c>
      <c r="Q26" s="22">
        <v>-1.92549353</v>
      </c>
      <c r="R26" s="22">
        <v>-2.3030688699999997</v>
      </c>
      <c r="S26" s="22">
        <v>-1.5441023399999998</v>
      </c>
      <c r="T26" s="22">
        <v>-1.2901767400000002</v>
      </c>
      <c r="U26" s="22">
        <v>-0.77173486000000013</v>
      </c>
      <c r="V26" s="22">
        <v>-0.81302042999999991</v>
      </c>
      <c r="W26" s="22">
        <v>-0.61541161</v>
      </c>
      <c r="X26" s="22">
        <v>-0.88484413000000006</v>
      </c>
      <c r="Y26" s="22">
        <v>-0.55259745000000005</v>
      </c>
      <c r="Z26" s="22">
        <v>-1.3091153600000001</v>
      </c>
      <c r="AA26" s="22">
        <v>-2.2639662999999999</v>
      </c>
      <c r="AB26" s="22">
        <v>-1.8378222000000002</v>
      </c>
      <c r="AC26" s="22">
        <v>-2.3231596999999997</v>
      </c>
      <c r="AD26" s="22">
        <v>-1.4030645800000001</v>
      </c>
      <c r="AE26" s="22">
        <v>-2.1107711900000039</v>
      </c>
      <c r="AF26" s="22">
        <v>-2.8405706299999998</v>
      </c>
      <c r="AG26" s="22">
        <v>-3.3358578899999989</v>
      </c>
      <c r="AH26" s="22">
        <v>-1.3395125800000001</v>
      </c>
      <c r="AI26" s="22">
        <v>-1.819639170000001</v>
      </c>
      <c r="AJ26" s="22">
        <v>-3.1471605000000014</v>
      </c>
      <c r="AK26" s="22">
        <v>-4.0360362899999993</v>
      </c>
      <c r="AL26" s="22">
        <v>-1.4238733100000005</v>
      </c>
      <c r="AM26" s="22">
        <v>-0.67037950000000002</v>
      </c>
      <c r="AN26" s="22">
        <v>-0.67037950000000002</v>
      </c>
      <c r="AO26" s="22">
        <v>-0.43648755999999966</v>
      </c>
      <c r="AP26" s="22">
        <v>-0.43648755999999966</v>
      </c>
      <c r="AQ26" s="22">
        <v>-0.97370486000000045</v>
      </c>
      <c r="AR26" s="22">
        <v>-0.97370486000000045</v>
      </c>
      <c r="AS26" s="22">
        <v>-0.66049282999999903</v>
      </c>
      <c r="AT26" s="22">
        <v>-0.66049282999999903</v>
      </c>
      <c r="AU26" s="22">
        <v>-0.17937722000000006</v>
      </c>
      <c r="AV26" s="22">
        <v>-0.17937722000000006</v>
      </c>
      <c r="AW26" s="22">
        <v>-0.29089807000000006</v>
      </c>
      <c r="AX26" s="22">
        <v>-0.29089807000000006</v>
      </c>
      <c r="AY26" s="22">
        <v>-0.69057090999999982</v>
      </c>
      <c r="AZ26" s="22">
        <v>-0.69057090999999982</v>
      </c>
      <c r="BA26" s="27"/>
      <c r="BB26" s="22">
        <v>0</v>
      </c>
      <c r="BC26" s="22">
        <v>0</v>
      </c>
      <c r="BD26" s="22">
        <v>-4.2485825100000003</v>
      </c>
      <c r="BE26" s="22">
        <v>-5.7354679600000003</v>
      </c>
      <c r="BF26" s="22">
        <v>-4.4190343700000003</v>
      </c>
      <c r="BG26" s="22">
        <v>-3.3619685500000003</v>
      </c>
      <c r="BH26" s="22">
        <v>-7.8280127799999999</v>
      </c>
      <c r="BI26" s="22">
        <v>-9.6267122900000039</v>
      </c>
      <c r="BJ26" s="22">
        <v>-10.426709270000003</v>
      </c>
      <c r="BK26" s="22">
        <v>-2.7410647499999992</v>
      </c>
      <c r="BL26" s="22">
        <v>-2.7410647499999992</v>
      </c>
    </row>
    <row r="27" spans="1:64" x14ac:dyDescent="0.2">
      <c r="A27" s="4" t="s">
        <v>31</v>
      </c>
      <c r="B27" s="43" t="s">
        <v>401</v>
      </c>
      <c r="C27" s="22">
        <v>-5.989208E-2</v>
      </c>
      <c r="D27" s="22">
        <v>-0.35562243000000004</v>
      </c>
      <c r="E27" s="22">
        <v>-0.61889579000000006</v>
      </c>
      <c r="F27" s="22">
        <v>-2.4217594999999998</v>
      </c>
      <c r="G27" s="22">
        <v>-0.92958494000000003</v>
      </c>
      <c r="H27" s="22">
        <v>-1.2245898899999998</v>
      </c>
      <c r="I27" s="22">
        <v>-0.54494591999999997</v>
      </c>
      <c r="J27" s="22">
        <v>-0.98223740999999976</v>
      </c>
      <c r="K27" s="22">
        <v>-1.35593078</v>
      </c>
      <c r="L27" s="22">
        <v>-1.5529073099999999</v>
      </c>
      <c r="M27" s="22">
        <v>-1.5769383800000001</v>
      </c>
      <c r="N27" s="22">
        <v>-0.48028995000000008</v>
      </c>
      <c r="O27" s="22">
        <v>-0.85950188999999999</v>
      </c>
      <c r="P27" s="22">
        <v>-1.9438301400000002</v>
      </c>
      <c r="Q27" s="22">
        <v>-3.249689979999999</v>
      </c>
      <c r="R27" s="22">
        <v>-2.3125397799999998</v>
      </c>
      <c r="S27" s="22">
        <v>-1.65111355</v>
      </c>
      <c r="T27" s="22">
        <v>-1.7446925299999991</v>
      </c>
      <c r="U27" s="22">
        <v>-6.3677917399999977</v>
      </c>
      <c r="V27" s="22">
        <v>-3.4908283099999999</v>
      </c>
      <c r="W27" s="22">
        <v>-4.7045296799999967</v>
      </c>
      <c r="X27" s="22">
        <v>-3.0456630099999997</v>
      </c>
      <c r="Y27" s="22">
        <v>-2.9540966599999998</v>
      </c>
      <c r="Z27" s="22">
        <v>-1.2792656399999998</v>
      </c>
      <c r="AA27" s="22">
        <v>-3.0544154400000005</v>
      </c>
      <c r="AB27" s="22">
        <v>-2.5599956699999993</v>
      </c>
      <c r="AC27" s="22">
        <v>-1.0050833400000001</v>
      </c>
      <c r="AD27" s="22">
        <v>-3.8827396599999995</v>
      </c>
      <c r="AE27" s="22">
        <v>-1.1292959199999997</v>
      </c>
      <c r="AF27" s="22">
        <v>-1.8939969100000005</v>
      </c>
      <c r="AG27" s="22">
        <v>-2.8265622500000003</v>
      </c>
      <c r="AH27" s="22">
        <v>-1.0854010400000003</v>
      </c>
      <c r="AI27" s="22">
        <v>-1.2170866600000003</v>
      </c>
      <c r="AJ27" s="22">
        <v>-0.54414231000000013</v>
      </c>
      <c r="AK27" s="22">
        <v>-1.9941397099999998</v>
      </c>
      <c r="AL27" s="22">
        <v>-1.1770868799999996</v>
      </c>
      <c r="AM27" s="22">
        <v>-0.65078578999999981</v>
      </c>
      <c r="AN27" s="22">
        <v>-0.65078578999999981</v>
      </c>
      <c r="AO27" s="22">
        <v>-0.89244372000000027</v>
      </c>
      <c r="AP27" s="22">
        <v>-0.89244372000000027</v>
      </c>
      <c r="AQ27" s="22">
        <v>-1.417920000000322E-3</v>
      </c>
      <c r="AR27" s="22">
        <v>-1.417920000000322E-3</v>
      </c>
      <c r="AS27" s="22">
        <v>-1.4286666700000008</v>
      </c>
      <c r="AT27" s="22">
        <v>-1.4286666700000008</v>
      </c>
      <c r="AU27" s="22">
        <v>8.1533440000000207E-2</v>
      </c>
      <c r="AV27" s="22">
        <v>8.1533440000000207E-2</v>
      </c>
      <c r="AW27" s="22">
        <v>-0.16075021999999994</v>
      </c>
      <c r="AX27" s="22">
        <v>-0.16075021999999994</v>
      </c>
      <c r="AY27" s="22">
        <v>-13.008372379999999</v>
      </c>
      <c r="AZ27" s="22">
        <v>-13.008372379999999</v>
      </c>
      <c r="BA27" s="27"/>
      <c r="BB27" s="22">
        <v>-3.4561698000000001</v>
      </c>
      <c r="BC27" s="22">
        <v>-3.6813581599999994</v>
      </c>
      <c r="BD27" s="22">
        <v>-4.9660664200000006</v>
      </c>
      <c r="BE27" s="22">
        <v>-8.3655617899999992</v>
      </c>
      <c r="BF27" s="22">
        <v>-13.254426129999999</v>
      </c>
      <c r="BG27" s="22">
        <v>-11.983554989999996</v>
      </c>
      <c r="BH27" s="22">
        <v>-10.50223411</v>
      </c>
      <c r="BI27" s="22">
        <v>-6.93525612</v>
      </c>
      <c r="BJ27" s="22">
        <v>-4.9324555600000002</v>
      </c>
      <c r="BK27" s="22">
        <v>-2.9733141000000014</v>
      </c>
      <c r="BL27" s="22">
        <v>-2.9733141000000014</v>
      </c>
    </row>
    <row r="28" spans="1:64" x14ac:dyDescent="0.2">
      <c r="A28" s="4" t="s">
        <v>575</v>
      </c>
      <c r="B28" s="43" t="s">
        <v>579</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v>-18.585000000000001</v>
      </c>
      <c r="AF28" s="22">
        <v>-2.258</v>
      </c>
      <c r="AG28" s="22">
        <v>-1.1836049500000001</v>
      </c>
      <c r="AH28" s="22">
        <v>-2.6285024400000001</v>
      </c>
      <c r="AI28" s="22">
        <v>-11.090227670000001</v>
      </c>
      <c r="AJ28" s="22">
        <v>-13.266648180000001</v>
      </c>
      <c r="AK28" s="22">
        <v>-5.1386115999999999</v>
      </c>
      <c r="AL28" s="22">
        <v>-1.7580139199999998</v>
      </c>
      <c r="AM28" s="22">
        <v>-0.1701242</v>
      </c>
      <c r="AN28" s="22">
        <v>-0.1701242</v>
      </c>
      <c r="AO28" s="22">
        <v>-1.9304233900000001</v>
      </c>
      <c r="AP28" s="22">
        <v>-1.9304233900000001</v>
      </c>
      <c r="AQ28" s="22">
        <v>-1.8813895600000001</v>
      </c>
      <c r="AR28" s="22">
        <v>-1.8813895600000001</v>
      </c>
      <c r="AS28" s="22">
        <v>-1.9018936000000002</v>
      </c>
      <c r="AT28" s="22">
        <v>-1.9018936000000002</v>
      </c>
      <c r="AU28" s="22">
        <v>-0.4375637300000001</v>
      </c>
      <c r="AV28" s="22">
        <v>-0.4375637300000001</v>
      </c>
      <c r="AW28" s="22">
        <v>-2.5147069999999997E-2</v>
      </c>
      <c r="AX28" s="22">
        <v>-2.5147069999999997E-2</v>
      </c>
      <c r="AY28" s="22">
        <v>-0.11176724</v>
      </c>
      <c r="AZ28" s="22">
        <v>-0.11176724</v>
      </c>
      <c r="BA28" s="27"/>
      <c r="BB28" s="22"/>
      <c r="BC28" s="22"/>
      <c r="BD28" s="22"/>
      <c r="BE28" s="22"/>
      <c r="BF28" s="22"/>
      <c r="BG28" s="22"/>
      <c r="BH28" s="22"/>
      <c r="BI28" s="22">
        <v>0</v>
      </c>
      <c r="BJ28" s="22">
        <v>-29.49648745</v>
      </c>
      <c r="BK28" s="22">
        <v>-5.8838307500000004</v>
      </c>
      <c r="BL28" s="22">
        <v>-5.8838307500000004</v>
      </c>
    </row>
    <row r="29" spans="1:64" s="21" customFormat="1" ht="15" x14ac:dyDescent="0.25">
      <c r="A29" s="3" t="s">
        <v>756</v>
      </c>
      <c r="B29" s="141" t="s">
        <v>230</v>
      </c>
      <c r="C29" s="23">
        <v>-15.605656771698493</v>
      </c>
      <c r="D29" s="23">
        <v>-17.283439998501731</v>
      </c>
      <c r="E29" s="23">
        <v>-17.874102910434257</v>
      </c>
      <c r="F29" s="23">
        <v>-22.095292717143195</v>
      </c>
      <c r="G29" s="23">
        <v>-20.04846248657341</v>
      </c>
      <c r="H29" s="23">
        <v>-22.18347433508691</v>
      </c>
      <c r="I29" s="23">
        <v>-24.076556615455061</v>
      </c>
      <c r="J29" s="23">
        <v>-26.204348809650121</v>
      </c>
      <c r="K29" s="23">
        <v>-26.070795925408941</v>
      </c>
      <c r="L29" s="23">
        <v>-30.580175038116909</v>
      </c>
      <c r="M29" s="23">
        <v>-26.872547779992242</v>
      </c>
      <c r="N29" s="23">
        <v>-36.299506591244992</v>
      </c>
      <c r="O29" s="23">
        <v>-33.440711947364015</v>
      </c>
      <c r="P29" s="23">
        <v>-36.035868490679924</v>
      </c>
      <c r="Q29" s="23">
        <v>-32.305469645745852</v>
      </c>
      <c r="R29" s="23">
        <v>-35.338574722551925</v>
      </c>
      <c r="S29" s="23">
        <v>-33.796236898088729</v>
      </c>
      <c r="T29" s="23">
        <v>-34.187790887421677</v>
      </c>
      <c r="U29" s="23">
        <v>-39.218213295935229</v>
      </c>
      <c r="V29" s="23">
        <v>-35.029245863177906</v>
      </c>
      <c r="W29" s="23">
        <v>-31.973265395043384</v>
      </c>
      <c r="X29" s="23">
        <v>-29.026791527584116</v>
      </c>
      <c r="Y29" s="23">
        <v>-29.413093603212655</v>
      </c>
      <c r="Z29" s="23">
        <v>-58.739966313087677</v>
      </c>
      <c r="AA29" s="23">
        <v>-21.636622519595999</v>
      </c>
      <c r="AB29" s="23">
        <v>-25.286465009922708</v>
      </c>
      <c r="AC29" s="23">
        <v>-23.089982655036188</v>
      </c>
      <c r="AD29" s="23">
        <v>-28.978279536030879</v>
      </c>
      <c r="AE29" s="23">
        <v>-19.681848844132617</v>
      </c>
      <c r="AF29" s="23">
        <v>-22.005342493222425</v>
      </c>
      <c r="AG29" s="23">
        <v>-17.625183906043553</v>
      </c>
      <c r="AH29" s="23">
        <v>-17.398890046771385</v>
      </c>
      <c r="AI29" s="23">
        <v>-9.9306200938154863</v>
      </c>
      <c r="AJ29" s="23">
        <v>-20.370915725649301</v>
      </c>
      <c r="AK29" s="23">
        <v>-21.067928443374573</v>
      </c>
      <c r="AL29" s="23">
        <v>-17.376926448829217</v>
      </c>
      <c r="AM29" s="23">
        <v>-10.744706047078013</v>
      </c>
      <c r="AN29" s="23">
        <v>-9.2046012238680088</v>
      </c>
      <c r="AO29" s="23">
        <v>-10.441251828528086</v>
      </c>
      <c r="AP29" s="23">
        <v>-9.0595241991150637</v>
      </c>
      <c r="AQ29" s="23">
        <v>-10.84547189016938</v>
      </c>
      <c r="AR29" s="23">
        <v>-9.4377158591093782</v>
      </c>
      <c r="AS29" s="23">
        <v>-15.357723943286707</v>
      </c>
      <c r="AT29" s="23">
        <v>-13.924499355703642</v>
      </c>
      <c r="AU29" s="23">
        <v>-8.1089293084754246</v>
      </c>
      <c r="AV29" s="23">
        <v>-6.9512429096891664</v>
      </c>
      <c r="AW29" s="23">
        <v>-8.8897634479690062</v>
      </c>
      <c r="AX29" s="23">
        <v>-7.8982244405440731</v>
      </c>
      <c r="AY29" s="23">
        <v>-8.6595545158179661</v>
      </c>
      <c r="AZ29" s="23">
        <v>-7.5638512567292633</v>
      </c>
      <c r="BA29" s="28"/>
      <c r="BB29" s="23">
        <v>-72.858492397777695</v>
      </c>
      <c r="BC29" s="23">
        <v>-92.512842246765516</v>
      </c>
      <c r="BD29" s="23">
        <v>-119.82302533476309</v>
      </c>
      <c r="BE29" s="23">
        <v>-137.12062480634171</v>
      </c>
      <c r="BF29" s="23">
        <v>-142.23148694462355</v>
      </c>
      <c r="BG29" s="23">
        <v>-149.15311683892784</v>
      </c>
      <c r="BH29" s="23">
        <v>-98.991349720585774</v>
      </c>
      <c r="BI29" s="23">
        <v>-96.364903300169971</v>
      </c>
      <c r="BJ29" s="23">
        <v>-68.746390711668582</v>
      </c>
      <c r="BK29" s="23">
        <v>-47.389153709062185</v>
      </c>
      <c r="BL29" s="23">
        <v>-41.626340637796091</v>
      </c>
    </row>
    <row r="30" spans="1:64" s="21" customFormat="1" ht="15" x14ac:dyDescent="0.25">
      <c r="A30" s="3" t="s">
        <v>710</v>
      </c>
      <c r="B30" s="141" t="s">
        <v>234</v>
      </c>
      <c r="C30" s="39">
        <v>-1.3067400000000007E-2</v>
      </c>
      <c r="D30" s="39">
        <v>-0.12065170999999997</v>
      </c>
      <c r="E30" s="39">
        <v>-0.12376991000000001</v>
      </c>
      <c r="F30" s="39">
        <v>-0.17653353999999999</v>
      </c>
      <c r="G30" s="39">
        <v>-0.41639442999999998</v>
      </c>
      <c r="H30" s="39">
        <v>-1.5285957100000001</v>
      </c>
      <c r="I30" s="39">
        <v>-5.4408183999999986</v>
      </c>
      <c r="J30" s="39">
        <v>0.83395529000000013</v>
      </c>
      <c r="K30" s="39">
        <v>-3.4279503100000004</v>
      </c>
      <c r="L30" s="39">
        <v>-1.7104036200000001</v>
      </c>
      <c r="M30" s="39">
        <v>0.48945047000000019</v>
      </c>
      <c r="N30" s="39">
        <v>-2.4031319300000002</v>
      </c>
      <c r="O30" s="39">
        <v>-2.3294791899999998</v>
      </c>
      <c r="P30" s="39">
        <v>-2.8960474100000004</v>
      </c>
      <c r="Q30" s="39">
        <v>-3.2074554600000003</v>
      </c>
      <c r="R30" s="39">
        <v>-1.98032078</v>
      </c>
      <c r="S30" s="23">
        <v>-4.1051092799999997</v>
      </c>
      <c r="T30" s="23">
        <v>-1.2060194900000001</v>
      </c>
      <c r="U30" s="23">
        <v>-4.4192644999999988</v>
      </c>
      <c r="V30" s="23">
        <v>-14.536148659999999</v>
      </c>
      <c r="W30" s="23">
        <v>-12.837612900000002</v>
      </c>
      <c r="X30" s="23">
        <v>-3.6999743699999996</v>
      </c>
      <c r="Y30" s="23">
        <v>-2.5190714300000003</v>
      </c>
      <c r="Z30" s="23">
        <v>-6.5766812599999991</v>
      </c>
      <c r="AA30" s="23">
        <v>-6.0540512599999996</v>
      </c>
      <c r="AB30" s="23">
        <v>-3.6031026700000002</v>
      </c>
      <c r="AC30" s="23">
        <v>1.4723701399999998</v>
      </c>
      <c r="AD30" s="23">
        <v>-1.5505909299999994</v>
      </c>
      <c r="AE30" s="23">
        <v>4.2617774999999973</v>
      </c>
      <c r="AF30" s="23">
        <v>-4.488328769999999</v>
      </c>
      <c r="AG30" s="23">
        <v>-1.1106516600000003</v>
      </c>
      <c r="AH30" s="23">
        <v>-5.8010061699999991</v>
      </c>
      <c r="AI30" s="23">
        <v>-0.81287568999999993</v>
      </c>
      <c r="AJ30" s="23">
        <v>-1.2249192</v>
      </c>
      <c r="AK30" s="23">
        <v>-0.66763425999999981</v>
      </c>
      <c r="AL30" s="23">
        <v>-0.46976686999999984</v>
      </c>
      <c r="AM30" s="23">
        <v>-0.45332244999999999</v>
      </c>
      <c r="AN30" s="23">
        <v>-0.45332244999999999</v>
      </c>
      <c r="AO30" s="23">
        <v>9.8812000000012283E-4</v>
      </c>
      <c r="AP30" s="23">
        <v>9.8812000000012283E-4</v>
      </c>
      <c r="AQ30" s="23">
        <v>-2.8807241700000001</v>
      </c>
      <c r="AR30" s="23">
        <v>-2.8807241700000001</v>
      </c>
      <c r="AS30" s="23">
        <v>-1.5823271299999999</v>
      </c>
      <c r="AT30" s="23">
        <v>-1.5823271299999999</v>
      </c>
      <c r="AU30" s="23">
        <v>-0.57702486999999991</v>
      </c>
      <c r="AV30" s="23">
        <v>-0.57702486999999991</v>
      </c>
      <c r="AW30" s="23">
        <v>1.55275425</v>
      </c>
      <c r="AX30" s="23">
        <v>1.55275425</v>
      </c>
      <c r="AY30" s="23">
        <v>3.9568575000000008</v>
      </c>
      <c r="AZ30" s="23">
        <v>3.9568575000000008</v>
      </c>
      <c r="BA30" s="28"/>
      <c r="BB30" s="23">
        <v>-0.43402256</v>
      </c>
      <c r="BC30" s="23">
        <v>-6.551853249999998</v>
      </c>
      <c r="BD30" s="23">
        <v>-7.0520353900000012</v>
      </c>
      <c r="BE30" s="23">
        <v>-10.413302840000002</v>
      </c>
      <c r="BF30" s="23">
        <v>-24.266541930000002</v>
      </c>
      <c r="BG30" s="23">
        <v>-25.633339960000004</v>
      </c>
      <c r="BH30" s="23">
        <v>-9.7353747199999994</v>
      </c>
      <c r="BI30" s="23">
        <v>-7.138209100000001</v>
      </c>
      <c r="BJ30" s="23">
        <v>-3.1751960199999996</v>
      </c>
      <c r="BK30" s="23">
        <v>-4.9153856300000003</v>
      </c>
      <c r="BL30" s="23">
        <v>-4.9153856300000003</v>
      </c>
    </row>
    <row r="31" spans="1:64" x14ac:dyDescent="0.2">
      <c r="A31" s="15" t="s">
        <v>40</v>
      </c>
      <c r="B31" s="151" t="s">
        <v>259</v>
      </c>
      <c r="C31" s="22">
        <v>-9.3493349999999989E-2</v>
      </c>
      <c r="D31" s="22">
        <v>-0.1218854</v>
      </c>
      <c r="E31" s="22">
        <v>-0.12939320000000001</v>
      </c>
      <c r="F31" s="22">
        <v>-7.2386480000000003E-2</v>
      </c>
      <c r="G31" s="22">
        <v>-9.3805190000000011E-2</v>
      </c>
      <c r="H31" s="22">
        <v>-0.12965915</v>
      </c>
      <c r="I31" s="22">
        <v>-5.8439570099999987</v>
      </c>
      <c r="J31" s="22">
        <v>0.89336086000000015</v>
      </c>
      <c r="K31" s="22">
        <v>-2.2276356300000004</v>
      </c>
      <c r="L31" s="22">
        <v>7.3231839999999979E-2</v>
      </c>
      <c r="M31" s="22">
        <v>1.4982970799999999</v>
      </c>
      <c r="N31" s="22">
        <v>-0.53185147999999993</v>
      </c>
      <c r="O31" s="22">
        <v>-0.52797205000000003</v>
      </c>
      <c r="P31" s="22">
        <v>-1.4182236899999998</v>
      </c>
      <c r="Q31" s="22">
        <v>-1.1659125400000003</v>
      </c>
      <c r="R31" s="22">
        <v>-0.16827417999999994</v>
      </c>
      <c r="S31" s="22">
        <v>-0.83564705000000039</v>
      </c>
      <c r="T31" s="22">
        <v>-0.88015982000000004</v>
      </c>
      <c r="U31" s="22">
        <v>-2.2517934199999998</v>
      </c>
      <c r="V31" s="22">
        <v>-9.588197469999999</v>
      </c>
      <c r="W31" s="22">
        <v>-8.8457546800000006</v>
      </c>
      <c r="X31" s="22">
        <v>-2.9458529099999997</v>
      </c>
      <c r="Y31" s="22">
        <v>-2.8677249300000005</v>
      </c>
      <c r="Z31" s="22">
        <v>-5.0783269199999994</v>
      </c>
      <c r="AA31" s="22">
        <v>-4.8084776700000003</v>
      </c>
      <c r="AB31" s="22">
        <v>-2.5705083900000001</v>
      </c>
      <c r="AC31" s="22">
        <v>0.96922566000000021</v>
      </c>
      <c r="AD31" s="22">
        <v>-2.2606111399999995</v>
      </c>
      <c r="AE31" s="22">
        <v>5.6271386699999981</v>
      </c>
      <c r="AF31" s="22">
        <v>-2.8117761099999985</v>
      </c>
      <c r="AG31" s="22">
        <v>-0.48349448000000006</v>
      </c>
      <c r="AH31" s="22">
        <v>-4.4936410399999991</v>
      </c>
      <c r="AI31" s="22">
        <v>0</v>
      </c>
      <c r="AJ31" s="22">
        <v>0</v>
      </c>
      <c r="AK31" s="22">
        <v>0</v>
      </c>
      <c r="AL31" s="22">
        <v>0</v>
      </c>
      <c r="AM31" s="22">
        <v>0</v>
      </c>
      <c r="AN31" s="22">
        <v>0</v>
      </c>
      <c r="AO31" s="22">
        <v>0</v>
      </c>
      <c r="AP31" s="22">
        <v>0</v>
      </c>
      <c r="AQ31" s="22">
        <v>0</v>
      </c>
      <c r="AR31" s="22">
        <v>0</v>
      </c>
      <c r="AS31" s="22">
        <v>0</v>
      </c>
      <c r="AT31" s="22">
        <v>0</v>
      </c>
      <c r="AU31" s="22">
        <v>0</v>
      </c>
      <c r="AV31" s="22">
        <v>0</v>
      </c>
      <c r="AW31" s="22">
        <v>0</v>
      </c>
      <c r="AX31" s="22">
        <v>0</v>
      </c>
      <c r="AY31" s="22">
        <v>0</v>
      </c>
      <c r="AZ31" s="22">
        <v>0</v>
      </c>
      <c r="BA31" s="27"/>
      <c r="BB31" s="22">
        <v>-0.41715843000000002</v>
      </c>
      <c r="BC31" s="22">
        <v>-5.1740604899999987</v>
      </c>
      <c r="BD31" s="22">
        <v>-1.1879581900000002</v>
      </c>
      <c r="BE31" s="22">
        <v>-3.2803824600000002</v>
      </c>
      <c r="BF31" s="22">
        <v>-13.555797759999999</v>
      </c>
      <c r="BG31" s="22">
        <v>-19.737659440000002</v>
      </c>
      <c r="BH31" s="22">
        <v>-8.6703715399999997</v>
      </c>
      <c r="BI31" s="22">
        <v>-2.1617729599999995</v>
      </c>
      <c r="BJ31" s="22">
        <v>0</v>
      </c>
      <c r="BK31" s="22">
        <v>0</v>
      </c>
      <c r="BL31" s="22">
        <v>0</v>
      </c>
    </row>
    <row r="32" spans="1:64" x14ac:dyDescent="0.2">
      <c r="A32" s="15" t="s">
        <v>41</v>
      </c>
      <c r="B32" s="151" t="s">
        <v>260</v>
      </c>
      <c r="C32" s="22">
        <v>8.0425949999999982E-2</v>
      </c>
      <c r="D32" s="22">
        <v>1.2336900000000383E-3</v>
      </c>
      <c r="E32" s="22">
        <v>5.6232899999999969E-3</v>
      </c>
      <c r="F32" s="22">
        <v>-0.10414705999999999</v>
      </c>
      <c r="G32" s="22">
        <v>-0.32258924</v>
      </c>
      <c r="H32" s="22">
        <v>-1.3989365600000001</v>
      </c>
      <c r="I32" s="22">
        <v>0.40313861000000012</v>
      </c>
      <c r="J32" s="22">
        <v>-5.9405569999999991E-2</v>
      </c>
      <c r="K32" s="22">
        <v>-1.20031468</v>
      </c>
      <c r="L32" s="22">
        <v>-1.7836354600000002</v>
      </c>
      <c r="M32" s="22">
        <v>-1.0088466099999998</v>
      </c>
      <c r="N32" s="22">
        <v>-1.8712804500000002</v>
      </c>
      <c r="O32" s="22">
        <v>-1.80150714</v>
      </c>
      <c r="P32" s="22">
        <v>-1.4778237200000004</v>
      </c>
      <c r="Q32" s="22">
        <v>-2.0415429199999999</v>
      </c>
      <c r="R32" s="22">
        <v>-1.8120466000000002</v>
      </c>
      <c r="S32" s="22">
        <v>-3.2694622300000002</v>
      </c>
      <c r="T32" s="22">
        <v>-0.32585967000000021</v>
      </c>
      <c r="U32" s="22">
        <v>-2.1674710799999999</v>
      </c>
      <c r="V32" s="22">
        <v>-4.9479511899999995</v>
      </c>
      <c r="W32" s="22">
        <v>-3.9918582200000001</v>
      </c>
      <c r="X32" s="22">
        <v>-0.75412146000000013</v>
      </c>
      <c r="Y32" s="22">
        <v>0.34865350000000006</v>
      </c>
      <c r="Z32" s="22">
        <v>-1.4983543399999999</v>
      </c>
      <c r="AA32" s="22">
        <v>-1.2455735899999998</v>
      </c>
      <c r="AB32" s="22">
        <v>-1.0325942800000001</v>
      </c>
      <c r="AC32" s="22">
        <v>0.50314447999999989</v>
      </c>
      <c r="AD32" s="22">
        <v>0.71002020999999993</v>
      </c>
      <c r="AE32" s="22">
        <v>-1.3653611700000003</v>
      </c>
      <c r="AF32" s="22">
        <v>-1.67655266</v>
      </c>
      <c r="AG32" s="22">
        <v>-0.62715718000000009</v>
      </c>
      <c r="AH32" s="22">
        <v>-1.3073651299999998</v>
      </c>
      <c r="AI32" s="22">
        <v>0</v>
      </c>
      <c r="AJ32" s="22">
        <v>0</v>
      </c>
      <c r="AK32" s="22">
        <v>0</v>
      </c>
      <c r="AL32" s="22">
        <v>0</v>
      </c>
      <c r="AM32" s="22">
        <v>0</v>
      </c>
      <c r="AN32" s="22">
        <v>0</v>
      </c>
      <c r="AO32" s="22">
        <v>0</v>
      </c>
      <c r="AP32" s="22">
        <v>0</v>
      </c>
      <c r="AQ32" s="22">
        <v>0</v>
      </c>
      <c r="AR32" s="22">
        <v>0</v>
      </c>
      <c r="AS32" s="22">
        <v>0</v>
      </c>
      <c r="AT32" s="22">
        <v>0</v>
      </c>
      <c r="AU32" s="22">
        <v>0</v>
      </c>
      <c r="AV32" s="22">
        <v>0</v>
      </c>
      <c r="AW32" s="22">
        <v>0</v>
      </c>
      <c r="AX32" s="22">
        <v>0</v>
      </c>
      <c r="AY32" s="22">
        <v>0</v>
      </c>
      <c r="AZ32" s="22">
        <v>0</v>
      </c>
      <c r="BA32" s="27"/>
      <c r="BB32" s="22">
        <v>-1.686412999999996E-2</v>
      </c>
      <c r="BC32" s="22">
        <v>-1.3777927599999997</v>
      </c>
      <c r="BD32" s="22">
        <v>-5.8640771999999997</v>
      </c>
      <c r="BE32" s="22">
        <v>-7.1329203800000016</v>
      </c>
      <c r="BF32" s="22">
        <v>-10.71074417</v>
      </c>
      <c r="BG32" s="22">
        <v>-5.89568052</v>
      </c>
      <c r="BH32" s="22">
        <v>-1.0650031799999999</v>
      </c>
      <c r="BI32" s="22">
        <v>-4.9764361400000006</v>
      </c>
      <c r="BJ32" s="22">
        <v>0</v>
      </c>
      <c r="BK32" s="22">
        <v>0</v>
      </c>
      <c r="BL32" s="22">
        <v>0</v>
      </c>
    </row>
    <row r="33" spans="1:64" x14ac:dyDescent="0.2">
      <c r="A33" s="3" t="s">
        <v>402</v>
      </c>
      <c r="B33" s="141" t="s">
        <v>402</v>
      </c>
      <c r="C33" s="12">
        <v>26.64371837069822</v>
      </c>
      <c r="D33" s="12">
        <v>31.656954950715566</v>
      </c>
      <c r="E33" s="12">
        <v>34.251838677739833</v>
      </c>
      <c r="F33" s="12">
        <v>24.888549727401433</v>
      </c>
      <c r="G33" s="12">
        <v>27.825853489170321</v>
      </c>
      <c r="H33" s="12">
        <v>27.588663074978392</v>
      </c>
      <c r="I33" s="12">
        <v>25.012895583357171</v>
      </c>
      <c r="J33" s="12">
        <v>43.356440172316212</v>
      </c>
      <c r="K33" s="12">
        <v>45.185490311541528</v>
      </c>
      <c r="L33" s="12">
        <v>48.370651759812525</v>
      </c>
      <c r="M33" s="12">
        <v>57.907380106287398</v>
      </c>
      <c r="N33" s="12">
        <v>46.325994086524062</v>
      </c>
      <c r="O33" s="12">
        <v>52.095160839035977</v>
      </c>
      <c r="P33" s="12">
        <v>49.637533721320054</v>
      </c>
      <c r="Q33" s="12">
        <v>53.794216456254119</v>
      </c>
      <c r="R33" s="12">
        <v>46.348635260131545</v>
      </c>
      <c r="S33" s="12">
        <v>49.078858651911276</v>
      </c>
      <c r="T33" s="12">
        <v>50.823424962578322</v>
      </c>
      <c r="U33" s="12">
        <v>16.711708904064764</v>
      </c>
      <c r="V33" s="12">
        <v>22.409266856822097</v>
      </c>
      <c r="W33" s="12">
        <v>12.990967244956616</v>
      </c>
      <c r="X33" s="12">
        <v>12.697147335672739</v>
      </c>
      <c r="Y33" s="12">
        <v>8.6769090067873407</v>
      </c>
      <c r="Z33" s="12">
        <v>-33.03406402283062</v>
      </c>
      <c r="AA33" s="12">
        <v>4.1198842904040003</v>
      </c>
      <c r="AB33" s="12">
        <v>-2.0201659922710391E-2</v>
      </c>
      <c r="AC33" s="12">
        <v>0.13688097496381335</v>
      </c>
      <c r="AD33" s="12">
        <v>-20.092363586030874</v>
      </c>
      <c r="AE33" s="22">
        <v>-23.999086024132605</v>
      </c>
      <c r="AF33" s="22">
        <v>-18.702132503222426</v>
      </c>
      <c r="AG33" s="22">
        <v>-5.2735012260435576</v>
      </c>
      <c r="AH33" s="22">
        <v>-21.589044146771382</v>
      </c>
      <c r="AI33" s="22">
        <v>-6.6840988338154954</v>
      </c>
      <c r="AJ33" s="22">
        <v>-20.547307295649297</v>
      </c>
      <c r="AK33" s="22">
        <v>-16.616862383374574</v>
      </c>
      <c r="AL33" s="22">
        <v>-9.760818908829215</v>
      </c>
      <c r="AM33" s="22">
        <v>-0.29378918386800917</v>
      </c>
      <c r="AN33" s="22">
        <v>-0.29378918386800917</v>
      </c>
      <c r="AO33" s="22">
        <v>-0.73284262911506248</v>
      </c>
      <c r="AP33" s="22">
        <v>-0.73284262911506248</v>
      </c>
      <c r="AQ33" s="22">
        <v>-0.7070887754784283</v>
      </c>
      <c r="AR33" s="22">
        <v>-0.7070887754784283</v>
      </c>
      <c r="AS33" s="22">
        <v>-4.4015033757036406</v>
      </c>
      <c r="AT33" s="22">
        <v>-4.4015033757036406</v>
      </c>
      <c r="AU33" s="22">
        <v>0.22577125913511853</v>
      </c>
      <c r="AV33" s="22">
        <v>0.22577125913511853</v>
      </c>
      <c r="AW33" s="22">
        <v>4.3314642594559309</v>
      </c>
      <c r="AX33" s="22">
        <v>4.3314642594559309</v>
      </c>
      <c r="AY33" s="22">
        <v>8.0321418560571871</v>
      </c>
      <c r="AZ33" s="22">
        <v>8.0321418560571871</v>
      </c>
      <c r="BA33" s="27"/>
      <c r="BB33" s="27">
        <v>117.44106172655502</v>
      </c>
      <c r="BC33" s="27">
        <v>123.7838523198221</v>
      </c>
      <c r="BD33" s="12">
        <v>197.78951626416557</v>
      </c>
      <c r="BE33" s="12">
        <v>201.87554627674174</v>
      </c>
      <c r="BF33" s="12">
        <v>139.02325937537643</v>
      </c>
      <c r="BG33" s="12">
        <v>1.3309595645860917</v>
      </c>
      <c r="BH33" s="12">
        <v>-15.855799980585733</v>
      </c>
      <c r="BI33" s="12">
        <v>-69.563763900169974</v>
      </c>
      <c r="BJ33" s="22">
        <v>-51.867775631668607</v>
      </c>
      <c r="BK33" s="22">
        <v>-6.1352239641651405</v>
      </c>
      <c r="BL33" s="22">
        <v>-6.1352239641651405</v>
      </c>
    </row>
    <row r="34" spans="1:64" x14ac:dyDescent="0.2">
      <c r="A34" s="16" t="s">
        <v>73</v>
      </c>
      <c r="B34" s="143" t="s">
        <v>235</v>
      </c>
      <c r="C34" s="18">
        <v>0.45662879182212762</v>
      </c>
      <c r="D34" s="18">
        <v>0.49850738763981806</v>
      </c>
      <c r="E34" s="18">
        <v>0.48518272603907475</v>
      </c>
      <c r="F34" s="18">
        <v>0.37165556234851294</v>
      </c>
      <c r="G34" s="18">
        <v>0.45580722379092747</v>
      </c>
      <c r="H34" s="18">
        <v>0.42263253338133</v>
      </c>
      <c r="I34" s="18">
        <v>0.34473034828560994</v>
      </c>
      <c r="J34" s="18">
        <v>0.48981518311498473</v>
      </c>
      <c r="K34" s="18">
        <v>0.49221822355040779</v>
      </c>
      <c r="L34" s="18">
        <v>0.47957856585825215</v>
      </c>
      <c r="M34" s="18">
        <v>0.54609489977711478</v>
      </c>
      <c r="N34" s="18">
        <v>0.4088200016580083</v>
      </c>
      <c r="O34" s="18">
        <v>0.46379773667990853</v>
      </c>
      <c r="P34" s="18">
        <v>0.40811076486165521</v>
      </c>
      <c r="Q34" s="18">
        <v>0.42000892381824384</v>
      </c>
      <c r="R34" s="18">
        <v>0.41056257649161232</v>
      </c>
      <c r="S34" s="18">
        <v>0.44394487707738745</v>
      </c>
      <c r="T34" s="18">
        <v>0.44441947614537197</v>
      </c>
      <c r="U34" s="18">
        <v>0.16630349383292781</v>
      </c>
      <c r="V34" s="18">
        <v>0.22876571867994755</v>
      </c>
      <c r="W34" s="18">
        <v>0.15407776871092224</v>
      </c>
      <c r="X34" s="18">
        <v>0.17303383557590538</v>
      </c>
      <c r="Y34" s="18">
        <v>0.12814644563954916</v>
      </c>
      <c r="Z34" s="18">
        <v>-0.57402537978235679</v>
      </c>
      <c r="AA34" s="18">
        <v>7.6698423473541291E-2</v>
      </c>
      <c r="AB34" s="18">
        <v>-3.9618813309750135E-4</v>
      </c>
      <c r="AC34" s="18">
        <v>3.2009155860061632E-3</v>
      </c>
      <c r="AD34" s="18">
        <v>-0.57663577963758006</v>
      </c>
      <c r="AE34" s="29">
        <v>-0.94818538402714481</v>
      </c>
      <c r="AF34" s="29">
        <v>-0.65997086527073612</v>
      </c>
      <c r="AG34" s="29">
        <v>-0.15585800834603106</v>
      </c>
      <c r="AH34" s="29">
        <v>-0.96012207563536811</v>
      </c>
      <c r="AI34" s="29">
        <v>-0.24229497903927291</v>
      </c>
      <c r="AJ34" s="29">
        <v>-0.96076460376486728</v>
      </c>
      <c r="AK34" s="29">
        <v>-0.71867293308584457</v>
      </c>
      <c r="AL34" s="29">
        <v>-0.54049167592320635</v>
      </c>
      <c r="AM34" s="29">
        <v>-1.6741929426786147E-2</v>
      </c>
      <c r="AN34" s="29">
        <v>-1.6741929426786147E-2</v>
      </c>
      <c r="AO34" s="29">
        <v>-3.9438203966647128E-2</v>
      </c>
      <c r="AP34" s="29">
        <v>-3.9438203966647128E-2</v>
      </c>
      <c r="AQ34" s="29">
        <v>-3.1694322616195376E-2</v>
      </c>
      <c r="AR34" s="29">
        <v>-3.1694322616195376E-2</v>
      </c>
      <c r="AS34" s="29">
        <v>-0.18723395759364042</v>
      </c>
      <c r="AT34" s="29">
        <v>-0.18723395759364042</v>
      </c>
      <c r="AU34" s="29">
        <v>1.4028802913241272E-2</v>
      </c>
      <c r="AV34" s="29">
        <v>1.4028802913241272E-2</v>
      </c>
      <c r="AW34" s="29">
        <v>0.25127462735553208</v>
      </c>
      <c r="AX34" s="29">
        <v>0.25127462735553208</v>
      </c>
      <c r="AY34" s="29">
        <v>0.24633794945539242</v>
      </c>
      <c r="AZ34" s="29">
        <v>0.24633794945539242</v>
      </c>
      <c r="BA34" s="29"/>
      <c r="BB34" s="18">
        <v>0.45271554226130095</v>
      </c>
      <c r="BC34" s="18">
        <v>0.43070335030135437</v>
      </c>
      <c r="BD34" s="18">
        <v>0.48005316503378676</v>
      </c>
      <c r="BE34" s="18">
        <v>0.42507281686413506</v>
      </c>
      <c r="BF34" s="18">
        <v>0.32838278895820772</v>
      </c>
      <c r="BG34" s="18">
        <v>4.7038203839828612E-3</v>
      </c>
      <c r="BH34" s="18">
        <v>-8.6970389832059736E-2</v>
      </c>
      <c r="BI34" s="18">
        <v>-0.63257395239260528</v>
      </c>
      <c r="BJ34" s="29">
        <v>-0.51575708552276678</v>
      </c>
      <c r="BK34" s="29">
        <v>-7.486743482003537E-2</v>
      </c>
      <c r="BL34" s="29">
        <v>-7.486743482003537E-2</v>
      </c>
    </row>
    <row r="35" spans="1:64" x14ac:dyDescent="0.2">
      <c r="A35" s="287" t="s">
        <v>738</v>
      </c>
      <c r="B35" s="42" t="s">
        <v>236</v>
      </c>
      <c r="C35" s="22">
        <v>-4.6427520121002903</v>
      </c>
      <c r="D35" s="22">
        <v>-5.3135426312370102</v>
      </c>
      <c r="E35" s="22">
        <v>-6.4321941764661998</v>
      </c>
      <c r="F35" s="22">
        <v>-7.28191380057162</v>
      </c>
      <c r="G35" s="22">
        <v>-7.83805070127032</v>
      </c>
      <c r="H35" s="22">
        <v>-8.2614620810527573</v>
      </c>
      <c r="I35" s="22">
        <v>-9.9233000947187513</v>
      </c>
      <c r="J35" s="22">
        <v>-11.40226348517205</v>
      </c>
      <c r="K35" s="22">
        <v>-12.593259403685749</v>
      </c>
      <c r="L35" s="22">
        <v>-13.78116302634535</v>
      </c>
      <c r="M35" s="22">
        <v>-14.026369052206622</v>
      </c>
      <c r="N35" s="22">
        <v>-15.459130013279932</v>
      </c>
      <c r="O35" s="22">
        <v>-16.0025462980188</v>
      </c>
      <c r="P35" s="22">
        <v>-16.824781351117139</v>
      </c>
      <c r="Q35" s="22">
        <v>-17.875367856038682</v>
      </c>
      <c r="R35" s="22">
        <v>-19.83346882666622</v>
      </c>
      <c r="S35" s="22">
        <v>-20.837882243333329</v>
      </c>
      <c r="T35" s="22">
        <v>-21.717022750000005</v>
      </c>
      <c r="U35" s="22">
        <v>-22.417345436666665</v>
      </c>
      <c r="V35" s="22">
        <v>-22.377216226666661</v>
      </c>
      <c r="W35" s="22">
        <v>-22.489571853333338</v>
      </c>
      <c r="X35" s="22">
        <v>-22.23961593333334</v>
      </c>
      <c r="Y35" s="22">
        <v>-22.152173203333334</v>
      </c>
      <c r="Z35" s="22">
        <v>-22.03559954</v>
      </c>
      <c r="AA35" s="22">
        <v>-21.754680583333339</v>
      </c>
      <c r="AB35" s="22">
        <v>-21.363083899999996</v>
      </c>
      <c r="AC35" s="22">
        <v>-21.016534510000003</v>
      </c>
      <c r="AD35" s="22">
        <v>-20.683325919999998</v>
      </c>
      <c r="AE35" s="22">
        <v>-19.440685375000001</v>
      </c>
      <c r="AF35" s="22">
        <v>-18.313950550000001</v>
      </c>
      <c r="AG35" s="22">
        <v>-17.94815698</v>
      </c>
      <c r="AH35" s="22">
        <v>-17.400108124999996</v>
      </c>
      <c r="AI35" s="22">
        <v>-16.7384129</v>
      </c>
      <c r="AJ35" s="22">
        <v>-15.032075800000005</v>
      </c>
      <c r="AK35" s="22">
        <v>-13.681667779999998</v>
      </c>
      <c r="AL35" s="22">
        <v>-12.769514509999997</v>
      </c>
      <c r="AM35" s="22">
        <v>-12.535502990000007</v>
      </c>
      <c r="AN35" s="22">
        <v>-13.621910016577004</v>
      </c>
      <c r="AO35" s="22">
        <v>-12.378037919999999</v>
      </c>
      <c r="AP35" s="22">
        <v>-13.469765671985998</v>
      </c>
      <c r="AQ35" s="22">
        <v>-12.06333356</v>
      </c>
      <c r="AR35" s="22">
        <v>-13.159704519312999</v>
      </c>
      <c r="AS35" s="22">
        <v>-11.674441920000001</v>
      </c>
      <c r="AT35" s="22">
        <v>-12.808255462651003</v>
      </c>
      <c r="AU35" s="22">
        <v>-11.195101519999996</v>
      </c>
      <c r="AV35" s="22">
        <v>-12.322299260986998</v>
      </c>
      <c r="AW35" s="22">
        <v>-10.962170299999999</v>
      </c>
      <c r="AX35" s="22">
        <v>-12.099001963054997</v>
      </c>
      <c r="AY35" s="22">
        <v>-10.605133565000001</v>
      </c>
      <c r="AZ35" s="22">
        <v>-11.736350708546999</v>
      </c>
      <c r="BA35" s="27"/>
      <c r="BB35" s="22">
        <v>-23.670402620375121</v>
      </c>
      <c r="BC35" s="22">
        <v>-37.425076362213872</v>
      </c>
      <c r="BD35" s="22">
        <v>-55.859921495517654</v>
      </c>
      <c r="BE35" s="22">
        <v>-70.536164331840837</v>
      </c>
      <c r="BF35" s="22">
        <v>-87.349466656666678</v>
      </c>
      <c r="BG35" s="22">
        <v>-88.916960530000026</v>
      </c>
      <c r="BH35" s="22">
        <v>-84.817624913333333</v>
      </c>
      <c r="BI35" s="22">
        <v>-73.102901029999998</v>
      </c>
      <c r="BJ35" s="22">
        <v>-58.22167099</v>
      </c>
      <c r="BK35" s="22">
        <v>-48.651316390000005</v>
      </c>
      <c r="BL35" s="22">
        <v>-53.059635670527001</v>
      </c>
    </row>
    <row r="36" spans="1:64" x14ac:dyDescent="0.2">
      <c r="A36" s="287" t="s">
        <v>739</v>
      </c>
      <c r="B36" s="42" t="s">
        <v>783</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v>-4.2434140000000085E-2</v>
      </c>
      <c r="AJ36" s="22">
        <v>-3.0245449999999792E-2</v>
      </c>
      <c r="AK36" s="22">
        <v>-2.7347799999999967E-2</v>
      </c>
      <c r="AL36" s="22">
        <v>-2.199511999999991E-2</v>
      </c>
      <c r="AM36" s="22">
        <v>-3.4317930000000142E-2</v>
      </c>
      <c r="AN36" s="22">
        <v>-10.964126060000005</v>
      </c>
      <c r="AO36" s="22">
        <v>-10.855599279999998</v>
      </c>
      <c r="AP36" s="22">
        <v>-10.855599279999998</v>
      </c>
      <c r="AQ36" s="22">
        <v>-10.544386920000001</v>
      </c>
      <c r="AR36" s="22">
        <v>-10.544386920000001</v>
      </c>
      <c r="AS36" s="22">
        <v>-10.157895590000003</v>
      </c>
      <c r="AT36" s="22">
        <v>-10.157895590000003</v>
      </c>
      <c r="AU36" s="22">
        <v>-9.6747719999999973</v>
      </c>
      <c r="AV36" s="22">
        <v>-9.6747719999999973</v>
      </c>
      <c r="AW36" s="22">
        <v>-9.4024856499999991</v>
      </c>
      <c r="AX36" s="22">
        <v>-9.4024856499999991</v>
      </c>
      <c r="AY36" s="22">
        <v>-9.1022043499999992</v>
      </c>
      <c r="AZ36" s="22">
        <v>-9.1022043499999992</v>
      </c>
      <c r="BA36" s="27"/>
      <c r="BB36" s="22"/>
      <c r="BC36" s="22"/>
      <c r="BD36" s="22"/>
      <c r="BE36" s="22"/>
      <c r="BF36" s="22"/>
      <c r="BG36" s="22"/>
      <c r="BH36" s="22"/>
      <c r="BI36" s="22"/>
      <c r="BJ36" s="22"/>
      <c r="BK36" s="22">
        <v>-31.592199720000004</v>
      </c>
      <c r="BL36" s="22">
        <v>-42.522007850000008</v>
      </c>
    </row>
    <row r="37" spans="1:64" x14ac:dyDescent="0.2">
      <c r="A37" s="287" t="s">
        <v>740</v>
      </c>
      <c r="B37" s="42" t="s">
        <v>784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v>0</v>
      </c>
      <c r="AJ37" s="22">
        <v>0</v>
      </c>
      <c r="AK37" s="22">
        <v>-1.306478776310581</v>
      </c>
      <c r="AL37" s="22">
        <v>-2.8837260388751838</v>
      </c>
      <c r="AM37" s="22">
        <v>-0.7250214045110539</v>
      </c>
      <c r="AN37" s="22">
        <v>-0.7250214045110539</v>
      </c>
      <c r="AO37" s="22">
        <v>-1.5224386400000003</v>
      </c>
      <c r="AP37" s="22">
        <v>-2.6141663919860001</v>
      </c>
      <c r="AQ37" s="22">
        <v>-1.51894664</v>
      </c>
      <c r="AR37" s="22">
        <v>-2.6153175993129998</v>
      </c>
      <c r="AS37" s="22">
        <v>-1.5165463299999997</v>
      </c>
      <c r="AT37" s="22">
        <v>-2.6503598726509998</v>
      </c>
      <c r="AU37" s="22">
        <v>-1.5203295200000002</v>
      </c>
      <c r="AV37" s="22">
        <v>-2.6475272609869998</v>
      </c>
      <c r="AW37" s="22">
        <v>-1.5596846499999999</v>
      </c>
      <c r="AX37" s="22">
        <v>-2.6965163130550001</v>
      </c>
      <c r="AY37" s="22">
        <v>-1.5029292150000002</v>
      </c>
      <c r="AZ37" s="22">
        <v>-2.6341463585469991</v>
      </c>
      <c r="BA37" s="27"/>
      <c r="BB37" s="22"/>
      <c r="BC37" s="22"/>
      <c r="BD37" s="22"/>
      <c r="BE37" s="22"/>
      <c r="BF37" s="22"/>
      <c r="BG37" s="22"/>
      <c r="BH37" s="22"/>
      <c r="BI37" s="22"/>
      <c r="BJ37" s="22"/>
      <c r="BK37" s="22">
        <v>-5.2829530145110546</v>
      </c>
      <c r="BL37" s="22">
        <v>-8.6048652684610545</v>
      </c>
    </row>
    <row r="38" spans="1:64" x14ac:dyDescent="0.2">
      <c r="A38" s="2" t="s">
        <v>34</v>
      </c>
      <c r="B38" s="42" t="s">
        <v>405</v>
      </c>
      <c r="C38" s="12">
        <v>32.799999999999997</v>
      </c>
      <c r="D38" s="12">
        <v>43.830882410000001</v>
      </c>
      <c r="E38" s="12">
        <v>58.639329629999985</v>
      </c>
      <c r="F38" s="12">
        <v>43.022449930000036</v>
      </c>
      <c r="G38" s="12">
        <v>45.360737780000015</v>
      </c>
      <c r="H38" s="12">
        <v>48.981309229999994</v>
      </c>
      <c r="I38" s="12">
        <v>64.466390380000007</v>
      </c>
      <c r="J38" s="12">
        <v>73.508846280000014</v>
      </c>
      <c r="K38" s="12">
        <v>24.418254300000001</v>
      </c>
      <c r="L38" s="12">
        <v>36.42584299</v>
      </c>
      <c r="M38" s="12">
        <v>34.044153030000004</v>
      </c>
      <c r="N38" s="12">
        <v>15.419983599999993</v>
      </c>
      <c r="O38" s="12">
        <v>46.603126750000001</v>
      </c>
      <c r="P38" s="12">
        <v>73.597216199999991</v>
      </c>
      <c r="Q38" s="12">
        <v>42.608706159999997</v>
      </c>
      <c r="R38" s="12">
        <v>33.582084160000001</v>
      </c>
      <c r="S38" s="22">
        <v>19.055694210000006</v>
      </c>
      <c r="T38" s="22">
        <v>18.987838319999998</v>
      </c>
      <c r="U38" s="22">
        <v>8.4664069200000007</v>
      </c>
      <c r="V38" s="22">
        <v>15.849875149999999</v>
      </c>
      <c r="W38" s="22">
        <v>1.0211907100000004</v>
      </c>
      <c r="X38" s="22">
        <v>5.2275761499999991</v>
      </c>
      <c r="Y38" s="22">
        <v>4.2046384300000001</v>
      </c>
      <c r="Z38" s="22">
        <v>1.10571978</v>
      </c>
      <c r="AA38" s="22">
        <v>0.11489530000000002</v>
      </c>
      <c r="AB38" s="22">
        <v>1.0011131600000001</v>
      </c>
      <c r="AC38" s="22">
        <v>0.1045790715</v>
      </c>
      <c r="AD38" s="22">
        <v>0.59576031000000018</v>
      </c>
      <c r="AE38" s="22">
        <v>1.4417130575999999</v>
      </c>
      <c r="AF38" s="22">
        <v>5.2542763299999997</v>
      </c>
      <c r="AG38" s="22">
        <v>1.2115940900000002</v>
      </c>
      <c r="AH38" s="22">
        <v>0.12384289</v>
      </c>
      <c r="AI38" s="22">
        <v>1.182506E-2</v>
      </c>
      <c r="AJ38" s="22">
        <v>6.2467119999999994E-2</v>
      </c>
      <c r="AK38" s="22">
        <v>0.24055012000000001</v>
      </c>
      <c r="AL38" s="22">
        <v>5.0901019999999998E-2</v>
      </c>
      <c r="AM38" s="22">
        <v>0</v>
      </c>
      <c r="AN38" s="22">
        <v>0</v>
      </c>
      <c r="AO38" s="22">
        <v>5.7775809999999997E-2</v>
      </c>
      <c r="AP38" s="22">
        <v>5.7775809999999997E-2</v>
      </c>
      <c r="AQ38" s="22">
        <v>6.4105800000000004E-2</v>
      </c>
      <c r="AR38" s="22">
        <v>6.4105800000000004E-2</v>
      </c>
      <c r="AS38" s="22">
        <v>0</v>
      </c>
      <c r="AT38" s="22">
        <v>0</v>
      </c>
      <c r="AU38" s="22">
        <v>9.4286519999999999E-2</v>
      </c>
      <c r="AV38" s="22">
        <v>9.4286519999999999E-2</v>
      </c>
      <c r="AW38" s="22">
        <v>4.6184749999999997E-2</v>
      </c>
      <c r="AX38" s="22">
        <v>4.6184749999999997E-2</v>
      </c>
      <c r="AY38" s="22">
        <v>0.22356122999999983</v>
      </c>
      <c r="AZ38" s="22">
        <v>0.22356122999999983</v>
      </c>
      <c r="BA38" s="27"/>
      <c r="BB38" s="22">
        <v>178.29266197000004</v>
      </c>
      <c r="BC38" s="22">
        <v>232.31728367000005</v>
      </c>
      <c r="BD38" s="22">
        <v>110.30823391999999</v>
      </c>
      <c r="BE38" s="22">
        <v>196.39113326999998</v>
      </c>
      <c r="BF38" s="22">
        <v>62.3598146</v>
      </c>
      <c r="BG38" s="22">
        <v>11.559125069999999</v>
      </c>
      <c r="BH38" s="22">
        <v>1.8163478415000001</v>
      </c>
      <c r="BI38" s="22">
        <v>8.0314263675999999</v>
      </c>
      <c r="BJ38" s="22">
        <v>0.36574332000000004</v>
      </c>
      <c r="BK38" s="22">
        <v>0.12188161</v>
      </c>
      <c r="BL38" s="22">
        <v>0.12188161</v>
      </c>
    </row>
    <row r="39" spans="1:64" x14ac:dyDescent="0.2">
      <c r="A39" s="2" t="s">
        <v>133</v>
      </c>
      <c r="B39" s="42" t="s">
        <v>248</v>
      </c>
      <c r="C39" s="37"/>
      <c r="D39" s="37"/>
      <c r="E39" s="37"/>
      <c r="F39" s="37"/>
      <c r="G39" s="37"/>
      <c r="H39" s="37"/>
      <c r="I39" s="37"/>
      <c r="J39" s="37"/>
      <c r="K39" s="37"/>
      <c r="L39" s="37"/>
      <c r="M39" s="37"/>
      <c r="N39" s="37"/>
      <c r="O39" s="37"/>
      <c r="P39" s="37"/>
      <c r="Q39" s="37"/>
      <c r="R39" s="37"/>
      <c r="S39" s="25">
        <v>785.92100000000005</v>
      </c>
      <c r="T39" s="25">
        <v>809.61324730366607</v>
      </c>
      <c r="U39" s="25">
        <v>820.29307910854868</v>
      </c>
      <c r="V39" s="25">
        <v>817.58558306612099</v>
      </c>
      <c r="W39" s="25">
        <v>801.48041261957974</v>
      </c>
      <c r="X39" s="25">
        <v>776.32883242898856</v>
      </c>
      <c r="Y39" s="25">
        <v>747.19292255168966</v>
      </c>
      <c r="Z39" s="25">
        <v>716.62148631618709</v>
      </c>
      <c r="AA39" s="25">
        <v>681.68938347931135</v>
      </c>
      <c r="AB39" s="25">
        <v>650.93140893615055</v>
      </c>
      <c r="AC39" s="25">
        <v>617.54729911205754</v>
      </c>
      <c r="AD39" s="25">
        <v>580.62920941892901</v>
      </c>
      <c r="AE39" s="25">
        <v>548.1073274471529</v>
      </c>
      <c r="AF39" s="25">
        <v>514.74154230191834</v>
      </c>
      <c r="AG39" s="25">
        <v>486.43940852895412</v>
      </c>
      <c r="AH39" s="25">
        <v>460.12841072521354</v>
      </c>
      <c r="AI39" s="25">
        <v>453.5990138365724</v>
      </c>
      <c r="AJ39" s="25">
        <v>430.4717822279531</v>
      </c>
      <c r="AK39" s="25">
        <v>400.83037028652785</v>
      </c>
      <c r="AL39" s="25">
        <v>386.17948575968609</v>
      </c>
      <c r="AM39" s="25">
        <v>322.67376725270378</v>
      </c>
      <c r="AN39" s="25">
        <v>322.67376725270378</v>
      </c>
      <c r="AO39" s="39"/>
      <c r="AP39" s="39"/>
      <c r="AQ39" s="39"/>
      <c r="AR39" s="39"/>
      <c r="AS39" s="39"/>
      <c r="AT39" s="39"/>
      <c r="AU39" s="39"/>
      <c r="AV39" s="39"/>
      <c r="AW39" s="39"/>
      <c r="AX39" s="39"/>
      <c r="AY39" s="39"/>
      <c r="AZ39" s="39"/>
      <c r="BA39" s="13"/>
      <c r="BB39" s="37"/>
      <c r="BC39" s="37"/>
      <c r="BD39" s="37"/>
      <c r="BE39" s="37"/>
      <c r="BF39" s="14"/>
      <c r="BG39" s="14"/>
      <c r="BH39" s="14"/>
      <c r="BI39" s="14"/>
      <c r="BJ39" s="25"/>
      <c r="BK39" s="25"/>
      <c r="BL39" s="25"/>
    </row>
    <row r="40" spans="1:64" x14ac:dyDescent="0.2">
      <c r="A40" s="4" t="s">
        <v>35</v>
      </c>
      <c r="B40" s="43" t="s">
        <v>249</v>
      </c>
      <c r="C40" s="37"/>
      <c r="D40" s="37"/>
      <c r="E40" s="37"/>
      <c r="F40" s="37"/>
      <c r="G40" s="37"/>
      <c r="H40" s="37"/>
      <c r="I40" s="37"/>
      <c r="J40" s="37"/>
      <c r="K40" s="37"/>
      <c r="L40" s="37"/>
      <c r="M40" s="37"/>
      <c r="N40" s="37"/>
      <c r="O40" s="37"/>
      <c r="P40" s="37"/>
      <c r="Q40" s="37"/>
      <c r="R40" s="37"/>
      <c r="S40" s="22">
        <v>572.99948575501389</v>
      </c>
      <c r="T40" s="22">
        <v>581.40280014291238</v>
      </c>
      <c r="U40" s="22">
        <v>577.91852350338445</v>
      </c>
      <c r="V40" s="22">
        <v>569.70521869421907</v>
      </c>
      <c r="W40" s="22">
        <v>555.79177091327017</v>
      </c>
      <c r="X40" s="22">
        <v>539.65323986685621</v>
      </c>
      <c r="Y40" s="22">
        <v>521.33495327160006</v>
      </c>
      <c r="Z40" s="22">
        <v>502.40978566457551</v>
      </c>
      <c r="AA40" s="22">
        <v>481.26757205329733</v>
      </c>
      <c r="AB40" s="22">
        <v>459.66381295520949</v>
      </c>
      <c r="AC40" s="22">
        <v>437.20158606719355</v>
      </c>
      <c r="AD40" s="22">
        <v>413.65905808309407</v>
      </c>
      <c r="AE40" s="22">
        <v>387.40732744715291</v>
      </c>
      <c r="AF40" s="22">
        <v>361.1431160021944</v>
      </c>
      <c r="AG40" s="22">
        <v>335.45951816663148</v>
      </c>
      <c r="AH40" s="22">
        <v>310.33115298388793</v>
      </c>
      <c r="AI40" s="22">
        <v>286.52082887889082</v>
      </c>
      <c r="AJ40" s="22">
        <v>262.34201603796782</v>
      </c>
      <c r="AK40" s="22">
        <v>237.14728192856117</v>
      </c>
      <c r="AL40" s="22">
        <v>212.40316939346016</v>
      </c>
      <c r="AM40" s="22">
        <v>190.28057602076979</v>
      </c>
      <c r="AN40" s="22">
        <v>190.28057602076979</v>
      </c>
      <c r="AO40" s="22"/>
      <c r="AP40" s="22"/>
      <c r="AQ40" s="22"/>
      <c r="AR40" s="22"/>
      <c r="AS40" s="22"/>
      <c r="AT40" s="22"/>
      <c r="AU40" s="22"/>
      <c r="AV40" s="22"/>
      <c r="AW40" s="22"/>
      <c r="AX40" s="22"/>
      <c r="AY40" s="22"/>
      <c r="AZ40" s="22"/>
      <c r="BA40" s="13"/>
      <c r="BB40" s="37"/>
      <c r="BC40" s="37"/>
      <c r="BD40" s="37"/>
      <c r="BE40" s="37"/>
      <c r="BF40" s="14"/>
      <c r="BG40" s="14"/>
      <c r="BH40" s="14"/>
      <c r="BI40" s="14"/>
      <c r="BJ40" s="22"/>
      <c r="BK40" s="22"/>
      <c r="BL40" s="22"/>
    </row>
    <row r="41" spans="1:64" x14ac:dyDescent="0.2">
      <c r="A41" s="4" t="s">
        <v>36</v>
      </c>
      <c r="B41" s="43" t="s">
        <v>225</v>
      </c>
      <c r="C41" s="37"/>
      <c r="D41" s="37"/>
      <c r="E41" s="37"/>
      <c r="F41" s="37"/>
      <c r="G41" s="37"/>
      <c r="H41" s="37"/>
      <c r="I41" s="37"/>
      <c r="J41" s="37"/>
      <c r="K41" s="37"/>
      <c r="L41" s="37"/>
      <c r="M41" s="37"/>
      <c r="N41" s="37"/>
      <c r="O41" s="37"/>
      <c r="P41" s="37"/>
      <c r="Q41" s="37"/>
      <c r="R41" s="37"/>
      <c r="S41" s="22">
        <v>212.92151424498616</v>
      </c>
      <c r="T41" s="22">
        <v>228.21044716075372</v>
      </c>
      <c r="U41" s="22">
        <v>242.37455560516418</v>
      </c>
      <c r="V41" s="22">
        <v>247.88036437190192</v>
      </c>
      <c r="W41" s="22">
        <v>245.6886417063096</v>
      </c>
      <c r="X41" s="22">
        <v>236.67559256213232</v>
      </c>
      <c r="Y41" s="22">
        <v>225.85796928008958</v>
      </c>
      <c r="Z41" s="22">
        <v>214.21170065161158</v>
      </c>
      <c r="AA41" s="22">
        <v>200.42181142601405</v>
      </c>
      <c r="AB41" s="22">
        <v>191.26759598094111</v>
      </c>
      <c r="AC41" s="22">
        <v>180.34571304486397</v>
      </c>
      <c r="AD41" s="22">
        <v>166.97015133583497</v>
      </c>
      <c r="AE41" s="22">
        <v>160.69999999999999</v>
      </c>
      <c r="AF41" s="22">
        <v>153.59842629972391</v>
      </c>
      <c r="AG41" s="22">
        <v>150.97989036232266</v>
      </c>
      <c r="AH41" s="22">
        <v>149.79725774132561</v>
      </c>
      <c r="AI41" s="22">
        <v>167.07818495768157</v>
      </c>
      <c r="AJ41" s="22">
        <v>168.12976618998528</v>
      </c>
      <c r="AK41" s="22">
        <v>163.68308835796668</v>
      </c>
      <c r="AL41" s="22">
        <v>173.77631636622593</v>
      </c>
      <c r="AM41" s="22">
        <v>132.393191231934</v>
      </c>
      <c r="AN41" s="22">
        <v>132.393191231934</v>
      </c>
      <c r="AO41" s="22"/>
      <c r="AP41" s="22"/>
      <c r="AQ41" s="22"/>
      <c r="AR41" s="22"/>
      <c r="AS41" s="22"/>
      <c r="AT41" s="22"/>
      <c r="AU41" s="22"/>
      <c r="AV41" s="22"/>
      <c r="AW41" s="22"/>
      <c r="AX41" s="22"/>
      <c r="AY41" s="22"/>
      <c r="AZ41" s="22"/>
      <c r="BA41" s="13"/>
      <c r="BB41" s="37"/>
      <c r="BC41" s="37"/>
      <c r="BD41" s="37"/>
      <c r="BE41" s="37"/>
      <c r="BF41" s="14"/>
      <c r="BG41" s="14"/>
      <c r="BH41" s="14"/>
      <c r="BI41" s="14"/>
      <c r="BJ41" s="22"/>
      <c r="BK41" s="22"/>
      <c r="BL41" s="22"/>
    </row>
    <row r="42" spans="1:64" x14ac:dyDescent="0.2">
      <c r="A42" s="16" t="s">
        <v>37</v>
      </c>
      <c r="B42" s="143" t="s">
        <v>250</v>
      </c>
      <c r="C42" s="17"/>
      <c r="D42" s="17"/>
      <c r="E42" s="17"/>
      <c r="F42" s="17"/>
      <c r="G42" s="17"/>
      <c r="H42" s="17"/>
      <c r="I42" s="17"/>
      <c r="J42" s="17"/>
      <c r="K42" s="17"/>
      <c r="L42" s="17"/>
      <c r="M42" s="17"/>
      <c r="N42" s="17"/>
      <c r="O42" s="17"/>
      <c r="P42" s="17"/>
      <c r="Q42" s="17"/>
      <c r="R42" s="17"/>
      <c r="S42" s="93">
        <v>866.56061678999833</v>
      </c>
      <c r="T42" s="93">
        <v>881.24160635000078</v>
      </c>
      <c r="U42" s="93">
        <v>894.10284626000032</v>
      </c>
      <c r="V42" s="93">
        <v>899.37072476000071</v>
      </c>
      <c r="W42" s="93">
        <v>884.59373164000078</v>
      </c>
      <c r="X42" s="93">
        <v>879.18016646999843</v>
      </c>
      <c r="Y42" s="93">
        <v>868.80999919000203</v>
      </c>
      <c r="Z42" s="93">
        <v>860.70979730000226</v>
      </c>
      <c r="AA42" s="93">
        <v>841.75523538999994</v>
      </c>
      <c r="AB42" s="93">
        <v>828.37105345000009</v>
      </c>
      <c r="AC42" s="93">
        <v>814.31630017000055</v>
      </c>
      <c r="AD42" s="93">
        <v>797.24517410999999</v>
      </c>
      <c r="AE42" s="156">
        <v>735.92568277000044</v>
      </c>
      <c r="AF42" s="156">
        <v>722.51751236999974</v>
      </c>
      <c r="AG42" s="156">
        <v>700.0209604399987</v>
      </c>
      <c r="AH42" s="156">
        <v>684.41920700999901</v>
      </c>
      <c r="AI42" s="156">
        <v>628.127097539999</v>
      </c>
      <c r="AJ42" s="156">
        <v>570.4268335800009</v>
      </c>
      <c r="AK42" s="156">
        <v>536.10716883000123</v>
      </c>
      <c r="AL42" s="156">
        <v>519.69442346000039</v>
      </c>
      <c r="AM42" s="156">
        <v>516.04185820999999</v>
      </c>
      <c r="AN42" s="156">
        <v>516.04185820999999</v>
      </c>
      <c r="AO42" s="156"/>
      <c r="AP42" s="156"/>
      <c r="AQ42" s="156"/>
      <c r="AR42" s="156"/>
      <c r="AS42" s="156"/>
      <c r="AT42" s="156"/>
      <c r="AU42" s="156"/>
      <c r="AV42" s="156"/>
      <c r="AW42" s="156"/>
      <c r="AX42" s="156"/>
      <c r="AY42" s="156"/>
      <c r="AZ42" s="156"/>
      <c r="BA42" s="175"/>
      <c r="BB42" s="17"/>
      <c r="BC42" s="17"/>
      <c r="BD42" s="17"/>
      <c r="BE42" s="17"/>
      <c r="BF42" s="17"/>
      <c r="BG42" s="17"/>
      <c r="BH42" s="17"/>
      <c r="BI42" s="17"/>
      <c r="BJ42" s="156"/>
      <c r="BK42" s="156"/>
      <c r="BL42" s="156"/>
    </row>
    <row r="43" spans="1:64" x14ac:dyDescent="0.2">
      <c r="A43" s="2" t="s">
        <v>785</v>
      </c>
      <c r="B43" s="42" t="s">
        <v>786</v>
      </c>
      <c r="C43" s="324">
        <v>62.916193572482818</v>
      </c>
      <c r="D43" s="324">
        <v>69.145430313161754</v>
      </c>
      <c r="E43" s="324">
        <v>76.170914243373389</v>
      </c>
      <c r="F43" s="324">
        <v>81.454034678537084</v>
      </c>
      <c r="G43" s="324">
        <v>88.068260907884309</v>
      </c>
      <c r="H43" s="324">
        <v>94.198753585461446</v>
      </c>
      <c r="I43" s="324">
        <v>101.50809346089446</v>
      </c>
      <c r="J43" s="324">
        <v>111.30819993570238</v>
      </c>
      <c r="K43" s="324">
        <v>113.52466913829787</v>
      </c>
      <c r="L43" s="324">
        <v>111.49382913542131</v>
      </c>
      <c r="M43" s="324">
        <v>117.48103709661582</v>
      </c>
      <c r="N43" s="324">
        <v>118.51444207734008</v>
      </c>
      <c r="O43" s="324">
        <v>120.04054835958237</v>
      </c>
      <c r="P43" s="324">
        <v>121.79986985798315</v>
      </c>
      <c r="Q43" s="324">
        <v>124.11403713181207</v>
      </c>
      <c r="R43" s="324">
        <v>109.18561949321797</v>
      </c>
      <c r="S43" s="321">
        <v>126.37876630200002</v>
      </c>
      <c r="T43" s="321">
        <v>128.50071456200001</v>
      </c>
      <c r="U43" s="321">
        <v>126.01111316000001</v>
      </c>
      <c r="V43" s="321">
        <v>121.99895637000003</v>
      </c>
      <c r="W43" s="321">
        <v>121.67127623</v>
      </c>
      <c r="X43" s="321">
        <v>120.54546856100001</v>
      </c>
      <c r="Y43" s="321">
        <v>119.54890196000001</v>
      </c>
      <c r="Z43" s="321">
        <v>117.63921874600003</v>
      </c>
      <c r="AA43" s="321">
        <v>115.62265054000002</v>
      </c>
      <c r="AB43" s="321">
        <v>112.48079918999994</v>
      </c>
      <c r="AC43" s="321">
        <v>109.79335400000005</v>
      </c>
      <c r="AD43" s="321">
        <v>105.1089306599999</v>
      </c>
      <c r="AE43" s="85">
        <v>96.754505109999542</v>
      </c>
      <c r="AF43" s="85">
        <v>92.323288299999746</v>
      </c>
      <c r="AG43" s="85">
        <v>88.758882279999739</v>
      </c>
      <c r="AH43" s="85">
        <v>85.626934919999982</v>
      </c>
      <c r="AI43" s="85">
        <v>78.306773039999797</v>
      </c>
      <c r="AJ43" s="85">
        <v>68.389861679999797</v>
      </c>
      <c r="AK43" s="85">
        <v>64.242853169999776</v>
      </c>
      <c r="AL43" s="85">
        <v>62.050217559999886</v>
      </c>
      <c r="AM43" s="85">
        <v>61.09651202999985</v>
      </c>
      <c r="AN43" s="85">
        <v>61.09651202999985</v>
      </c>
      <c r="AO43" s="85">
        <v>59.954326268000031</v>
      </c>
      <c r="AP43" s="85">
        <v>59.954326268000031</v>
      </c>
      <c r="AQ43" s="85">
        <v>57.902716527999893</v>
      </c>
      <c r="AR43" s="85">
        <v>57.902716527999893</v>
      </c>
      <c r="AS43" s="85">
        <v>55.060195139999841</v>
      </c>
      <c r="AT43" s="85">
        <v>55.060195139999841</v>
      </c>
      <c r="AU43" s="85">
        <v>53.67988931999988</v>
      </c>
      <c r="AV43" s="85">
        <v>53.67988931999988</v>
      </c>
      <c r="AW43" s="85">
        <v>53.40756787000003</v>
      </c>
      <c r="AX43" s="85">
        <v>53.40756787000003</v>
      </c>
      <c r="AY43" s="85">
        <v>53.42708877999992</v>
      </c>
      <c r="AZ43" s="85">
        <v>53.42708877999992</v>
      </c>
      <c r="BA43" s="322"/>
      <c r="BB43" s="319"/>
      <c r="BC43" s="319"/>
      <c r="BD43" s="319"/>
      <c r="BE43" s="319"/>
      <c r="BF43" s="319"/>
      <c r="BG43" s="319"/>
      <c r="BH43" s="319"/>
      <c r="BI43" s="319"/>
      <c r="BJ43" s="85"/>
      <c r="BK43" s="85"/>
      <c r="BL43" s="85"/>
    </row>
    <row r="44" spans="1:64" x14ac:dyDescent="0.2">
      <c r="A44" s="2" t="s">
        <v>38</v>
      </c>
      <c r="B44" s="42" t="s">
        <v>272</v>
      </c>
      <c r="C44" s="24">
        <v>0.80302367555535348</v>
      </c>
      <c r="D44" s="24">
        <v>0.81524577816812249</v>
      </c>
      <c r="E44" s="24">
        <v>0.75931817181345529</v>
      </c>
      <c r="F44" s="24">
        <v>0.73061087384344292</v>
      </c>
      <c r="G44" s="24">
        <v>0.71428705501128842</v>
      </c>
      <c r="H44" s="24">
        <v>0.74172233884141703</v>
      </c>
      <c r="I44" s="24">
        <v>0.7761123023607418</v>
      </c>
      <c r="J44" s="24">
        <v>0.77003834152092721</v>
      </c>
      <c r="K44" s="24">
        <v>0.74578216880409187</v>
      </c>
      <c r="L44" s="24">
        <v>0.77005016382897262</v>
      </c>
      <c r="M44" s="24">
        <v>0.75495495911859367</v>
      </c>
      <c r="N44" s="24">
        <v>0.77852040231316499</v>
      </c>
      <c r="O44" s="24">
        <v>0.7347697076046108</v>
      </c>
      <c r="P44" s="24">
        <v>0.72964708175442572</v>
      </c>
      <c r="Q44" s="24">
        <v>0.71961526100980977</v>
      </c>
      <c r="R44" s="24">
        <v>0.72931575791951619</v>
      </c>
      <c r="S44" s="24">
        <v>0.6786303963186936</v>
      </c>
      <c r="T44" s="24">
        <v>0.64621642664535983</v>
      </c>
      <c r="U44" s="24">
        <v>0.61939867201049326</v>
      </c>
      <c r="V44" s="24">
        <v>0.57533280400968556</v>
      </c>
      <c r="W44" s="24">
        <v>0.51987065805319232</v>
      </c>
      <c r="X44" s="24">
        <v>0.50167269760056332</v>
      </c>
      <c r="Y44" s="24">
        <v>0.50120867002605507</v>
      </c>
      <c r="Z44" s="24">
        <v>0.47207269927251944</v>
      </c>
      <c r="AA44" s="24">
        <v>0.44061138632632063</v>
      </c>
      <c r="AB44" s="24">
        <v>0.42731083053716906</v>
      </c>
      <c r="AC44" s="24">
        <v>0.40669086706024571</v>
      </c>
      <c r="AD44" s="24">
        <v>0.38466067850743396</v>
      </c>
      <c r="AE44" s="24">
        <v>0.3679897836410867</v>
      </c>
      <c r="AF44" s="24">
        <v>0.36625658772947739</v>
      </c>
      <c r="AG44" s="24">
        <v>0.38803041400860921</v>
      </c>
      <c r="AH44" s="24">
        <v>0.37964570919520757</v>
      </c>
      <c r="AI44" s="24">
        <v>0.3498679293182308</v>
      </c>
      <c r="AJ44" s="24">
        <v>0.33912711301388898</v>
      </c>
      <c r="AK44" s="24">
        <v>0.3315069091512568</v>
      </c>
      <c r="AL44" s="24">
        <v>0.30914421550651189</v>
      </c>
      <c r="AM44" s="24">
        <v>0.31362505637351368</v>
      </c>
      <c r="AN44" s="24">
        <v>0.31362505637351368</v>
      </c>
      <c r="AO44" s="24">
        <v>0.32008063785996027</v>
      </c>
      <c r="AP44" s="24">
        <v>0.32008063785996027</v>
      </c>
      <c r="AQ44" s="24">
        <v>0.35906858505064093</v>
      </c>
      <c r="AR44" s="24">
        <v>0.35906858505064093</v>
      </c>
      <c r="AS44" s="24">
        <v>0.41343621740713959</v>
      </c>
      <c r="AT44" s="24">
        <v>0.41343621740713959</v>
      </c>
      <c r="AU44" s="24">
        <v>0.40902092380815008</v>
      </c>
      <c r="AV44" s="24">
        <v>0.40902092380815008</v>
      </c>
      <c r="AW44" s="24">
        <v>0.41913131618972965</v>
      </c>
      <c r="AX44" s="24">
        <v>0.41913131618972965</v>
      </c>
      <c r="AY44" s="24">
        <v>0.4143836840639385</v>
      </c>
      <c r="AZ44" s="24">
        <v>0.4143836840639385</v>
      </c>
      <c r="BA44" s="13"/>
      <c r="BB44" s="14"/>
      <c r="BC44" s="14"/>
      <c r="BD44" s="14"/>
      <c r="BE44" s="14"/>
      <c r="BF44" s="14"/>
      <c r="BG44" s="94"/>
      <c r="BH44" s="14"/>
      <c r="BI44" s="14"/>
      <c r="BJ44" s="24"/>
      <c r="BK44" s="24"/>
      <c r="BL44" s="24"/>
    </row>
    <row r="45" spans="1:64" x14ac:dyDescent="0.2">
      <c r="A45" s="16" t="s">
        <v>39</v>
      </c>
      <c r="B45" s="143" t="s">
        <v>273</v>
      </c>
      <c r="C45" s="18"/>
      <c r="D45" s="18"/>
      <c r="E45" s="18"/>
      <c r="F45" s="18">
        <v>0.77704962484509355</v>
      </c>
      <c r="G45" s="18">
        <v>0.75486546970907731</v>
      </c>
      <c r="H45" s="18">
        <v>0.73648460987740094</v>
      </c>
      <c r="I45" s="18">
        <v>0.74068314251422251</v>
      </c>
      <c r="J45" s="18">
        <v>0.75054000943359356</v>
      </c>
      <c r="K45" s="18">
        <v>0.75841378788179448</v>
      </c>
      <c r="L45" s="18">
        <v>0.76549574412868338</v>
      </c>
      <c r="M45" s="18">
        <v>0.76020640831814634</v>
      </c>
      <c r="N45" s="18">
        <v>0.76232692351620579</v>
      </c>
      <c r="O45" s="18">
        <v>0.75957380821633558</v>
      </c>
      <c r="P45" s="18">
        <v>0.7494730376976988</v>
      </c>
      <c r="Q45" s="18">
        <v>0.74063811317050288</v>
      </c>
      <c r="R45" s="18">
        <v>0.72833695207209059</v>
      </c>
      <c r="S45" s="18">
        <v>0.71430212425061135</v>
      </c>
      <c r="T45" s="18">
        <v>0.69344446047334485</v>
      </c>
      <c r="U45" s="18">
        <v>0.66839031322351572</v>
      </c>
      <c r="V45" s="18">
        <v>0.62989457474605803</v>
      </c>
      <c r="W45" s="18">
        <v>0.59024417727923617</v>
      </c>
      <c r="X45" s="18">
        <v>0.55427760326649478</v>
      </c>
      <c r="Y45" s="18">
        <v>0.52473827827541386</v>
      </c>
      <c r="Z45" s="18">
        <v>0.49891315684176579</v>
      </c>
      <c r="AA45" s="18">
        <v>0.47924584934987036</v>
      </c>
      <c r="AB45" s="18">
        <v>0.46086632428166702</v>
      </c>
      <c r="AC45" s="18">
        <v>0.43727326958366342</v>
      </c>
      <c r="AD45" s="18">
        <v>0.41546113283640146</v>
      </c>
      <c r="AE45" s="18">
        <v>0.3977350993706476</v>
      </c>
      <c r="AF45" s="18">
        <v>0.38241136499113976</v>
      </c>
      <c r="AG45" s="18">
        <v>0.37681013442239703</v>
      </c>
      <c r="AH45" s="18">
        <v>0.37520545333034788</v>
      </c>
      <c r="AI45" s="18">
        <v>0.37132305833235196</v>
      </c>
      <c r="AJ45" s="18">
        <v>0.36575762113881316</v>
      </c>
      <c r="AK45" s="18">
        <v>0.34984854094772999</v>
      </c>
      <c r="AL45" s="18">
        <v>0.33165195906772171</v>
      </c>
      <c r="AM45" s="18">
        <v>0.32134833041807026</v>
      </c>
      <c r="AN45" s="18">
        <v>0.32134833041807026</v>
      </c>
      <c r="AO45" s="18">
        <v>0.31742018901876873</v>
      </c>
      <c r="AP45" s="18">
        <v>0.31742018901876873</v>
      </c>
      <c r="AQ45" s="18">
        <v>0.32548229636893333</v>
      </c>
      <c r="AR45" s="18">
        <v>0.32548229636893333</v>
      </c>
      <c r="AS45" s="18">
        <v>0.35155262417281358</v>
      </c>
      <c r="AT45" s="18">
        <v>0.35155262417281358</v>
      </c>
      <c r="AU45" s="18">
        <v>0.37540159103147275</v>
      </c>
      <c r="AV45" s="18">
        <v>0.37540159103147275</v>
      </c>
      <c r="AW45" s="18">
        <v>0.40016426061391502</v>
      </c>
      <c r="AX45" s="18">
        <v>0.40016426061391502</v>
      </c>
      <c r="AY45" s="18">
        <v>0.41399303536723941</v>
      </c>
      <c r="AZ45" s="18">
        <v>0.41399303536723941</v>
      </c>
      <c r="BA45" s="19"/>
      <c r="BB45" s="17"/>
      <c r="BC45" s="17"/>
      <c r="BD45" s="17"/>
      <c r="BE45" s="17"/>
      <c r="BF45" s="17"/>
      <c r="BG45" s="18">
        <v>0.49891315684176579</v>
      </c>
      <c r="BH45" s="71">
        <v>0.41546113283640146</v>
      </c>
      <c r="BI45" s="71">
        <v>0.3977350993706476</v>
      </c>
      <c r="BJ45" s="29">
        <v>0.33165195906772171</v>
      </c>
      <c r="BK45" s="29">
        <v>0.35155262417281358</v>
      </c>
      <c r="BL45" s="29">
        <v>0.35155262417281358</v>
      </c>
    </row>
    <row r="46" spans="1:64" hidden="1" x14ac:dyDescent="0.2">
      <c r="A46" s="2" t="s">
        <v>42</v>
      </c>
      <c r="B46" s="42"/>
      <c r="AK46" s="224"/>
      <c r="AL46" s="224"/>
      <c r="AM46" s="224"/>
      <c r="AN46" s="224"/>
      <c r="AO46" s="224"/>
      <c r="AP46" s="224"/>
      <c r="AQ46" s="224"/>
      <c r="AR46" s="224"/>
      <c r="AS46" s="224"/>
      <c r="AT46" s="224"/>
      <c r="AU46" s="224"/>
      <c r="AV46" s="224"/>
      <c r="AW46" s="224"/>
      <c r="AX46" s="224"/>
      <c r="AY46" s="224"/>
      <c r="AZ46" s="224"/>
      <c r="BJ46" s="224"/>
      <c r="BK46" s="224"/>
      <c r="BL46" s="224"/>
    </row>
    <row r="47" spans="1:64" hidden="1" x14ac:dyDescent="0.2">
      <c r="A47" s="4" t="s">
        <v>43</v>
      </c>
      <c r="B47" s="43"/>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24"/>
      <c r="AL47" s="224"/>
      <c r="AM47" s="224"/>
      <c r="AN47" s="224"/>
      <c r="AO47" s="224"/>
      <c r="AP47" s="224"/>
      <c r="AQ47" s="224"/>
      <c r="AR47" s="224"/>
      <c r="AS47" s="224"/>
      <c r="AT47" s="224"/>
      <c r="AU47" s="224"/>
      <c r="AV47" s="224"/>
      <c r="AW47" s="224"/>
      <c r="AX47" s="224"/>
      <c r="AY47" s="224"/>
      <c r="AZ47" s="224"/>
      <c r="BB47" s="26"/>
      <c r="BC47" s="26"/>
      <c r="BD47" s="26"/>
      <c r="BE47" s="26"/>
      <c r="BF47" s="26"/>
      <c r="BG47" s="26"/>
      <c r="BH47" s="26"/>
      <c r="BI47" s="26"/>
      <c r="BJ47" s="224"/>
      <c r="BK47" s="224"/>
      <c r="BL47" s="224"/>
    </row>
    <row r="48" spans="1:64" hidden="1" x14ac:dyDescent="0.2">
      <c r="A48" s="4" t="s">
        <v>44</v>
      </c>
      <c r="B48" s="43"/>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24"/>
      <c r="AL48" s="224"/>
      <c r="AM48" s="224"/>
      <c r="AN48" s="224"/>
      <c r="AO48" s="224"/>
      <c r="AP48" s="224"/>
      <c r="AQ48" s="224"/>
      <c r="AR48" s="224"/>
      <c r="AS48" s="224"/>
      <c r="AT48" s="224"/>
      <c r="AU48" s="224"/>
      <c r="AV48" s="224"/>
      <c r="AW48" s="224"/>
      <c r="AX48" s="224"/>
      <c r="AY48" s="224"/>
      <c r="AZ48" s="224"/>
      <c r="BB48" s="26"/>
      <c r="BC48" s="26"/>
      <c r="BD48" s="26"/>
      <c r="BE48" s="26"/>
      <c r="BF48" s="26"/>
      <c r="BG48" s="26"/>
      <c r="BH48" s="26"/>
      <c r="BI48" s="26"/>
      <c r="BJ48" s="224"/>
      <c r="BK48" s="224"/>
      <c r="BL48" s="224"/>
    </row>
    <row r="49" spans="1:64" hidden="1" x14ac:dyDescent="0.2">
      <c r="A49" s="4" t="s">
        <v>45</v>
      </c>
      <c r="B49" s="43"/>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24"/>
      <c r="AL49" s="224"/>
      <c r="AM49" s="224"/>
      <c r="AN49" s="224"/>
      <c r="AO49" s="224"/>
      <c r="AP49" s="224"/>
      <c r="AQ49" s="224"/>
      <c r="AR49" s="224"/>
      <c r="AS49" s="224"/>
      <c r="AT49" s="224"/>
      <c r="AU49" s="224"/>
      <c r="AV49" s="224"/>
      <c r="AW49" s="224"/>
      <c r="AX49" s="224"/>
      <c r="AY49" s="224"/>
      <c r="AZ49" s="224"/>
      <c r="BB49" s="26"/>
      <c r="BC49" s="26"/>
      <c r="BD49" s="26"/>
      <c r="BE49" s="26"/>
      <c r="BF49" s="26"/>
      <c r="BG49" s="26"/>
      <c r="BH49" s="26"/>
      <c r="BI49" s="26"/>
      <c r="BJ49" s="224"/>
      <c r="BK49" s="224"/>
      <c r="BL49" s="224"/>
    </row>
    <row r="50" spans="1:64" x14ac:dyDescent="0.2">
      <c r="B50" s="158"/>
      <c r="AK50" s="9"/>
      <c r="AL50" s="9"/>
      <c r="AM50" s="9"/>
      <c r="AN50" s="9"/>
    </row>
    <row r="51" spans="1:64" x14ac:dyDescent="0.2">
      <c r="A51" s="60" t="s">
        <v>160</v>
      </c>
      <c r="B51" s="146"/>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J51" s="225">
        <v>0</v>
      </c>
      <c r="BK51" s="225"/>
      <c r="BL51" s="225"/>
    </row>
    <row r="52" spans="1:64" x14ac:dyDescent="0.2">
      <c r="A52" s="60" t="s">
        <v>159</v>
      </c>
      <c r="B52" s="146"/>
      <c r="AO52" s="1"/>
      <c r="AP52" s="1"/>
      <c r="AQ52" s="1"/>
      <c r="AR52" s="1"/>
      <c r="AS52" s="1"/>
      <c r="AT52" s="1"/>
      <c r="AU52" s="1"/>
      <c r="AV52" s="1"/>
      <c r="AW52" s="1"/>
      <c r="AX52" s="1"/>
      <c r="AY52" s="1"/>
      <c r="AZ52" s="1"/>
    </row>
    <row r="53" spans="1:64" x14ac:dyDescent="0.2">
      <c r="A53" s="33"/>
      <c r="B53" s="33"/>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F53" s="27"/>
      <c r="BG53" s="27"/>
      <c r="BH53" s="27"/>
      <c r="BI53" s="27"/>
    </row>
    <row r="54" spans="1:64" x14ac:dyDescent="0.2">
      <c r="A54" s="60" t="s">
        <v>161</v>
      </c>
      <c r="B54" s="146"/>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F54" s="27"/>
      <c r="BG54" s="27"/>
      <c r="BH54" s="27"/>
      <c r="BI54" s="27"/>
    </row>
    <row r="55" spans="1:64" s="34" customFormat="1" x14ac:dyDescent="0.2">
      <c r="C55" s="31"/>
      <c r="D55" s="31"/>
      <c r="E55" s="31"/>
      <c r="F55" s="31"/>
      <c r="G55" s="31"/>
      <c r="H55" s="31"/>
      <c r="I55" s="31"/>
      <c r="J55" s="31"/>
      <c r="K55" s="31"/>
      <c r="L55" s="31"/>
      <c r="M55" s="31"/>
      <c r="N55" s="31"/>
      <c r="O55" s="31"/>
      <c r="P55" s="31"/>
      <c r="Q55" s="31"/>
      <c r="R55" s="31"/>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B55" s="31"/>
      <c r="BC55" s="31"/>
      <c r="BD55" s="31"/>
      <c r="BE55" s="31"/>
      <c r="BF55" s="33"/>
      <c r="BG55" s="33"/>
      <c r="BH55" s="33"/>
      <c r="BI55" s="33"/>
    </row>
    <row r="56" spans="1:64" s="34" customFormat="1" x14ac:dyDescent="0.2">
      <c r="C56" s="87"/>
      <c r="D56" s="87"/>
      <c r="E56" s="87"/>
      <c r="F56" s="87"/>
      <c r="G56" s="87"/>
      <c r="H56" s="87"/>
      <c r="I56" s="87"/>
      <c r="J56" s="87"/>
      <c r="K56" s="87"/>
      <c r="L56" s="87"/>
      <c r="M56" s="87"/>
      <c r="N56" s="87"/>
      <c r="O56" s="87"/>
      <c r="P56" s="87"/>
      <c r="Q56" s="87"/>
      <c r="R56" s="87"/>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B56" s="87"/>
      <c r="BC56" s="87"/>
      <c r="BD56" s="87"/>
      <c r="BE56" s="87"/>
      <c r="BF56" s="33"/>
      <c r="BG56" s="33"/>
      <c r="BH56" s="33"/>
      <c r="BI56" s="33"/>
    </row>
    <row r="57" spans="1:64" s="34" customFormat="1" x14ac:dyDescent="0.2">
      <c r="A57" s="60" t="s">
        <v>268</v>
      </c>
      <c r="C57" s="87"/>
      <c r="D57" s="87"/>
      <c r="E57" s="87"/>
      <c r="F57" s="87"/>
      <c r="G57" s="87"/>
      <c r="H57" s="87"/>
      <c r="I57" s="87"/>
      <c r="J57" s="87"/>
      <c r="K57" s="87"/>
      <c r="L57" s="87"/>
      <c r="M57" s="87"/>
      <c r="N57" s="87"/>
      <c r="O57" s="87"/>
      <c r="P57" s="87"/>
      <c r="Q57" s="87"/>
      <c r="R57" s="87"/>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B57" s="87"/>
      <c r="BC57" s="87"/>
      <c r="BD57" s="87"/>
      <c r="BE57" s="87"/>
      <c r="BF57" s="33"/>
      <c r="BG57" s="33"/>
      <c r="BH57" s="33"/>
      <c r="BI57" s="33"/>
    </row>
    <row r="58" spans="1:64" ht="15" x14ac:dyDescent="0.25">
      <c r="A58" s="60" t="s">
        <v>266</v>
      </c>
      <c r="AO58"/>
      <c r="AP58"/>
      <c r="AQ58"/>
      <c r="AR58"/>
      <c r="AS58"/>
      <c r="AT58"/>
      <c r="AU58"/>
      <c r="AV58"/>
      <c r="AW58"/>
      <c r="AX58"/>
      <c r="AY58"/>
      <c r="AZ58"/>
    </row>
    <row r="59" spans="1:64" ht="15" x14ac:dyDescent="0.25">
      <c r="AO59"/>
      <c r="AP59"/>
      <c r="AQ59"/>
      <c r="AR59"/>
      <c r="AS59"/>
      <c r="AT59"/>
      <c r="AU59"/>
      <c r="AV59"/>
      <c r="AW59"/>
      <c r="AX59"/>
      <c r="AY59"/>
      <c r="AZ59"/>
    </row>
    <row r="60" spans="1:64" ht="15" x14ac:dyDescent="0.25">
      <c r="A60" s="60" t="s">
        <v>274</v>
      </c>
      <c r="AO60"/>
      <c r="AP60"/>
      <c r="AQ60"/>
      <c r="AR60"/>
      <c r="AS60"/>
      <c r="AT60"/>
      <c r="AU60"/>
      <c r="AV60"/>
      <c r="AW60"/>
      <c r="AX60"/>
      <c r="AY60"/>
      <c r="AZ60"/>
    </row>
    <row r="61" spans="1:64" ht="15" x14ac:dyDescent="0.25">
      <c r="AO61"/>
      <c r="AP61"/>
      <c r="AQ61"/>
      <c r="AR61"/>
      <c r="AS61"/>
      <c r="AT61"/>
      <c r="AU61"/>
      <c r="AV61"/>
      <c r="AW61"/>
      <c r="AX61"/>
      <c r="AY61"/>
      <c r="AZ61"/>
    </row>
    <row r="62" spans="1:64" ht="15" x14ac:dyDescent="0.25">
      <c r="A62" s="1" t="s">
        <v>719</v>
      </c>
      <c r="AO62"/>
      <c r="AP62"/>
      <c r="AQ62"/>
      <c r="AR62"/>
      <c r="AS62"/>
      <c r="AT62"/>
      <c r="AU62"/>
      <c r="AV62"/>
      <c r="AW62"/>
      <c r="AX62"/>
      <c r="AY62"/>
      <c r="AZ62"/>
    </row>
    <row r="63" spans="1:64" ht="15" x14ac:dyDescent="0.25">
      <c r="A63" s="1" t="s">
        <v>718</v>
      </c>
      <c r="C63" s="37"/>
      <c r="D63" s="22"/>
      <c r="E63" s="22"/>
      <c r="F63" s="22"/>
      <c r="G63" s="22"/>
      <c r="H63" s="22"/>
      <c r="I63" s="22"/>
      <c r="J63" s="22"/>
      <c r="K63" s="22"/>
      <c r="L63" s="22"/>
      <c r="M63" s="22"/>
      <c r="N63" s="22"/>
      <c r="O63" s="22"/>
      <c r="P63" s="22"/>
      <c r="Q63" s="22"/>
      <c r="R63" s="22"/>
      <c r="AO63"/>
      <c r="AP63"/>
      <c r="AQ63"/>
      <c r="AR63"/>
      <c r="AS63"/>
      <c r="AT63"/>
      <c r="AU63"/>
      <c r="AV63"/>
      <c r="AW63"/>
      <c r="AX63"/>
      <c r="AY63"/>
      <c r="AZ63"/>
    </row>
    <row r="64" spans="1:64" x14ac:dyDescent="0.2">
      <c r="C64" s="37"/>
      <c r="D64" s="22"/>
      <c r="E64" s="22"/>
      <c r="F64" s="22"/>
      <c r="G64" s="22"/>
      <c r="H64" s="22"/>
      <c r="I64" s="22"/>
      <c r="J64" s="22"/>
      <c r="K64" s="22"/>
      <c r="L64" s="22"/>
      <c r="M64" s="22"/>
      <c r="N64" s="22"/>
      <c r="O64" s="22"/>
      <c r="P64" s="22"/>
      <c r="Q64" s="22"/>
      <c r="R64" s="22"/>
      <c r="AO64" s="22"/>
      <c r="AP64" s="22"/>
      <c r="AQ64" s="22"/>
      <c r="AR64" s="22"/>
      <c r="AS64" s="22"/>
      <c r="AT64" s="22"/>
      <c r="AU64" s="22"/>
      <c r="AV64" s="22"/>
      <c r="AW64" s="22"/>
      <c r="AX64" s="22"/>
      <c r="AY64" s="22"/>
      <c r="AZ64" s="22"/>
    </row>
    <row r="65" spans="41:52" x14ac:dyDescent="0.2">
      <c r="AO65" s="22"/>
      <c r="AP65" s="22"/>
      <c r="AQ65" s="22"/>
      <c r="AR65" s="22"/>
      <c r="AS65" s="22"/>
      <c r="AT65" s="22"/>
      <c r="AU65" s="22"/>
      <c r="AV65" s="22"/>
      <c r="AW65" s="22"/>
      <c r="AX65" s="22"/>
      <c r="AY65" s="22"/>
      <c r="AZ65" s="22"/>
    </row>
    <row r="66" spans="41:52" x14ac:dyDescent="0.2">
      <c r="AO66" s="22"/>
      <c r="AP66" s="22"/>
      <c r="AQ66" s="22"/>
      <c r="AR66" s="22"/>
      <c r="AS66" s="22"/>
      <c r="AT66" s="22"/>
      <c r="AU66" s="22"/>
      <c r="AV66" s="22"/>
      <c r="AW66" s="22"/>
      <c r="AX66" s="22"/>
      <c r="AY66" s="22"/>
      <c r="AZ66" s="22"/>
    </row>
    <row r="67" spans="41:52" x14ac:dyDescent="0.2">
      <c r="AO67" s="31"/>
      <c r="AP67" s="31"/>
      <c r="AQ67" s="31"/>
      <c r="AR67" s="31"/>
      <c r="AS67" s="31"/>
      <c r="AT67" s="31"/>
      <c r="AU67" s="31"/>
      <c r="AV67" s="31"/>
      <c r="AW67" s="31"/>
      <c r="AX67" s="31"/>
      <c r="AY67" s="31"/>
      <c r="AZ67" s="31"/>
    </row>
    <row r="68" spans="41:52" x14ac:dyDescent="0.2">
      <c r="AO68" s="38"/>
      <c r="AP68" s="38"/>
      <c r="AQ68" s="38"/>
      <c r="AR68" s="38"/>
      <c r="AS68" s="38"/>
      <c r="AT68" s="38"/>
      <c r="AU68" s="38"/>
      <c r="AV68" s="38"/>
      <c r="AW68" s="38"/>
      <c r="AX68" s="38"/>
      <c r="AY68" s="38"/>
      <c r="AZ68" s="38"/>
    </row>
    <row r="69" spans="41:52" x14ac:dyDescent="0.2">
      <c r="AO69" s="38"/>
      <c r="AP69" s="38"/>
      <c r="AQ69" s="38"/>
      <c r="AR69" s="38"/>
      <c r="AS69" s="38"/>
      <c r="AT69" s="38"/>
      <c r="AU69" s="38"/>
      <c r="AV69" s="38"/>
      <c r="AW69" s="38"/>
      <c r="AX69" s="38"/>
      <c r="AY69" s="38"/>
      <c r="AZ69" s="38"/>
    </row>
    <row r="70" spans="41:52" x14ac:dyDescent="0.2">
      <c r="AO70" s="38"/>
      <c r="AP70" s="38"/>
      <c r="AQ70" s="38"/>
      <c r="AR70" s="38"/>
      <c r="AS70" s="38"/>
      <c r="AT70" s="38"/>
      <c r="AU70" s="38"/>
      <c r="AV70" s="38"/>
      <c r="AW70" s="38"/>
      <c r="AX70" s="38"/>
      <c r="AY70" s="38"/>
      <c r="AZ70" s="38"/>
    </row>
    <row r="71" spans="41:52" x14ac:dyDescent="0.2">
      <c r="AO71" s="38"/>
      <c r="AP71" s="38"/>
      <c r="AQ71" s="38"/>
      <c r="AR71" s="38"/>
      <c r="AS71" s="38"/>
      <c r="AT71" s="38"/>
      <c r="AU71" s="38"/>
      <c r="AV71" s="38"/>
      <c r="AW71" s="38"/>
      <c r="AX71" s="38"/>
      <c r="AY71" s="38"/>
      <c r="AZ71" s="38"/>
    </row>
    <row r="72" spans="41:52" x14ac:dyDescent="0.2">
      <c r="AO72" s="38"/>
      <c r="AP72" s="38"/>
      <c r="AQ72" s="38"/>
      <c r="AR72" s="38"/>
      <c r="AS72" s="38"/>
      <c r="AT72" s="38"/>
      <c r="AU72" s="38"/>
      <c r="AV72" s="38"/>
      <c r="AW72" s="38"/>
      <c r="AX72" s="38"/>
      <c r="AY72" s="38"/>
      <c r="AZ72" s="38"/>
    </row>
    <row r="73" spans="41:52" x14ac:dyDescent="0.2">
      <c r="AO73" s="73"/>
      <c r="AP73" s="73"/>
      <c r="AQ73" s="73"/>
      <c r="AR73" s="73"/>
      <c r="AS73" s="73"/>
      <c r="AT73" s="73"/>
      <c r="AU73" s="73"/>
      <c r="AV73" s="73"/>
      <c r="AW73" s="73"/>
      <c r="AX73" s="73"/>
      <c r="AY73" s="73"/>
      <c r="AZ73" s="73"/>
    </row>
    <row r="74" spans="41:52" x14ac:dyDescent="0.2">
      <c r="AO74" s="73"/>
      <c r="AP74" s="73"/>
      <c r="AQ74" s="73"/>
      <c r="AR74" s="73"/>
      <c r="AS74" s="73"/>
      <c r="AT74" s="73"/>
      <c r="AU74" s="73"/>
      <c r="AV74" s="73"/>
      <c r="AW74" s="73"/>
      <c r="AX74" s="73"/>
      <c r="AY74" s="73"/>
      <c r="AZ74" s="73"/>
    </row>
    <row r="75" spans="41:52" x14ac:dyDescent="0.2">
      <c r="AO75" s="75"/>
      <c r="AP75" s="75"/>
      <c r="AQ75" s="75"/>
      <c r="AR75" s="75"/>
      <c r="AS75" s="75"/>
      <c r="AT75" s="75"/>
      <c r="AU75" s="75"/>
      <c r="AV75" s="75"/>
      <c r="AW75" s="75"/>
      <c r="AX75" s="75"/>
      <c r="AY75" s="75"/>
      <c r="AZ75" s="75"/>
    </row>
    <row r="76" spans="41:52" x14ac:dyDescent="0.2">
      <c r="AO76" s="76"/>
      <c r="AP76" s="76"/>
      <c r="AQ76" s="76"/>
      <c r="AR76" s="76"/>
      <c r="AS76" s="76"/>
      <c r="AT76" s="76"/>
      <c r="AU76" s="76"/>
      <c r="AV76" s="76"/>
      <c r="AW76" s="76"/>
      <c r="AX76" s="76"/>
      <c r="AY76" s="76"/>
      <c r="AZ76" s="76"/>
    </row>
    <row r="77" spans="41:52" x14ac:dyDescent="0.2">
      <c r="AO77" s="76"/>
      <c r="AP77" s="76"/>
      <c r="AQ77" s="76"/>
      <c r="AR77" s="76"/>
      <c r="AS77" s="76"/>
      <c r="AT77" s="76"/>
      <c r="AU77" s="76"/>
      <c r="AV77" s="76"/>
      <c r="AW77" s="76"/>
      <c r="AX77" s="76"/>
      <c r="AY77" s="76"/>
      <c r="AZ77" s="76"/>
    </row>
    <row r="78" spans="41:52" x14ac:dyDescent="0.2">
      <c r="AO78" s="80"/>
      <c r="AP78" s="80"/>
      <c r="AQ78" s="80"/>
      <c r="AR78" s="80"/>
      <c r="AS78" s="80"/>
      <c r="AT78" s="80"/>
      <c r="AU78" s="80"/>
      <c r="AV78" s="80"/>
      <c r="AW78" s="80"/>
      <c r="AX78" s="80"/>
      <c r="AY78" s="80"/>
      <c r="AZ78" s="80"/>
    </row>
    <row r="81" spans="41:52" x14ac:dyDescent="0.2">
      <c r="AO81" s="31"/>
      <c r="AP81" s="31"/>
      <c r="AQ81" s="31"/>
      <c r="AR81" s="31"/>
      <c r="AS81" s="31"/>
      <c r="AT81" s="31"/>
      <c r="AU81" s="31"/>
      <c r="AV81" s="31"/>
      <c r="AW81" s="31"/>
      <c r="AX81" s="31"/>
      <c r="AY81" s="31"/>
      <c r="AZ81" s="31"/>
    </row>
    <row r="82" spans="41:52" x14ac:dyDescent="0.2">
      <c r="AO82" s="27"/>
      <c r="AP82" s="27"/>
      <c r="AQ82" s="27"/>
      <c r="AR82" s="27"/>
      <c r="AS82" s="27"/>
      <c r="AT82" s="27"/>
      <c r="AU82" s="27"/>
      <c r="AV82" s="27"/>
      <c r="AW82" s="27"/>
      <c r="AX82" s="27"/>
      <c r="AY82" s="27"/>
      <c r="AZ82" s="27"/>
    </row>
    <row r="83" spans="41:52" x14ac:dyDescent="0.2">
      <c r="AO83" s="27"/>
      <c r="AP83" s="27"/>
      <c r="AQ83" s="27"/>
      <c r="AR83" s="27"/>
      <c r="AS83" s="27"/>
      <c r="AT83" s="27"/>
      <c r="AU83" s="27"/>
      <c r="AV83" s="27"/>
      <c r="AW83" s="27"/>
      <c r="AX83" s="27"/>
      <c r="AY83" s="27"/>
      <c r="AZ83" s="27"/>
    </row>
    <row r="156" spans="41:52" x14ac:dyDescent="0.2">
      <c r="AO156" s="224"/>
      <c r="AP156" s="224"/>
      <c r="AQ156" s="224"/>
      <c r="AR156" s="224"/>
      <c r="AS156" s="224"/>
      <c r="AT156" s="224"/>
      <c r="AU156" s="224"/>
      <c r="AV156" s="224"/>
      <c r="AW156" s="224"/>
      <c r="AX156" s="224"/>
      <c r="AY156" s="224"/>
      <c r="AZ156" s="224"/>
    </row>
  </sheetData>
  <pageMargins left="0.51181102362204722" right="0.51181102362204722" top="0.78740157480314965" bottom="0.78740157480314965" header="0.31496062992125984" footer="0.31496062992125984"/>
  <pageSetup paperSize="9" scale="41" orientation="landscape" errors="blank" r:id="rId1"/>
  <colBreaks count="1" manualBreakCount="1">
    <brk id="5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6"/>
  <sheetViews>
    <sheetView showGridLines="0" zoomScale="90" zoomScaleNormal="90" workbookViewId="0">
      <pane xSplit="2" ySplit="3" topLeftCell="AR4" activePane="bottomRight" state="frozen"/>
      <selection sqref="A1:XFD1048576"/>
      <selection pane="topRight" sqref="A1:XFD1048576"/>
      <selection pane="bottomLeft" sqref="A1:XFD1048576"/>
      <selection pane="bottomRight"/>
    </sheetView>
  </sheetViews>
  <sheetFormatPr defaultRowHeight="14.25" x14ac:dyDescent="0.2"/>
  <cols>
    <col min="1" max="1" width="44.42578125" style="1" customWidth="1"/>
    <col min="2" max="2" width="47.140625" style="1" customWidth="1"/>
    <col min="3" max="38" width="9.140625" style="1"/>
    <col min="39" max="39" width="9.7109375" style="1" bestFit="1" customWidth="1"/>
    <col min="40" max="40" width="9.140625" style="1"/>
    <col min="41" max="52" width="10" style="9" customWidth="1"/>
    <col min="53" max="53" width="2.28515625" style="9" customWidth="1"/>
    <col min="54" max="61" width="9.140625" style="1"/>
    <col min="62" max="16384" width="9.140625" style="67"/>
  </cols>
  <sheetData>
    <row r="1" spans="1:64" s="64" customFormat="1" ht="12" x14ac:dyDescent="0.2">
      <c r="A1" s="5" t="s">
        <v>55</v>
      </c>
      <c r="B1" s="5" t="s">
        <v>304</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7"/>
      <c r="BB1" s="10"/>
      <c r="BC1" s="10"/>
      <c r="BD1" s="10"/>
      <c r="BE1" s="10"/>
      <c r="BF1" s="10"/>
      <c r="BG1" s="10"/>
      <c r="BH1" s="10"/>
      <c r="BI1" s="10"/>
      <c r="BJ1" s="10"/>
      <c r="BK1" s="10"/>
      <c r="BL1" s="10"/>
    </row>
    <row r="2" spans="1:64" s="64" customFormat="1" ht="12" x14ac:dyDescent="0.2">
      <c r="A2" s="51"/>
      <c r="B2" s="51"/>
      <c r="C2" s="6" t="s">
        <v>275</v>
      </c>
      <c r="D2" s="6" t="s">
        <v>276</v>
      </c>
      <c r="E2" s="6" t="s">
        <v>277</v>
      </c>
      <c r="F2" s="6" t="s">
        <v>278</v>
      </c>
      <c r="G2" s="6" t="s">
        <v>279</v>
      </c>
      <c r="H2" s="6" t="s">
        <v>280</v>
      </c>
      <c r="I2" s="6" t="s">
        <v>281</v>
      </c>
      <c r="J2" s="6" t="s">
        <v>282</v>
      </c>
      <c r="K2" s="6" t="s">
        <v>283</v>
      </c>
      <c r="L2" s="6" t="s">
        <v>284</v>
      </c>
      <c r="M2" s="6" t="s">
        <v>285</v>
      </c>
      <c r="N2" s="6" t="s">
        <v>286</v>
      </c>
      <c r="O2" s="6" t="s">
        <v>287</v>
      </c>
      <c r="P2" s="6" t="s">
        <v>288</v>
      </c>
      <c r="Q2" s="6" t="s">
        <v>289</v>
      </c>
      <c r="R2" s="6" t="s">
        <v>290</v>
      </c>
      <c r="S2" s="6" t="s">
        <v>291</v>
      </c>
      <c r="T2" s="6" t="s">
        <v>292</v>
      </c>
      <c r="U2" s="6" t="s">
        <v>293</v>
      </c>
      <c r="V2" s="6" t="s">
        <v>294</v>
      </c>
      <c r="W2" s="6" t="s">
        <v>295</v>
      </c>
      <c r="X2" s="6" t="s">
        <v>296</v>
      </c>
      <c r="Y2" s="6" t="s">
        <v>297</v>
      </c>
      <c r="Z2" s="6" t="s">
        <v>298</v>
      </c>
      <c r="AA2" s="6" t="s">
        <v>299</v>
      </c>
      <c r="AB2" s="6" t="s">
        <v>300</v>
      </c>
      <c r="AC2" s="6" t="s">
        <v>301</v>
      </c>
      <c r="AD2" s="6" t="s">
        <v>302</v>
      </c>
      <c r="AE2" s="6" t="s">
        <v>303</v>
      </c>
      <c r="AF2" s="6" t="s">
        <v>544</v>
      </c>
      <c r="AG2" s="6" t="s">
        <v>551</v>
      </c>
      <c r="AH2" s="6" t="s">
        <v>553</v>
      </c>
      <c r="AI2" s="6" t="s">
        <v>559</v>
      </c>
      <c r="AJ2" s="6" t="s">
        <v>569</v>
      </c>
      <c r="AK2" s="6" t="s">
        <v>571</v>
      </c>
      <c r="AL2" s="6" t="s">
        <v>708</v>
      </c>
      <c r="AM2" s="6" t="s">
        <v>716</v>
      </c>
      <c r="AN2" s="6" t="s">
        <v>712</v>
      </c>
      <c r="AO2" s="6" t="s">
        <v>743</v>
      </c>
      <c r="AP2" s="6" t="s">
        <v>745</v>
      </c>
      <c r="AQ2" s="6" t="s">
        <v>803</v>
      </c>
      <c r="AR2" s="6" t="s">
        <v>800</v>
      </c>
      <c r="AS2" s="6" t="s">
        <v>808</v>
      </c>
      <c r="AT2" s="6" t="s">
        <v>650</v>
      </c>
      <c r="AU2" s="6" t="s">
        <v>815</v>
      </c>
      <c r="AV2" s="6" t="s">
        <v>817</v>
      </c>
      <c r="AW2" s="6" t="s">
        <v>819</v>
      </c>
      <c r="AX2" s="6" t="s">
        <v>821</v>
      </c>
      <c r="AY2" s="6" t="s">
        <v>824</v>
      </c>
      <c r="AZ2" s="6" t="s">
        <v>826</v>
      </c>
      <c r="BA2" s="7"/>
      <c r="BB2" s="10"/>
      <c r="BC2" s="10"/>
      <c r="BD2" s="10"/>
      <c r="BE2" s="10"/>
      <c r="BF2" s="10"/>
      <c r="BG2" s="10"/>
      <c r="BH2" s="10"/>
      <c r="BI2" s="10"/>
      <c r="BJ2" s="10"/>
      <c r="BK2" s="10"/>
      <c r="BL2" s="10"/>
    </row>
    <row r="3" spans="1:64" s="65" customFormat="1" ht="12" x14ac:dyDescent="0.2">
      <c r="A3" s="88" t="s">
        <v>135</v>
      </c>
      <c r="B3" s="88" t="s">
        <v>220</v>
      </c>
      <c r="C3" s="6" t="s">
        <v>6</v>
      </c>
      <c r="D3" s="6" t="s">
        <v>7</v>
      </c>
      <c r="E3" s="6" t="s">
        <v>8</v>
      </c>
      <c r="F3" s="6" t="s">
        <v>9</v>
      </c>
      <c r="G3" s="6" t="s">
        <v>10</v>
      </c>
      <c r="H3" s="6" t="s">
        <v>11</v>
      </c>
      <c r="I3" s="6" t="s">
        <v>12</v>
      </c>
      <c r="J3" s="6" t="s">
        <v>13</v>
      </c>
      <c r="K3" s="6" t="s">
        <v>14</v>
      </c>
      <c r="L3" s="6" t="s">
        <v>15</v>
      </c>
      <c r="M3" s="6" t="s">
        <v>16</v>
      </c>
      <c r="N3" s="6" t="s">
        <v>17</v>
      </c>
      <c r="O3" s="6" t="s">
        <v>18</v>
      </c>
      <c r="P3" s="6" t="s">
        <v>19</v>
      </c>
      <c r="Q3" s="6" t="s">
        <v>20</v>
      </c>
      <c r="R3" s="6" t="s">
        <v>21</v>
      </c>
      <c r="S3" s="6" t="s">
        <v>22</v>
      </c>
      <c r="T3" s="6" t="s">
        <v>23</v>
      </c>
      <c r="U3" s="6" t="s">
        <v>24</v>
      </c>
      <c r="V3" s="6" t="s">
        <v>25</v>
      </c>
      <c r="W3" s="6" t="s">
        <v>26</v>
      </c>
      <c r="X3" s="6" t="s">
        <v>0</v>
      </c>
      <c r="Y3" s="6" t="s">
        <v>27</v>
      </c>
      <c r="Z3" s="6" t="s">
        <v>28</v>
      </c>
      <c r="AA3" s="6" t="s">
        <v>1</v>
      </c>
      <c r="AB3" s="6" t="s">
        <v>2</v>
      </c>
      <c r="AC3" s="6" t="s">
        <v>152</v>
      </c>
      <c r="AD3" s="6" t="s">
        <v>153</v>
      </c>
      <c r="AE3" s="6" t="s">
        <v>155</v>
      </c>
      <c r="AF3" s="6" t="s">
        <v>545</v>
      </c>
      <c r="AG3" s="6" t="s">
        <v>552</v>
      </c>
      <c r="AH3" s="6" t="s">
        <v>554</v>
      </c>
      <c r="AI3" s="6" t="s">
        <v>558</v>
      </c>
      <c r="AJ3" s="6" t="s">
        <v>568</v>
      </c>
      <c r="AK3" s="6" t="s">
        <v>572</v>
      </c>
      <c r="AL3" s="6" t="s">
        <v>709</v>
      </c>
      <c r="AM3" s="6" t="s">
        <v>717</v>
      </c>
      <c r="AN3" s="6" t="s">
        <v>713</v>
      </c>
      <c r="AO3" s="6" t="s">
        <v>744</v>
      </c>
      <c r="AP3" s="6" t="s">
        <v>746</v>
      </c>
      <c r="AQ3" s="6" t="s">
        <v>804</v>
      </c>
      <c r="AR3" s="6" t="s">
        <v>799</v>
      </c>
      <c r="AS3" s="6" t="s">
        <v>809</v>
      </c>
      <c r="AT3" s="6" t="s">
        <v>810</v>
      </c>
      <c r="AU3" s="6" t="s">
        <v>816</v>
      </c>
      <c r="AV3" s="6" t="s">
        <v>816</v>
      </c>
      <c r="AW3" s="6" t="s">
        <v>823</v>
      </c>
      <c r="AX3" s="6" t="s">
        <v>820</v>
      </c>
      <c r="AY3" s="6" t="s">
        <v>825</v>
      </c>
      <c r="AZ3" s="6" t="s">
        <v>827</v>
      </c>
      <c r="BA3" s="8"/>
      <c r="BB3" s="11">
        <v>2010</v>
      </c>
      <c r="BC3" s="11">
        <v>2011</v>
      </c>
      <c r="BD3" s="11">
        <v>2012</v>
      </c>
      <c r="BE3" s="11">
        <v>2013</v>
      </c>
      <c r="BF3" s="11">
        <v>2014</v>
      </c>
      <c r="BG3" s="11">
        <v>2015</v>
      </c>
      <c r="BH3" s="11">
        <v>2016</v>
      </c>
      <c r="BI3" s="11">
        <v>2017</v>
      </c>
      <c r="BJ3" s="11">
        <v>2018</v>
      </c>
      <c r="BK3" s="11" t="s">
        <v>811</v>
      </c>
      <c r="BL3" s="11">
        <v>2019</v>
      </c>
    </row>
    <row r="4" spans="1:64" s="66" customFormat="1" ht="15" x14ac:dyDescent="0.25">
      <c r="A4" s="3" t="s">
        <v>29</v>
      </c>
      <c r="B4" s="141" t="s">
        <v>221</v>
      </c>
      <c r="C4" s="20">
        <v>17.165455170000001</v>
      </c>
      <c r="D4" s="20">
        <v>21.258474359999997</v>
      </c>
      <c r="E4" s="20">
        <v>25.833907809999999</v>
      </c>
      <c r="F4" s="20">
        <v>30.808874769999978</v>
      </c>
      <c r="G4" s="20">
        <v>33.736294280000003</v>
      </c>
      <c r="H4" s="20">
        <v>41.186146079999979</v>
      </c>
      <c r="I4" s="20">
        <v>45.627482980000018</v>
      </c>
      <c r="J4" s="20">
        <v>54.860189500000018</v>
      </c>
      <c r="K4" s="20">
        <v>56.465098350000012</v>
      </c>
      <c r="L4" s="20">
        <v>55.425403470000006</v>
      </c>
      <c r="M4" s="20">
        <v>67.365962120000006</v>
      </c>
      <c r="N4" s="20">
        <v>74.205156139999985</v>
      </c>
      <c r="O4" s="20">
        <v>76.104244500000007</v>
      </c>
      <c r="P4" s="20">
        <v>90.147147760000024</v>
      </c>
      <c r="Q4" s="20">
        <v>93.927394329999984</v>
      </c>
      <c r="R4" s="20">
        <v>97.163191420000004</v>
      </c>
      <c r="S4" s="20">
        <v>97.269001930000002</v>
      </c>
      <c r="T4" s="20">
        <v>98.607970800000018</v>
      </c>
      <c r="U4" s="20">
        <v>90.998144249999996</v>
      </c>
      <c r="V4" s="20">
        <v>83.934107940000032</v>
      </c>
      <c r="W4" s="20">
        <v>79.579589450000014</v>
      </c>
      <c r="X4" s="20">
        <v>74.484001030000002</v>
      </c>
      <c r="Y4" s="20">
        <v>68.746793069999995</v>
      </c>
      <c r="Z4" s="20">
        <v>70.343189020000011</v>
      </c>
      <c r="AA4" s="20">
        <v>76.367988850000003</v>
      </c>
      <c r="AB4" s="20">
        <v>54.360383849999998</v>
      </c>
      <c r="AC4" s="20">
        <v>43.378559929999994</v>
      </c>
      <c r="AD4" s="20">
        <v>40.19729968</v>
      </c>
      <c r="AE4" s="20">
        <v>40.809259010000005</v>
      </c>
      <c r="AF4" s="20">
        <v>42.302466719999991</v>
      </c>
      <c r="AG4" s="20">
        <v>48.217949359999999</v>
      </c>
      <c r="AH4" s="20">
        <v>49.965917389999994</v>
      </c>
      <c r="AI4" s="20">
        <v>51.400011820000039</v>
      </c>
      <c r="AJ4" s="20">
        <v>50.227252810000003</v>
      </c>
      <c r="AK4" s="20">
        <v>49.621690210000018</v>
      </c>
      <c r="AL4" s="20">
        <v>52.384142410000017</v>
      </c>
      <c r="AM4" s="20">
        <v>53.513454020000026</v>
      </c>
      <c r="AN4" s="20">
        <v>53.513454020000026</v>
      </c>
      <c r="AO4" s="20">
        <v>81.872843799999998</v>
      </c>
      <c r="AP4" s="20">
        <v>81.872843799999998</v>
      </c>
      <c r="AQ4" s="20">
        <v>107.12106325000002</v>
      </c>
      <c r="AR4" s="20">
        <v>107.12106325000002</v>
      </c>
      <c r="AS4" s="20">
        <v>115.02762191494996</v>
      </c>
      <c r="AT4" s="20">
        <v>115.02762191494996</v>
      </c>
      <c r="AU4" s="20">
        <v>110.00521454909999</v>
      </c>
      <c r="AV4" s="20">
        <v>110.00521454909999</v>
      </c>
      <c r="AW4" s="20">
        <v>81.059730670900038</v>
      </c>
      <c r="AX4" s="20">
        <v>81.059730670900038</v>
      </c>
      <c r="AY4" s="20">
        <v>101.18703331459999</v>
      </c>
      <c r="AZ4" s="20">
        <v>101.18703331459999</v>
      </c>
      <c r="BA4" s="28"/>
      <c r="BB4" s="20">
        <v>95.066712109999969</v>
      </c>
      <c r="BC4" s="20">
        <v>175.41011283999998</v>
      </c>
      <c r="BD4" s="20">
        <v>253.46162007999999</v>
      </c>
      <c r="BE4" s="20">
        <v>357.34197800999999</v>
      </c>
      <c r="BF4" s="20">
        <v>370.80922492000002</v>
      </c>
      <c r="BG4" s="20">
        <v>293.15357257000005</v>
      </c>
      <c r="BH4" s="20">
        <v>214.30423230999997</v>
      </c>
      <c r="BI4" s="20">
        <v>181.29559247999998</v>
      </c>
      <c r="BJ4" s="20">
        <v>203.63309725000008</v>
      </c>
      <c r="BK4" s="20">
        <v>357.53498298495003</v>
      </c>
      <c r="BL4" s="20">
        <v>357.53498298495003</v>
      </c>
    </row>
    <row r="5" spans="1:64" s="66" customFormat="1" ht="15" x14ac:dyDescent="0.25">
      <c r="A5" s="3" t="s">
        <v>46</v>
      </c>
      <c r="B5" s="141" t="s">
        <v>222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8"/>
      <c r="BB5" s="20"/>
      <c r="BC5" s="20"/>
      <c r="BD5" s="20"/>
      <c r="BE5" s="20"/>
      <c r="BF5" s="20"/>
      <c r="BG5" s="20"/>
      <c r="BH5" s="20"/>
      <c r="BI5" s="20"/>
      <c r="BJ5" s="20"/>
      <c r="BK5" s="20">
        <v>0</v>
      </c>
      <c r="BL5" s="20">
        <v>0</v>
      </c>
    </row>
    <row r="6" spans="1:64" x14ac:dyDescent="0.2">
      <c r="A6" s="4" t="s">
        <v>48</v>
      </c>
      <c r="B6" s="43" t="s">
        <v>4</v>
      </c>
      <c r="C6" s="12">
        <v>15.969126959999999</v>
      </c>
      <c r="D6" s="12">
        <v>19.303051579999995</v>
      </c>
      <c r="E6" s="12">
        <v>23.912718940000005</v>
      </c>
      <c r="F6" s="12">
        <v>25.746992219999981</v>
      </c>
      <c r="G6" s="12">
        <v>30.800396023003973</v>
      </c>
      <c r="H6" s="12">
        <v>36.709833945690093</v>
      </c>
      <c r="I6" s="12">
        <v>42.34967207335599</v>
      </c>
      <c r="J6" s="12">
        <v>47.162741368207222</v>
      </c>
      <c r="K6" s="12">
        <v>50.508958606654033</v>
      </c>
      <c r="L6" s="12">
        <v>50.639541030945637</v>
      </c>
      <c r="M6" s="12">
        <v>56.996522358393449</v>
      </c>
      <c r="N6" s="12">
        <v>64.332060146493134</v>
      </c>
      <c r="O6" s="12">
        <v>67.338912390477304</v>
      </c>
      <c r="P6" s="12">
        <v>73.831512806452992</v>
      </c>
      <c r="Q6" s="12">
        <v>80.494609465446928</v>
      </c>
      <c r="R6" s="12">
        <v>86.075608137009297</v>
      </c>
      <c r="S6" s="12">
        <v>88.136336389958529</v>
      </c>
      <c r="T6" s="12">
        <v>84.408433736157832</v>
      </c>
      <c r="U6" s="12">
        <v>79.687664333693149</v>
      </c>
      <c r="V6" s="12">
        <v>71.752645174568201</v>
      </c>
      <c r="W6" s="12">
        <v>69.295898993776447</v>
      </c>
      <c r="X6" s="12">
        <v>65.289760054250564</v>
      </c>
      <c r="Y6" s="12">
        <v>59.790160486162009</v>
      </c>
      <c r="Z6" s="12">
        <v>59.720609389209109</v>
      </c>
      <c r="AA6" s="12">
        <v>49.90855560764993</v>
      </c>
      <c r="AB6" s="12">
        <v>47.187280450000003</v>
      </c>
      <c r="AC6" s="12">
        <v>39.579677619999998</v>
      </c>
      <c r="AD6" s="12">
        <v>37.591655189999997</v>
      </c>
      <c r="AE6" s="12">
        <v>37.57753005</v>
      </c>
      <c r="AF6" s="12">
        <v>36.780380829999991</v>
      </c>
      <c r="AG6" s="12">
        <v>36.563002760000003</v>
      </c>
      <c r="AH6" s="12">
        <v>39.66923044</v>
      </c>
      <c r="AI6" s="12">
        <v>42.288843350000029</v>
      </c>
      <c r="AJ6" s="12">
        <v>43.641603200000006</v>
      </c>
      <c r="AK6" s="12">
        <v>43.350093730000019</v>
      </c>
      <c r="AL6" s="12">
        <v>48.018829610000026</v>
      </c>
      <c r="AM6" s="12">
        <v>48.163634240000029</v>
      </c>
      <c r="AN6" s="12">
        <v>48.163634240000029</v>
      </c>
      <c r="AO6" s="12">
        <v>70.289726994724987</v>
      </c>
      <c r="AP6" s="12">
        <v>70.289726994724987</v>
      </c>
      <c r="AQ6" s="12">
        <v>94.749801671850008</v>
      </c>
      <c r="AR6" s="12">
        <v>94.749801671850008</v>
      </c>
      <c r="AS6" s="12">
        <v>103.39013777957496</v>
      </c>
      <c r="AT6" s="12">
        <v>103.39013777957496</v>
      </c>
      <c r="AU6" s="12">
        <v>99.939574082350092</v>
      </c>
      <c r="AV6" s="12">
        <v>99.939574082350092</v>
      </c>
      <c r="AW6" s="12">
        <v>73.569840868491355</v>
      </c>
      <c r="AX6" s="12">
        <v>73.569840868491355</v>
      </c>
      <c r="AY6" s="12">
        <v>84.7925459498328</v>
      </c>
      <c r="AZ6" s="12">
        <v>84.7925459498328</v>
      </c>
      <c r="BA6" s="27"/>
      <c r="BB6" s="12">
        <v>84.931889699999985</v>
      </c>
      <c r="BC6" s="12">
        <v>157.02264341025727</v>
      </c>
      <c r="BD6" s="12">
        <v>222.47708214248624</v>
      </c>
      <c r="BE6" s="12">
        <v>307.74064279938653</v>
      </c>
      <c r="BF6" s="12">
        <v>323.98507963437771</v>
      </c>
      <c r="BG6" s="12">
        <v>254.09642892339812</v>
      </c>
      <c r="BH6" s="12">
        <v>174.2671688676499</v>
      </c>
      <c r="BI6" s="12">
        <v>150.59014407999999</v>
      </c>
      <c r="BJ6" s="12">
        <v>177.29936989000007</v>
      </c>
      <c r="BK6" s="12">
        <v>316.59330068614997</v>
      </c>
      <c r="BL6" s="12">
        <v>316.59330068614997</v>
      </c>
    </row>
    <row r="7" spans="1:64" x14ac:dyDescent="0.2">
      <c r="A7" s="4" t="s">
        <v>47</v>
      </c>
      <c r="B7" s="43" t="s">
        <v>223</v>
      </c>
      <c r="C7" s="12">
        <v>0.94377414999999998</v>
      </c>
      <c r="D7" s="12">
        <v>1.7339380400000004</v>
      </c>
      <c r="E7" s="12">
        <v>0.85550942999999968</v>
      </c>
      <c r="F7" s="12">
        <v>3.6599683699999992</v>
      </c>
      <c r="G7" s="12">
        <v>1.6049647336486252</v>
      </c>
      <c r="H7" s="12">
        <v>3.0633029720748857</v>
      </c>
      <c r="I7" s="12">
        <v>2.6247448206837785</v>
      </c>
      <c r="J7" s="12">
        <v>7.0434719625537312</v>
      </c>
      <c r="K7" s="12">
        <v>3.4396241187862673</v>
      </c>
      <c r="L7" s="12">
        <v>2.1493516239039798</v>
      </c>
      <c r="M7" s="12">
        <v>2.0449398427129255</v>
      </c>
      <c r="N7" s="12">
        <v>2.8435373052744151</v>
      </c>
      <c r="O7" s="12">
        <v>2.0780761494940143</v>
      </c>
      <c r="P7" s="12">
        <v>5.6017195655919023</v>
      </c>
      <c r="Q7" s="12">
        <v>7.1422208669923659</v>
      </c>
      <c r="R7" s="12">
        <v>5.1065742915247014</v>
      </c>
      <c r="S7" s="12">
        <v>2.0440104993768253</v>
      </c>
      <c r="T7" s="12">
        <v>7.3535412150774864</v>
      </c>
      <c r="U7" s="12">
        <v>5.8462973900000001</v>
      </c>
      <c r="V7" s="12">
        <v>5.5600906100000005</v>
      </c>
      <c r="W7" s="12">
        <v>4.3460221203808223</v>
      </c>
      <c r="X7" s="12">
        <v>2.1845028811498737</v>
      </c>
      <c r="Y7" s="12">
        <v>1.4384852599999998</v>
      </c>
      <c r="Z7" s="12">
        <v>2.341524782670934</v>
      </c>
      <c r="AA7" s="12">
        <v>1.8140405973460492</v>
      </c>
      <c r="AB7" s="12">
        <v>2.52540232</v>
      </c>
      <c r="AC7" s="12">
        <v>1.2224013200000001</v>
      </c>
      <c r="AD7" s="12">
        <v>1.2018441</v>
      </c>
      <c r="AE7" s="12">
        <v>1.6917676199999998</v>
      </c>
      <c r="AF7" s="12">
        <v>0.58953526000000012</v>
      </c>
      <c r="AG7" s="12">
        <v>1.3790848500000001</v>
      </c>
      <c r="AH7" s="12">
        <v>1.1724249099999999</v>
      </c>
      <c r="AI7" s="12">
        <v>2.1060800199999998</v>
      </c>
      <c r="AJ7" s="12">
        <v>1.6955686699999999</v>
      </c>
      <c r="AK7" s="12">
        <v>2.1677924799999997</v>
      </c>
      <c r="AL7" s="12">
        <v>2.0512304299999999</v>
      </c>
      <c r="AM7" s="12">
        <v>3.5904941300000002</v>
      </c>
      <c r="AN7" s="12">
        <v>3.5904941300000002</v>
      </c>
      <c r="AO7" s="12">
        <v>7.3883591486249998</v>
      </c>
      <c r="AP7" s="12">
        <v>7.3883591486249998</v>
      </c>
      <c r="AQ7" s="12">
        <v>4.0281752309999996</v>
      </c>
      <c r="AR7" s="12">
        <v>4.0281752309999996</v>
      </c>
      <c r="AS7" s="12">
        <v>3.4789714015000004</v>
      </c>
      <c r="AT7" s="12">
        <v>3.4789714015000004</v>
      </c>
      <c r="AU7" s="12">
        <v>3.7548800985447355</v>
      </c>
      <c r="AV7" s="12">
        <v>3.7548800985447355</v>
      </c>
      <c r="AW7" s="12">
        <v>1.3625431020712806</v>
      </c>
      <c r="AX7" s="12">
        <v>1.3625431020712806</v>
      </c>
      <c r="AY7" s="12">
        <v>3.4118183113750011</v>
      </c>
      <c r="AZ7" s="12">
        <v>3.4118183113750011</v>
      </c>
      <c r="BA7" s="27"/>
      <c r="BB7" s="12">
        <v>7.1931899899999996</v>
      </c>
      <c r="BC7" s="12">
        <v>14.33648448896102</v>
      </c>
      <c r="BD7" s="12">
        <v>10.477452890677586</v>
      </c>
      <c r="BE7" s="12">
        <v>19.928590873602982</v>
      </c>
      <c r="BF7" s="12">
        <v>20.803939714454312</v>
      </c>
      <c r="BG7" s="12">
        <v>10.310535044201629</v>
      </c>
      <c r="BH7" s="12">
        <v>6.763688337346049</v>
      </c>
      <c r="BI7" s="12">
        <v>4.8328126400000002</v>
      </c>
      <c r="BJ7" s="12">
        <v>8.0206716</v>
      </c>
      <c r="BK7" s="12">
        <v>18.485999911124999</v>
      </c>
      <c r="BL7" s="12">
        <v>18.485999911124999</v>
      </c>
    </row>
    <row r="8" spans="1:64" x14ac:dyDescent="0.2">
      <c r="A8" s="4" t="s">
        <v>49</v>
      </c>
      <c r="B8" s="43" t="s">
        <v>224</v>
      </c>
      <c r="C8" s="12">
        <v>0</v>
      </c>
      <c r="D8" s="12">
        <v>0</v>
      </c>
      <c r="E8" s="12">
        <v>0</v>
      </c>
      <c r="F8" s="12">
        <v>0</v>
      </c>
      <c r="G8" s="12">
        <v>0</v>
      </c>
      <c r="H8" s="12">
        <v>0</v>
      </c>
      <c r="I8" s="12">
        <v>0</v>
      </c>
      <c r="J8" s="12">
        <v>0</v>
      </c>
      <c r="K8" s="12">
        <v>0.65628009144665578</v>
      </c>
      <c r="L8" s="12">
        <v>1.5695046393807843</v>
      </c>
      <c r="M8" s="12">
        <v>6.6640498700000004</v>
      </c>
      <c r="N8" s="12">
        <v>5.3065976599999995</v>
      </c>
      <c r="O8" s="12">
        <v>5.0206233000000005</v>
      </c>
      <c r="P8" s="12">
        <v>6.6835920000000009</v>
      </c>
      <c r="Q8" s="12">
        <v>4.1551412299999999</v>
      </c>
      <c r="R8" s="12">
        <v>4.0875493199999999</v>
      </c>
      <c r="S8" s="12">
        <v>5.3915735100000006</v>
      </c>
      <c r="T8" s="12">
        <v>4.5103462900000002</v>
      </c>
      <c r="U8" s="12">
        <v>2.8990231500000005</v>
      </c>
      <c r="V8" s="12">
        <v>4.8008149300000014</v>
      </c>
      <c r="W8" s="12">
        <v>3.8747817800000002</v>
      </c>
      <c r="X8" s="12">
        <v>4.5116218699999999</v>
      </c>
      <c r="Y8" s="12">
        <v>5.3985389599999998</v>
      </c>
      <c r="Z8" s="12">
        <v>6.1511185699999995</v>
      </c>
      <c r="AA8" s="12">
        <v>22.571171790000001</v>
      </c>
      <c r="AB8" s="12">
        <v>2.7494542700000002</v>
      </c>
      <c r="AC8" s="12">
        <v>0.84573805000000002</v>
      </c>
      <c r="AD8" s="12">
        <v>0</v>
      </c>
      <c r="AE8" s="12">
        <v>0.21500049999999998</v>
      </c>
      <c r="AF8" s="12">
        <v>3.4735906700000001</v>
      </c>
      <c r="AG8" s="12">
        <v>8.9344982699999989</v>
      </c>
      <c r="AH8" s="12">
        <v>7.7959742399999996</v>
      </c>
      <c r="AI8" s="12">
        <v>5.8624518800000001</v>
      </c>
      <c r="AJ8" s="12">
        <v>3.1253234600000002</v>
      </c>
      <c r="AK8" s="12">
        <v>2.2119175600000003</v>
      </c>
      <c r="AL8" s="12">
        <v>-0.11503099999999997</v>
      </c>
      <c r="AM8" s="12">
        <v>0</v>
      </c>
      <c r="AN8" s="12">
        <v>0</v>
      </c>
      <c r="AO8" s="12">
        <v>1.2158151436249998</v>
      </c>
      <c r="AP8" s="12">
        <v>1.2158151436249998</v>
      </c>
      <c r="AQ8" s="12">
        <v>3.5628330000000004</v>
      </c>
      <c r="AR8" s="12">
        <v>3.5628330000000004</v>
      </c>
      <c r="AS8" s="12">
        <v>3.7845800000000001</v>
      </c>
      <c r="AT8" s="12">
        <v>3.7845800000000001</v>
      </c>
      <c r="AU8" s="12">
        <v>3.0150460547018287</v>
      </c>
      <c r="AV8" s="12">
        <v>3.0150460547018287</v>
      </c>
      <c r="AW8" s="12">
        <v>3.2224472871124252</v>
      </c>
      <c r="AX8" s="12">
        <v>3.2224472871124252</v>
      </c>
      <c r="AY8" s="12">
        <v>8.87597199</v>
      </c>
      <c r="AZ8" s="12">
        <v>8.87597199</v>
      </c>
      <c r="BA8" s="27"/>
      <c r="BB8" s="12">
        <v>0</v>
      </c>
      <c r="BC8" s="12">
        <v>0</v>
      </c>
      <c r="BD8" s="12">
        <v>14.196432260827441</v>
      </c>
      <c r="BE8" s="12">
        <v>19.94690585</v>
      </c>
      <c r="BF8" s="12">
        <v>17.601757880000001</v>
      </c>
      <c r="BG8" s="12">
        <v>19.936061179999999</v>
      </c>
      <c r="BH8" s="12">
        <v>26.166364110000004</v>
      </c>
      <c r="BI8" s="12">
        <v>20.419063680000001</v>
      </c>
      <c r="BJ8" s="12">
        <v>11.0846619</v>
      </c>
      <c r="BK8" s="12">
        <v>8.5632281436250004</v>
      </c>
      <c r="BL8" s="12">
        <v>8.5632281436250004</v>
      </c>
    </row>
    <row r="9" spans="1:64" x14ac:dyDescent="0.2">
      <c r="A9" s="4" t="s">
        <v>50</v>
      </c>
      <c r="B9" s="43" t="s">
        <v>225</v>
      </c>
      <c r="C9" s="12">
        <v>0.25255405999999997</v>
      </c>
      <c r="D9" s="12">
        <v>0.22148474000000007</v>
      </c>
      <c r="E9" s="12">
        <v>1.0656794399999998</v>
      </c>
      <c r="F9" s="12">
        <v>1.4019141799999999</v>
      </c>
      <c r="G9" s="12">
        <v>1.3309335233474036</v>
      </c>
      <c r="H9" s="12">
        <v>1.4130091622349963</v>
      </c>
      <c r="I9" s="12">
        <v>0.6530660859602424</v>
      </c>
      <c r="J9" s="12">
        <v>0.65397616923906488</v>
      </c>
      <c r="K9" s="12">
        <v>1.8602355331130509</v>
      </c>
      <c r="L9" s="12">
        <v>1.0670061757696039</v>
      </c>
      <c r="M9" s="12">
        <v>1.6604500488936342</v>
      </c>
      <c r="N9" s="12">
        <v>1.7229610282324408</v>
      </c>
      <c r="O9" s="12">
        <v>1.6666326600286872</v>
      </c>
      <c r="P9" s="12">
        <v>4.0303233879551179</v>
      </c>
      <c r="Q9" s="12">
        <v>2.1354227675606863</v>
      </c>
      <c r="R9" s="12">
        <v>1.8934596714659988</v>
      </c>
      <c r="S9" s="12">
        <v>1.6970815306646467</v>
      </c>
      <c r="T9" s="12">
        <v>2.3356495587646924</v>
      </c>
      <c r="U9" s="12">
        <v>2.5651593763068523</v>
      </c>
      <c r="V9" s="12">
        <v>1.8205572254318272</v>
      </c>
      <c r="W9" s="12">
        <v>2.0628865558427334</v>
      </c>
      <c r="X9" s="12">
        <v>2.4981162245995669</v>
      </c>
      <c r="Y9" s="12">
        <v>2.1196083638379908</v>
      </c>
      <c r="Z9" s="12">
        <v>2.1299362781199589</v>
      </c>
      <c r="AA9" s="12">
        <v>2.0742208550040164</v>
      </c>
      <c r="AB9" s="12">
        <v>1.8982468099999998</v>
      </c>
      <c r="AC9" s="12">
        <v>1.7307429400000001</v>
      </c>
      <c r="AD9" s="12">
        <v>1.40380039</v>
      </c>
      <c r="AE9" s="12">
        <v>1.3249608399999997</v>
      </c>
      <c r="AF9" s="12">
        <v>1.4589599599999998</v>
      </c>
      <c r="AG9" s="12">
        <v>1.3413634800000001</v>
      </c>
      <c r="AH9" s="12">
        <v>1.3282878</v>
      </c>
      <c r="AI9" s="12">
        <v>1.1426365700000001</v>
      </c>
      <c r="AJ9" s="12">
        <v>1.7647574800000001</v>
      </c>
      <c r="AK9" s="12">
        <v>1.8901003599999997</v>
      </c>
      <c r="AL9" s="12">
        <v>2.42375513</v>
      </c>
      <c r="AM9" s="12">
        <v>1.7593256500000001</v>
      </c>
      <c r="AN9" s="12">
        <v>1.7593256500000001</v>
      </c>
      <c r="AO9" s="12">
        <v>2.9609910866500004</v>
      </c>
      <c r="AP9" s="12">
        <v>2.9609910866500004</v>
      </c>
      <c r="AQ9" s="12">
        <v>4.7802533471500004</v>
      </c>
      <c r="AR9" s="12">
        <v>4.7802533471500004</v>
      </c>
      <c r="AS9" s="12">
        <v>4.3739327338749998</v>
      </c>
      <c r="AT9" s="12">
        <v>4.3739327338749998</v>
      </c>
      <c r="AU9" s="12">
        <v>3.295714313503312</v>
      </c>
      <c r="AV9" s="12">
        <v>3.295714313503312</v>
      </c>
      <c r="AW9" s="12">
        <v>2.9048994132249799</v>
      </c>
      <c r="AX9" s="12">
        <v>2.9048994132249799</v>
      </c>
      <c r="AY9" s="12">
        <v>4.1066970633921764</v>
      </c>
      <c r="AZ9" s="12">
        <v>4.1066970633921764</v>
      </c>
      <c r="BA9" s="27"/>
      <c r="BB9" s="12">
        <v>2.9416324199999995</v>
      </c>
      <c r="BC9" s="12">
        <v>4.0509849407817073</v>
      </c>
      <c r="BD9" s="12">
        <v>6.3106527860087294</v>
      </c>
      <c r="BE9" s="12">
        <v>9.7258384870104919</v>
      </c>
      <c r="BF9" s="12">
        <v>8.4184476911680193</v>
      </c>
      <c r="BG9" s="12">
        <v>8.8105474224002496</v>
      </c>
      <c r="BH9" s="12">
        <v>7.1070109950040159</v>
      </c>
      <c r="BI9" s="12">
        <v>5.4535720799999998</v>
      </c>
      <c r="BJ9" s="12">
        <v>7.2212495400000005</v>
      </c>
      <c r="BK9" s="12">
        <v>13.874502817675001</v>
      </c>
      <c r="BL9" s="12">
        <v>13.874502817675001</v>
      </c>
    </row>
    <row r="10" spans="1:64" s="66" customFormat="1" ht="15" x14ac:dyDescent="0.25">
      <c r="A10" s="3" t="s">
        <v>32</v>
      </c>
      <c r="B10" s="141" t="s">
        <v>226</v>
      </c>
      <c r="C10" s="23">
        <v>-2.7012223500000001</v>
      </c>
      <c r="D10" s="23">
        <v>-4.8028909799999999</v>
      </c>
      <c r="E10" s="23">
        <v>-5.3449095900000003</v>
      </c>
      <c r="F10" s="23">
        <v>-7.3422466600000007</v>
      </c>
      <c r="G10" s="23">
        <v>-6.9350896499999992</v>
      </c>
      <c r="H10" s="23">
        <v>-9.7544353399999988</v>
      </c>
      <c r="I10" s="23">
        <v>-10.206488199999999</v>
      </c>
      <c r="J10" s="23">
        <v>-13.31128451</v>
      </c>
      <c r="K10" s="23">
        <v>-10.165105629999999</v>
      </c>
      <c r="L10" s="23">
        <v>-11.384407630000002</v>
      </c>
      <c r="M10" s="23">
        <v>-16.158612799999997</v>
      </c>
      <c r="N10" s="23">
        <v>-19.075786279999999</v>
      </c>
      <c r="O10" s="23">
        <v>-17.025025170000003</v>
      </c>
      <c r="P10" s="23">
        <v>-24.866112150000003</v>
      </c>
      <c r="Q10" s="23">
        <v>-23.262567399999995</v>
      </c>
      <c r="R10" s="23">
        <v>-21.64678915</v>
      </c>
      <c r="S10" s="23">
        <v>-19.261663559999995</v>
      </c>
      <c r="T10" s="23">
        <v>-23.384491190000002</v>
      </c>
      <c r="U10" s="23">
        <v>-23.49042163</v>
      </c>
      <c r="V10" s="23">
        <v>-25.533525399999998</v>
      </c>
      <c r="W10" s="23">
        <v>-20.55718336</v>
      </c>
      <c r="X10" s="23">
        <v>-20.54856964</v>
      </c>
      <c r="Y10" s="23">
        <v>-22.103400339999997</v>
      </c>
      <c r="Z10" s="23">
        <v>-21.82089114999998</v>
      </c>
      <c r="AA10" s="23">
        <v>-32.458910250000002</v>
      </c>
      <c r="AB10" s="23">
        <v>-20.082074559999999</v>
      </c>
      <c r="AC10" s="23">
        <v>-15.03154638</v>
      </c>
      <c r="AD10" s="23">
        <v>-14.399525310000001</v>
      </c>
      <c r="AE10" s="23">
        <v>-14.961967900000012</v>
      </c>
      <c r="AF10" s="23">
        <v>-17.261825579999986</v>
      </c>
      <c r="AG10" s="23">
        <v>-27.110793160000007</v>
      </c>
      <c r="AH10" s="23">
        <v>-24.466550290000018</v>
      </c>
      <c r="AI10" s="23">
        <v>-22.88953218000001</v>
      </c>
      <c r="AJ10" s="23">
        <v>-18.868100820000002</v>
      </c>
      <c r="AK10" s="23">
        <v>-19.157353120000018</v>
      </c>
      <c r="AL10" s="23">
        <v>-15.474492320000008</v>
      </c>
      <c r="AM10" s="23">
        <v>-18.479517119999993</v>
      </c>
      <c r="AN10" s="23">
        <v>-18.04449524999999</v>
      </c>
      <c r="AO10" s="23">
        <v>-32.503959430000023</v>
      </c>
      <c r="AP10" s="23">
        <v>-31.841079060000016</v>
      </c>
      <c r="AQ10" s="23">
        <v>-31.378375000000002</v>
      </c>
      <c r="AR10" s="23">
        <v>-30.585174740000003</v>
      </c>
      <c r="AS10" s="23">
        <v>-33.688748517409536</v>
      </c>
      <c r="AT10" s="23">
        <v>-33.039446557409541</v>
      </c>
      <c r="AU10" s="23">
        <v>-34.780472831150021</v>
      </c>
      <c r="AV10" s="23">
        <v>-33.928627461150022</v>
      </c>
      <c r="AW10" s="23">
        <v>-28.306996286725042</v>
      </c>
      <c r="AX10" s="23">
        <v>-27.78748469885004</v>
      </c>
      <c r="AY10" s="23">
        <v>-38.023327124599987</v>
      </c>
      <c r="AZ10" s="23">
        <v>-37.377486294599983</v>
      </c>
      <c r="BA10" s="28"/>
      <c r="BB10" s="23">
        <v>-20.19126958</v>
      </c>
      <c r="BC10" s="23">
        <v>-40.207297699999998</v>
      </c>
      <c r="BD10" s="23">
        <v>-56.783912339999993</v>
      </c>
      <c r="BE10" s="23">
        <v>-86.800493869999997</v>
      </c>
      <c r="BF10" s="23">
        <v>-91.67010178000001</v>
      </c>
      <c r="BG10" s="23">
        <v>-85.03004448999998</v>
      </c>
      <c r="BH10" s="23">
        <v>-81.972056500000008</v>
      </c>
      <c r="BI10" s="23">
        <v>-83.801136930000013</v>
      </c>
      <c r="BJ10" s="23">
        <v>-76.389478440000019</v>
      </c>
      <c r="BK10" s="23">
        <v>-116.05060006740956</v>
      </c>
      <c r="BL10" s="23">
        <v>-113.51019560740954</v>
      </c>
    </row>
    <row r="11" spans="1:64" ht="24" x14ac:dyDescent="0.2">
      <c r="A11" s="283" t="s">
        <v>742</v>
      </c>
      <c r="B11" s="282" t="s">
        <v>741</v>
      </c>
      <c r="C11" s="22">
        <v>-2.0661913699999999</v>
      </c>
      <c r="D11" s="22">
        <v>-3.5633637499999997</v>
      </c>
      <c r="E11" s="22">
        <v>-4.4660258700000002</v>
      </c>
      <c r="F11" s="22">
        <v>-4.8584361500000002</v>
      </c>
      <c r="G11" s="22">
        <v>-5.5258097299999998</v>
      </c>
      <c r="H11" s="22">
        <v>-7.3424418399999993</v>
      </c>
      <c r="I11" s="22">
        <v>-8.2468153999999991</v>
      </c>
      <c r="J11" s="22">
        <v>-7.9308798399999993</v>
      </c>
      <c r="K11" s="22">
        <v>-7.1764019899999996</v>
      </c>
      <c r="L11" s="22">
        <v>-8.8755519800000009</v>
      </c>
      <c r="M11" s="22">
        <v>-8.6970553999999982</v>
      </c>
      <c r="N11" s="22">
        <v>-11.982828029999999</v>
      </c>
      <c r="O11" s="22">
        <v>-11.385997380000003</v>
      </c>
      <c r="P11" s="22">
        <v>-14.2955507</v>
      </c>
      <c r="Q11" s="22">
        <v>-15.233941849999995</v>
      </c>
      <c r="R11" s="22">
        <v>-15.303760749999999</v>
      </c>
      <c r="S11" s="22">
        <v>-14.321024219999996</v>
      </c>
      <c r="T11" s="22">
        <v>-15.204200050000001</v>
      </c>
      <c r="U11" s="22">
        <v>-17.30625247</v>
      </c>
      <c r="V11" s="22">
        <v>-17.969803680000002</v>
      </c>
      <c r="W11" s="22">
        <v>-14.7934172</v>
      </c>
      <c r="X11" s="22">
        <v>-15.849200959999999</v>
      </c>
      <c r="Y11" s="22">
        <v>-17.786409769999999</v>
      </c>
      <c r="Z11" s="22">
        <v>-15.345445389999979</v>
      </c>
      <c r="AA11" s="22">
        <v>-13.809623070000001</v>
      </c>
      <c r="AB11" s="22">
        <v>-14.81806913</v>
      </c>
      <c r="AC11" s="22">
        <v>-12.97889399</v>
      </c>
      <c r="AD11" s="22">
        <v>-12.949054970000002</v>
      </c>
      <c r="AE11" s="22">
        <v>-13.829390380000012</v>
      </c>
      <c r="AF11" s="22">
        <v>-13.479042139999985</v>
      </c>
      <c r="AG11" s="22">
        <v>-15.126944790000008</v>
      </c>
      <c r="AH11" s="22">
        <v>-17.56703613000002</v>
      </c>
      <c r="AI11" s="22">
        <v>-17.611084210000008</v>
      </c>
      <c r="AJ11" s="22">
        <v>-15.40904229</v>
      </c>
      <c r="AK11" s="22">
        <v>-15.510730730000017</v>
      </c>
      <c r="AL11" s="22">
        <v>-13.72751988000001</v>
      </c>
      <c r="AM11" s="22">
        <v>-15.827985209999994</v>
      </c>
      <c r="AN11" s="22">
        <v>-15.392963339999991</v>
      </c>
      <c r="AO11" s="22">
        <v>-27.063351440000023</v>
      </c>
      <c r="AP11" s="22">
        <v>-26.400471070000012</v>
      </c>
      <c r="AQ11" s="22">
        <v>-27.892676250000005</v>
      </c>
      <c r="AR11" s="22">
        <v>-27.099475990000006</v>
      </c>
      <c r="AS11" s="22">
        <v>-31.085718224950007</v>
      </c>
      <c r="AT11" s="22">
        <v>-30.436416264950012</v>
      </c>
      <c r="AU11" s="22">
        <v>-31.663692431150022</v>
      </c>
      <c r="AV11" s="22">
        <v>-30.811847061150022</v>
      </c>
      <c r="AW11" s="22">
        <v>-26.564091726725042</v>
      </c>
      <c r="AX11" s="22">
        <v>-26.044580138850041</v>
      </c>
      <c r="AY11" s="22">
        <v>-34.131010038349991</v>
      </c>
      <c r="AZ11" s="22">
        <v>-33.485169208349987</v>
      </c>
      <c r="BA11" s="27"/>
      <c r="BB11" s="22">
        <v>-14.954017139999999</v>
      </c>
      <c r="BC11" s="22">
        <v>-29.045946809999997</v>
      </c>
      <c r="BD11" s="22">
        <v>-36.731837399999996</v>
      </c>
      <c r="BE11" s="22">
        <v>-56.219250680000002</v>
      </c>
      <c r="BF11" s="22">
        <v>-64.801280420000012</v>
      </c>
      <c r="BG11" s="22">
        <v>-63.774473319999984</v>
      </c>
      <c r="BH11" s="22">
        <v>-54.555641160000008</v>
      </c>
      <c r="BI11" s="22">
        <v>-60.002413440000026</v>
      </c>
      <c r="BJ11" s="22">
        <v>-62.258377110000026</v>
      </c>
      <c r="BK11" s="22">
        <v>-101.86973112495002</v>
      </c>
      <c r="BL11" s="22">
        <v>-99.329326664950017</v>
      </c>
    </row>
    <row r="12" spans="1:64" x14ac:dyDescent="0.2">
      <c r="A12" s="4" t="s">
        <v>156</v>
      </c>
      <c r="B12" s="43" t="s">
        <v>227</v>
      </c>
      <c r="C12" s="22">
        <v>-0.63503098000000002</v>
      </c>
      <c r="D12" s="22">
        <v>-1.23952723</v>
      </c>
      <c r="E12" s="22">
        <v>-0.53045131999999995</v>
      </c>
      <c r="F12" s="22">
        <v>-2.2594762799999999</v>
      </c>
      <c r="G12" s="22">
        <v>-1.15556682</v>
      </c>
      <c r="H12" s="22">
        <v>-2.2806273500000005</v>
      </c>
      <c r="I12" s="22">
        <v>-1.95964856</v>
      </c>
      <c r="J12" s="22">
        <v>-4.9515644400000003</v>
      </c>
      <c r="K12" s="22">
        <v>-2.5082891599999999</v>
      </c>
      <c r="L12" s="22">
        <v>-1.4422902000000002</v>
      </c>
      <c r="M12" s="22">
        <v>-1.37533288</v>
      </c>
      <c r="N12" s="22">
        <v>-2.0880172099999998</v>
      </c>
      <c r="O12" s="22">
        <v>-1.5335133699999999</v>
      </c>
      <c r="P12" s="22">
        <v>-4.1723987600000001</v>
      </c>
      <c r="Q12" s="22">
        <v>-5.2235379099999992</v>
      </c>
      <c r="R12" s="22">
        <v>-3.8100839099999995</v>
      </c>
      <c r="S12" s="22">
        <v>-1.4234268499999998</v>
      </c>
      <c r="T12" s="22">
        <v>-5.5441806400000004</v>
      </c>
      <c r="U12" s="22">
        <v>-4.5103534599999993</v>
      </c>
      <c r="V12" s="22">
        <v>-4.3018798599999997</v>
      </c>
      <c r="W12" s="22">
        <v>-3.32892929</v>
      </c>
      <c r="X12" s="22">
        <v>-1.4922908500000003</v>
      </c>
      <c r="Y12" s="22">
        <v>-1.0233353599999999</v>
      </c>
      <c r="Z12" s="22">
        <v>-1.5122206300000001</v>
      </c>
      <c r="AA12" s="22">
        <v>-1.3298147300000012</v>
      </c>
      <c r="AB12" s="22">
        <v>-1.9251664300000002</v>
      </c>
      <c r="AC12" s="22">
        <v>-0.74337958999999998</v>
      </c>
      <c r="AD12" s="22">
        <v>-0.67372022000000009</v>
      </c>
      <c r="AE12" s="22">
        <v>-0.99008667000000006</v>
      </c>
      <c r="AF12" s="22">
        <v>-0.38887898999999998</v>
      </c>
      <c r="AG12" s="22">
        <v>-0.70188297999999982</v>
      </c>
      <c r="AH12" s="22">
        <v>-0.82019562000000001</v>
      </c>
      <c r="AI12" s="22">
        <v>-1.69620149</v>
      </c>
      <c r="AJ12" s="22">
        <v>-1.3656438999999998</v>
      </c>
      <c r="AK12" s="22">
        <v>-1.9754572400000008</v>
      </c>
      <c r="AL12" s="22">
        <v>-1.4275132400000001</v>
      </c>
      <c r="AM12" s="22">
        <v>-2.6515319100000005</v>
      </c>
      <c r="AN12" s="22">
        <v>-2.6515319100000005</v>
      </c>
      <c r="AO12" s="22">
        <v>-5.1602050799999999</v>
      </c>
      <c r="AP12" s="22">
        <v>-5.1602050799999999</v>
      </c>
      <c r="AQ12" s="22">
        <v>-3.3983962200000004</v>
      </c>
      <c r="AR12" s="22">
        <v>-3.3983962200000004</v>
      </c>
      <c r="AS12" s="22">
        <v>-2.4878895599999997</v>
      </c>
      <c r="AT12" s="22">
        <v>-2.4878895599999997</v>
      </c>
      <c r="AU12" s="22">
        <v>-2.5138240999999999</v>
      </c>
      <c r="AV12" s="22">
        <v>-2.5138240999999999</v>
      </c>
      <c r="AW12" s="22">
        <v>-1.18623324</v>
      </c>
      <c r="AX12" s="22">
        <v>-1.18623324</v>
      </c>
      <c r="AY12" s="22">
        <v>-1.9740060962500001</v>
      </c>
      <c r="AZ12" s="22">
        <v>-1.9740060962500001</v>
      </c>
      <c r="BA12" s="27"/>
      <c r="BB12" s="22">
        <v>-4.6644858099999995</v>
      </c>
      <c r="BC12" s="22">
        <v>-10.34740717</v>
      </c>
      <c r="BD12" s="22">
        <v>-7.4139294499999995</v>
      </c>
      <c r="BE12" s="22">
        <v>-14.739533949999998</v>
      </c>
      <c r="BF12" s="22">
        <v>-15.779840810000001</v>
      </c>
      <c r="BG12" s="22">
        <v>-7.356776130000001</v>
      </c>
      <c r="BH12" s="22">
        <v>-4.6720809700000014</v>
      </c>
      <c r="BI12" s="22">
        <v>-2.9010442599999999</v>
      </c>
      <c r="BJ12" s="22">
        <v>-6.4648158700000016</v>
      </c>
      <c r="BK12" s="22">
        <v>-13.69802277</v>
      </c>
      <c r="BL12" s="22">
        <v>-13.69802277</v>
      </c>
    </row>
    <row r="13" spans="1:64" x14ac:dyDescent="0.2">
      <c r="A13" s="4" t="s">
        <v>30</v>
      </c>
      <c r="B13" s="43" t="s">
        <v>228</v>
      </c>
      <c r="C13" s="22">
        <v>0</v>
      </c>
      <c r="D13" s="22">
        <v>0</v>
      </c>
      <c r="E13" s="22">
        <v>0</v>
      </c>
      <c r="F13" s="22">
        <v>0</v>
      </c>
      <c r="G13" s="22">
        <v>0</v>
      </c>
      <c r="H13" s="22">
        <v>0</v>
      </c>
      <c r="I13" s="22">
        <v>0</v>
      </c>
      <c r="J13" s="22">
        <v>0</v>
      </c>
      <c r="K13" s="22">
        <v>-0.47882165999999993</v>
      </c>
      <c r="L13" s="22">
        <v>-1.0665654500000001</v>
      </c>
      <c r="M13" s="22">
        <v>-6.0054853300000008</v>
      </c>
      <c r="N13" s="22">
        <v>-5.0033994200000009</v>
      </c>
      <c r="O13" s="22">
        <v>-4.1055144199999996</v>
      </c>
      <c r="P13" s="22">
        <v>-6.0760603400000006</v>
      </c>
      <c r="Q13" s="22">
        <v>-2.6359882300000006</v>
      </c>
      <c r="R13" s="22">
        <v>-2.53325449</v>
      </c>
      <c r="S13" s="22">
        <v>-3.5172124900000004</v>
      </c>
      <c r="T13" s="22">
        <v>-2.6361105000000005</v>
      </c>
      <c r="U13" s="22">
        <v>-1.64260414</v>
      </c>
      <c r="V13" s="22">
        <v>-2.8141344200000002</v>
      </c>
      <c r="W13" s="22">
        <v>-2.4017891799999997</v>
      </c>
      <c r="X13" s="22">
        <v>-3.07556378</v>
      </c>
      <c r="Y13" s="22">
        <v>-3.2378228900000003</v>
      </c>
      <c r="Z13" s="22">
        <v>-4.3343115599999997</v>
      </c>
      <c r="AA13" s="22">
        <v>-17.25648494</v>
      </c>
      <c r="AB13" s="22">
        <v>-3.3388390000000001</v>
      </c>
      <c r="AC13" s="22">
        <v>-1.3092728</v>
      </c>
      <c r="AD13" s="22">
        <v>0</v>
      </c>
      <c r="AE13" s="22">
        <v>-0.15018759000000004</v>
      </c>
      <c r="AF13" s="22">
        <v>-3.39599188</v>
      </c>
      <c r="AG13" s="22">
        <v>-8.4645107100000008</v>
      </c>
      <c r="AH13" s="22">
        <v>-7.24133593</v>
      </c>
      <c r="AI13" s="22">
        <v>-3.1346455800000013</v>
      </c>
      <c r="AJ13" s="22">
        <v>-3.0178127900000002</v>
      </c>
      <c r="AK13" s="22">
        <v>-2.43096603</v>
      </c>
      <c r="AL13" s="22">
        <v>-0.41794288000000007</v>
      </c>
      <c r="AM13" s="22">
        <v>0</v>
      </c>
      <c r="AN13" s="22">
        <v>0</v>
      </c>
      <c r="AO13" s="22">
        <v>-0.17137174000000002</v>
      </c>
      <c r="AP13" s="22">
        <v>-0.17137174000000002</v>
      </c>
      <c r="AQ13" s="22">
        <v>-8.7302530000000059E-2</v>
      </c>
      <c r="AR13" s="22">
        <v>-8.7302530000000059E-2</v>
      </c>
      <c r="AS13" s="22">
        <v>-9.9852669999999991E-2</v>
      </c>
      <c r="AT13" s="22">
        <v>-9.9852669999999991E-2</v>
      </c>
      <c r="AU13" s="22">
        <v>-0.60295629999999989</v>
      </c>
      <c r="AV13" s="22">
        <v>-0.60295629999999989</v>
      </c>
      <c r="AW13" s="22">
        <v>-0.55667132000000008</v>
      </c>
      <c r="AX13" s="22">
        <v>-0.55667132000000008</v>
      </c>
      <c r="AY13" s="22">
        <v>-1.8678010599999997</v>
      </c>
      <c r="AZ13" s="22">
        <v>-1.8678010599999997</v>
      </c>
      <c r="BA13" s="27"/>
      <c r="BB13" s="22">
        <v>0</v>
      </c>
      <c r="BC13" s="22">
        <v>0</v>
      </c>
      <c r="BD13" s="22">
        <v>-12.554271860000002</v>
      </c>
      <c r="BE13" s="22">
        <v>-15.35081748</v>
      </c>
      <c r="BF13" s="22">
        <v>-10.610061550000001</v>
      </c>
      <c r="BG13" s="22">
        <v>-13.049487410000001</v>
      </c>
      <c r="BH13" s="22">
        <v>-21.904596739999999</v>
      </c>
      <c r="BI13" s="22">
        <v>-19.252026110000003</v>
      </c>
      <c r="BJ13" s="22">
        <v>-9.001367280000002</v>
      </c>
      <c r="BK13" s="22">
        <v>-0.35852694000000007</v>
      </c>
      <c r="BL13" s="22">
        <v>-0.35852694000000007</v>
      </c>
    </row>
    <row r="14" spans="1:64" x14ac:dyDescent="0.2">
      <c r="A14" s="4" t="s">
        <v>31</v>
      </c>
      <c r="B14" s="43" t="s">
        <v>401</v>
      </c>
      <c r="C14" s="22">
        <v>0</v>
      </c>
      <c r="D14" s="22">
        <v>0</v>
      </c>
      <c r="E14" s="22">
        <v>-0.34843239999999998</v>
      </c>
      <c r="F14" s="22">
        <v>-0.22433423</v>
      </c>
      <c r="G14" s="22">
        <v>-0.25371310000000002</v>
      </c>
      <c r="H14" s="22">
        <v>-0.13136614999999996</v>
      </c>
      <c r="I14" s="22">
        <v>-2.42400000000642E-5</v>
      </c>
      <c r="J14" s="22">
        <v>-0.42884023000000004</v>
      </c>
      <c r="K14" s="22">
        <v>-1.5928200000000033E-3</v>
      </c>
      <c r="L14" s="22">
        <v>0</v>
      </c>
      <c r="M14" s="22">
        <v>-8.0739190000000002E-2</v>
      </c>
      <c r="N14" s="22">
        <v>-1.5416200000000443E-3</v>
      </c>
      <c r="O14" s="22">
        <v>0</v>
      </c>
      <c r="P14" s="22">
        <v>-0.32210235000000026</v>
      </c>
      <c r="Q14" s="22">
        <v>-0.16909940999999998</v>
      </c>
      <c r="R14" s="22">
        <v>3.0999999999996872E-4</v>
      </c>
      <c r="S14" s="22">
        <v>0</v>
      </c>
      <c r="T14" s="22">
        <v>0</v>
      </c>
      <c r="U14" s="22">
        <v>-3.1211560000000003E-2</v>
      </c>
      <c r="V14" s="22">
        <v>-0.44770743999999968</v>
      </c>
      <c r="W14" s="22">
        <v>-3.3047689999999824E-2</v>
      </c>
      <c r="X14" s="22">
        <v>-0.13151405000000002</v>
      </c>
      <c r="Y14" s="22">
        <v>-5.5832319999997632E-2</v>
      </c>
      <c r="Z14" s="22">
        <v>-0.62891357000000003</v>
      </c>
      <c r="AA14" s="22">
        <v>-6.2987509999999997E-2</v>
      </c>
      <c r="AB14" s="22">
        <v>0</v>
      </c>
      <c r="AC14" s="22">
        <v>2.0392576516314874E-18</v>
      </c>
      <c r="AD14" s="22">
        <v>-0.77675011999999999</v>
      </c>
      <c r="AE14" s="22">
        <v>7.6967400000001011E-3</v>
      </c>
      <c r="AF14" s="22">
        <v>2.0874299999999821E-3</v>
      </c>
      <c r="AG14" s="22">
        <v>-2.8174546799999987</v>
      </c>
      <c r="AH14" s="22">
        <v>1.1620173899999999</v>
      </c>
      <c r="AI14" s="22">
        <v>-0.44760089999999969</v>
      </c>
      <c r="AJ14" s="22">
        <v>0.92439815999999986</v>
      </c>
      <c r="AK14" s="22">
        <v>0.77791319000000003</v>
      </c>
      <c r="AL14" s="22">
        <v>0.10090433000000004</v>
      </c>
      <c r="AM14" s="22">
        <v>0</v>
      </c>
      <c r="AN14" s="22">
        <v>0</v>
      </c>
      <c r="AO14" s="22">
        <v>-0.10903116999999997</v>
      </c>
      <c r="AP14" s="22">
        <v>-0.10903116999999997</v>
      </c>
      <c r="AQ14" s="22">
        <v>0</v>
      </c>
      <c r="AR14" s="22">
        <v>0</v>
      </c>
      <c r="AS14" s="22">
        <v>-1.7763568394002505E-18</v>
      </c>
      <c r="AT14" s="22">
        <v>-1.7763568394002505E-18</v>
      </c>
      <c r="AU14" s="22">
        <v>-2.8421709430404008E-17</v>
      </c>
      <c r="AV14" s="22">
        <v>-2.8421709430404008E-17</v>
      </c>
      <c r="AW14" s="22">
        <v>0</v>
      </c>
      <c r="AX14" s="22">
        <v>0</v>
      </c>
      <c r="AY14" s="22">
        <v>-7.3274719625260335E-18</v>
      </c>
      <c r="AZ14" s="22">
        <v>-7.3274719625260335E-18</v>
      </c>
      <c r="BA14" s="27"/>
      <c r="BB14" s="22">
        <v>-0.57276662999999994</v>
      </c>
      <c r="BC14" s="22">
        <v>-0.81394372000000004</v>
      </c>
      <c r="BD14" s="22">
        <v>-8.387363000000006E-2</v>
      </c>
      <c r="BE14" s="22">
        <v>-0.49089176000000023</v>
      </c>
      <c r="BF14" s="22">
        <v>-0.47891899999999971</v>
      </c>
      <c r="BG14" s="22">
        <v>-0.84930762999999754</v>
      </c>
      <c r="BH14" s="22">
        <v>-0.83973763000000001</v>
      </c>
      <c r="BI14" s="22">
        <v>-1.6456531199999986</v>
      </c>
      <c r="BJ14" s="22">
        <v>1.3556147800000005</v>
      </c>
      <c r="BK14" s="22">
        <v>-0.10903116999999997</v>
      </c>
      <c r="BL14" s="22">
        <v>-0.10903116999999997</v>
      </c>
    </row>
    <row r="15" spans="1:64" x14ac:dyDescent="0.2">
      <c r="A15" s="4" t="s">
        <v>575</v>
      </c>
      <c r="B15" s="43" t="s">
        <v>579</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v>-1.811231E-2</v>
      </c>
      <c r="AL15" s="22">
        <v>-2.4206500000000003E-3</v>
      </c>
      <c r="AM15" s="22">
        <v>0</v>
      </c>
      <c r="AN15" s="22">
        <v>0</v>
      </c>
      <c r="AO15" s="22">
        <v>0</v>
      </c>
      <c r="AP15" s="22">
        <v>0</v>
      </c>
      <c r="AQ15" s="22">
        <v>0</v>
      </c>
      <c r="AR15" s="22">
        <v>0</v>
      </c>
      <c r="AS15" s="22">
        <v>-1.5288062459535531E-2</v>
      </c>
      <c r="AT15" s="22">
        <v>-1.5288062459535531E-2</v>
      </c>
      <c r="AU15" s="22">
        <v>0</v>
      </c>
      <c r="AV15" s="22">
        <v>0</v>
      </c>
      <c r="AW15" s="22">
        <v>0</v>
      </c>
      <c r="AX15" s="22">
        <v>0</v>
      </c>
      <c r="AY15" s="22">
        <v>-5.0509929999999974E-2</v>
      </c>
      <c r="AZ15" s="22">
        <v>-5.0509929999999974E-2</v>
      </c>
      <c r="BA15" s="27"/>
      <c r="BB15" s="22"/>
      <c r="BC15" s="22"/>
      <c r="BD15" s="22"/>
      <c r="BE15" s="22"/>
      <c r="BF15" s="22"/>
      <c r="BG15" s="22"/>
      <c r="BH15" s="22"/>
      <c r="BI15" s="22"/>
      <c r="BJ15" s="22">
        <v>-2.0532959999999999E-2</v>
      </c>
      <c r="BK15" s="22">
        <v>-1.5288062459535531E-2</v>
      </c>
      <c r="BL15" s="22">
        <v>-1.5288062459535531E-2</v>
      </c>
    </row>
    <row r="16" spans="1:64" s="66" customFormat="1" ht="15" x14ac:dyDescent="0.25">
      <c r="A16" s="3" t="s">
        <v>577</v>
      </c>
      <c r="B16" s="141" t="s">
        <v>230</v>
      </c>
      <c r="C16" s="23">
        <v>-4.6382045267647589</v>
      </c>
      <c r="D16" s="23">
        <v>-4.5695576746451687</v>
      </c>
      <c r="E16" s="23">
        <v>-5.5452293706792197</v>
      </c>
      <c r="F16" s="23">
        <v>-8.2999581917861622</v>
      </c>
      <c r="G16" s="23">
        <v>-7.7873480791958309</v>
      </c>
      <c r="H16" s="23">
        <v>-8.9550813699167691</v>
      </c>
      <c r="I16" s="23">
        <v>-9.8859026936647361</v>
      </c>
      <c r="J16" s="23">
        <v>-10.140027622592481</v>
      </c>
      <c r="K16" s="23">
        <v>-9.126834687439656</v>
      </c>
      <c r="L16" s="23">
        <v>-11.307920565656962</v>
      </c>
      <c r="M16" s="23">
        <v>-12.13882064031667</v>
      </c>
      <c r="N16" s="23">
        <v>-15.98722324240264</v>
      </c>
      <c r="O16" s="23">
        <v>-13.534968104594981</v>
      </c>
      <c r="P16" s="23">
        <v>-16.096180789253889</v>
      </c>
      <c r="Q16" s="23">
        <v>-16.328334963663757</v>
      </c>
      <c r="R16" s="23">
        <v>-17.579683018121969</v>
      </c>
      <c r="S16" s="23">
        <v>-17.105673919557482</v>
      </c>
      <c r="T16" s="23">
        <v>-16.534958215645808</v>
      </c>
      <c r="U16" s="23">
        <v>-13.256790060215177</v>
      </c>
      <c r="V16" s="23">
        <v>-17.544904384432094</v>
      </c>
      <c r="W16" s="23">
        <v>-16.237432624956618</v>
      </c>
      <c r="X16" s="23">
        <v>-16.30307834241588</v>
      </c>
      <c r="Y16" s="23">
        <v>-14.856374196787341</v>
      </c>
      <c r="Z16" s="23">
        <v>-15.384431422309664</v>
      </c>
      <c r="AA16" s="23">
        <v>-14.12810670368316</v>
      </c>
      <c r="AB16" s="23">
        <v>-16.504217190077295</v>
      </c>
      <c r="AC16" s="23">
        <v>-13.555117304963812</v>
      </c>
      <c r="AD16" s="23">
        <v>-16.738457023969119</v>
      </c>
      <c r="AE16" s="23">
        <v>-16.841875915867387</v>
      </c>
      <c r="AF16" s="23">
        <v>-17.044262410577915</v>
      </c>
      <c r="AG16" s="23">
        <v>-11.530724533956445</v>
      </c>
      <c r="AH16" s="23">
        <v>-16.631269575830792</v>
      </c>
      <c r="AI16" s="23">
        <v>-14.381953716200464</v>
      </c>
      <c r="AJ16" s="23">
        <v>-15.009620523989561</v>
      </c>
      <c r="AK16" s="23">
        <v>-15.764925030631586</v>
      </c>
      <c r="AL16" s="23">
        <v>-23.022977584337074</v>
      </c>
      <c r="AM16" s="23">
        <v>-15.683024357602369</v>
      </c>
      <c r="AN16" s="23">
        <v>-13.655031640782372</v>
      </c>
      <c r="AO16" s="23">
        <v>-27.535933002145299</v>
      </c>
      <c r="AP16" s="23">
        <v>-24.951787621468284</v>
      </c>
      <c r="AQ16" s="23">
        <v>-40.740147230306484</v>
      </c>
      <c r="AR16" s="23">
        <v>-38.105407121336476</v>
      </c>
      <c r="AS16" s="23">
        <v>-35.929535083720751</v>
      </c>
      <c r="AT16" s="23">
        <v>-33.873081131222762</v>
      </c>
      <c r="AU16" s="23">
        <v>-32.743375094644733</v>
      </c>
      <c r="AV16" s="23">
        <v>-29.531187718561132</v>
      </c>
      <c r="AW16" s="23">
        <v>-31.779601182563137</v>
      </c>
      <c r="AX16" s="23">
        <v>-29.298684081194938</v>
      </c>
      <c r="AY16" s="23">
        <v>-31.168516299255501</v>
      </c>
      <c r="AZ16" s="23">
        <v>-28.465254119832085</v>
      </c>
      <c r="BA16" s="28"/>
      <c r="BB16" s="23">
        <v>-23.052949763875315</v>
      </c>
      <c r="BC16" s="23">
        <v>-36.768359765369816</v>
      </c>
      <c r="BD16" s="23">
        <v>-48.560799135815934</v>
      </c>
      <c r="BE16" s="23">
        <v>-63.539166875634592</v>
      </c>
      <c r="BF16" s="23">
        <v>-64.442326579850572</v>
      </c>
      <c r="BG16" s="23">
        <v>-62.781316586469501</v>
      </c>
      <c r="BH16" s="23">
        <v>-60.925898222693391</v>
      </c>
      <c r="BI16" s="23">
        <v>-62.048132436232542</v>
      </c>
      <c r="BJ16" s="23">
        <v>-68.179476855158683</v>
      </c>
      <c r="BK16" s="23">
        <v>-119.88863967377489</v>
      </c>
      <c r="BL16" s="23">
        <v>-110.58530751480988</v>
      </c>
    </row>
    <row r="17" spans="1:64" s="66" customFormat="1" ht="15" x14ac:dyDescent="0.25">
      <c r="A17" s="3" t="s">
        <v>710</v>
      </c>
      <c r="B17" s="141" t="s">
        <v>234</v>
      </c>
      <c r="C17" s="22">
        <v>-4.2879939999999991E-2</v>
      </c>
      <c r="D17" s="22">
        <v>-1.3678840000000008E-2</v>
      </c>
      <c r="E17" s="22">
        <v>-0.31868936000000009</v>
      </c>
      <c r="F17" s="22">
        <v>-0.49328706</v>
      </c>
      <c r="G17" s="22">
        <v>-0.11599470999999999</v>
      </c>
      <c r="H17" s="22">
        <v>-0.18595077000000002</v>
      </c>
      <c r="I17" s="22">
        <v>-3.8330241200000001</v>
      </c>
      <c r="J17" s="22">
        <v>-0.67068326</v>
      </c>
      <c r="K17" s="22">
        <v>-2.2916350199999997</v>
      </c>
      <c r="L17" s="22">
        <v>-1.3624089899999998</v>
      </c>
      <c r="M17" s="22">
        <v>-1.0277222400000001</v>
      </c>
      <c r="N17" s="22">
        <v>-2.2097672799999999</v>
      </c>
      <c r="O17" s="22">
        <v>-1.9720673000000002</v>
      </c>
      <c r="P17" s="22">
        <v>0.1007302800000001</v>
      </c>
      <c r="Q17" s="22">
        <v>-2.01503064</v>
      </c>
      <c r="R17" s="23">
        <v>-1.9038770400000002</v>
      </c>
      <c r="S17" s="23">
        <v>-2.4735382399999999</v>
      </c>
      <c r="T17" s="23">
        <v>-3.6373794699999999</v>
      </c>
      <c r="U17" s="23">
        <v>-4.2785851000000008</v>
      </c>
      <c r="V17" s="23">
        <v>-7.6357510200000007</v>
      </c>
      <c r="W17" s="23">
        <v>-8.3367622200000007</v>
      </c>
      <c r="X17" s="23">
        <v>1.8108522000000007</v>
      </c>
      <c r="Y17" s="23">
        <v>-5.4086387599999997</v>
      </c>
      <c r="Z17" s="23">
        <v>-0.82880883999999999</v>
      </c>
      <c r="AA17" s="23">
        <v>-3.0223818200000006</v>
      </c>
      <c r="AB17" s="23">
        <v>-2.7136686600000002</v>
      </c>
      <c r="AC17" s="23">
        <v>-4.2769656700000001</v>
      </c>
      <c r="AD17" s="23">
        <v>-1.5440265299999996</v>
      </c>
      <c r="AE17" s="23">
        <v>-1.4072552300000005</v>
      </c>
      <c r="AF17" s="23">
        <v>-0.71682442000000002</v>
      </c>
      <c r="AG17" s="23">
        <v>0.66344683000000004</v>
      </c>
      <c r="AH17" s="23">
        <v>-2.0660292899999999</v>
      </c>
      <c r="AI17" s="23">
        <v>0.34829897999999987</v>
      </c>
      <c r="AJ17" s="23">
        <v>-0.87285009999999996</v>
      </c>
      <c r="AK17" s="23">
        <v>2.23822052</v>
      </c>
      <c r="AL17" s="23">
        <v>-0.81003626999999989</v>
      </c>
      <c r="AM17" s="23">
        <v>-0.15139614999999998</v>
      </c>
      <c r="AN17" s="23">
        <v>-0.15139614999999998</v>
      </c>
      <c r="AO17" s="23">
        <v>-2.4887314300000019</v>
      </c>
      <c r="AP17" s="23">
        <v>-2.4887314300000019</v>
      </c>
      <c r="AQ17" s="23">
        <v>5.2835131959250589E-2</v>
      </c>
      <c r="AR17" s="23">
        <v>5.2835131959250589E-2</v>
      </c>
      <c r="AS17" s="23">
        <v>-4.2678036400000003</v>
      </c>
      <c r="AT17" s="23">
        <v>-4.2678036400000003</v>
      </c>
      <c r="AU17" s="23">
        <v>-3.8617776599999996</v>
      </c>
      <c r="AV17" s="23">
        <v>-3.8617776599999996</v>
      </c>
      <c r="AW17" s="23">
        <v>-4.1385158799999999</v>
      </c>
      <c r="AX17" s="23">
        <v>-4.1385158799999999</v>
      </c>
      <c r="AY17" s="23">
        <v>-2.5272086599999999</v>
      </c>
      <c r="AZ17" s="23">
        <v>-2.5272086599999999</v>
      </c>
      <c r="BA17" s="28"/>
      <c r="BB17" s="23">
        <v>-0.86853520000000006</v>
      </c>
      <c r="BC17" s="23">
        <v>-4.8056528599999995</v>
      </c>
      <c r="BD17" s="23">
        <v>-6.8915335299999994</v>
      </c>
      <c r="BE17" s="23">
        <v>-5.7902447000000006</v>
      </c>
      <c r="BF17" s="23">
        <v>-18.02525383</v>
      </c>
      <c r="BG17" s="23">
        <v>-12.763357619999999</v>
      </c>
      <c r="BH17" s="23">
        <v>-11.557042680000002</v>
      </c>
      <c r="BI17" s="23">
        <v>-3.5266621100000002</v>
      </c>
      <c r="BJ17" s="23">
        <v>0.90363313000000001</v>
      </c>
      <c r="BK17" s="23">
        <v>-6.8550960880407512</v>
      </c>
      <c r="BL17" s="23">
        <v>-6.8550960880407512</v>
      </c>
    </row>
    <row r="18" spans="1:64" s="66" customFormat="1" ht="15" x14ac:dyDescent="0.25">
      <c r="A18" s="3" t="s">
        <v>402</v>
      </c>
      <c r="B18" s="141" t="s">
        <v>402</v>
      </c>
      <c r="C18" s="20">
        <v>9.7831483532352426</v>
      </c>
      <c r="D18" s="20">
        <v>11.872346865354828</v>
      </c>
      <c r="E18" s="20">
        <v>14.625079489320779</v>
      </c>
      <c r="F18" s="20">
        <v>14.673382858213815</v>
      </c>
      <c r="G18" s="20">
        <v>18.897861840804175</v>
      </c>
      <c r="H18" s="20">
        <v>22.290678600083208</v>
      </c>
      <c r="I18" s="20">
        <v>21.702067966335278</v>
      </c>
      <c r="J18" s="20">
        <v>30.738194107407537</v>
      </c>
      <c r="K18" s="20">
        <v>34.881523012560358</v>
      </c>
      <c r="L18" s="20">
        <v>31.370666284343045</v>
      </c>
      <c r="M18" s="20">
        <v>38.040806439683337</v>
      </c>
      <c r="N18" s="20">
        <v>36.932379337597339</v>
      </c>
      <c r="O18" s="20">
        <v>43.572183925405021</v>
      </c>
      <c r="P18" s="20">
        <v>49.285585100746125</v>
      </c>
      <c r="Q18" s="20">
        <v>52.321461326336234</v>
      </c>
      <c r="R18" s="20">
        <v>56.032842211878034</v>
      </c>
      <c r="S18" s="20">
        <v>58.428126210442528</v>
      </c>
      <c r="T18" s="20">
        <v>55.051141924354205</v>
      </c>
      <c r="U18" s="20">
        <v>49.972347459784814</v>
      </c>
      <c r="V18" s="20">
        <v>33.219927135567936</v>
      </c>
      <c r="W18" s="20">
        <v>34.448211245043396</v>
      </c>
      <c r="X18" s="20">
        <v>39.443205247584125</v>
      </c>
      <c r="Y18" s="20">
        <v>26.378379773212661</v>
      </c>
      <c r="Z18" s="20">
        <v>32.30905760769037</v>
      </c>
      <c r="AA18" s="20">
        <v>26.758590076316842</v>
      </c>
      <c r="AB18" s="20">
        <v>15.060423439922701</v>
      </c>
      <c r="AC18" s="20">
        <v>10.514930575036182</v>
      </c>
      <c r="AD18" s="20">
        <v>7.5152908160308804</v>
      </c>
      <c r="AE18" s="20">
        <v>7.5981599641326012</v>
      </c>
      <c r="AF18" s="20">
        <v>7.2795543094220871</v>
      </c>
      <c r="AG18" s="20">
        <v>10.239878496043538</v>
      </c>
      <c r="AH18" s="20">
        <v>6.8020682341691829</v>
      </c>
      <c r="AI18" s="20">
        <v>14.476824903799546</v>
      </c>
      <c r="AJ18" s="20">
        <v>15.476681366010448</v>
      </c>
      <c r="AK18" s="20">
        <v>16.937632579368426</v>
      </c>
      <c r="AL18" s="20">
        <v>13.072469985662934</v>
      </c>
      <c r="AM18" s="20">
        <v>21.662530979217664</v>
      </c>
      <c r="AN18" s="20">
        <v>21.662530979217664</v>
      </c>
      <c r="AO18" s="20">
        <v>22.5912456885317</v>
      </c>
      <c r="AP18" s="20">
        <v>22.5912456885317</v>
      </c>
      <c r="AQ18" s="20">
        <v>38.483316520622793</v>
      </c>
      <c r="AR18" s="20">
        <v>38.483316520622793</v>
      </c>
      <c r="AS18" s="20">
        <v>43.847290586317669</v>
      </c>
      <c r="AT18" s="20">
        <v>43.847290586317669</v>
      </c>
      <c r="AU18" s="20">
        <v>42.683621709388845</v>
      </c>
      <c r="AV18" s="20">
        <v>42.683621709388845</v>
      </c>
      <c r="AW18" s="20">
        <v>19.835046010855063</v>
      </c>
      <c r="AX18" s="20">
        <v>19.835046010855063</v>
      </c>
      <c r="AY18" s="20">
        <v>32.817084240167915</v>
      </c>
      <c r="AZ18" s="20">
        <v>32.817084240167915</v>
      </c>
      <c r="BA18" s="28"/>
      <c r="BB18" s="20">
        <v>50.953957566124657</v>
      </c>
      <c r="BC18" s="20">
        <v>93.628802514630181</v>
      </c>
      <c r="BD18" s="20">
        <v>141.22537507418406</v>
      </c>
      <c r="BE18" s="20">
        <v>201.2120725643654</v>
      </c>
      <c r="BF18" s="20">
        <v>196.67154273014947</v>
      </c>
      <c r="BG18" s="20">
        <v>132.57885387353059</v>
      </c>
      <c r="BH18" s="20">
        <v>59.849234907306574</v>
      </c>
      <c r="BI18" s="20">
        <v>31.919661003767427</v>
      </c>
      <c r="BJ18" s="20">
        <v>59.963608834841352</v>
      </c>
      <c r="BK18" s="20">
        <v>126.58438377468983</v>
      </c>
      <c r="BL18" s="20">
        <v>126.58438377468983</v>
      </c>
    </row>
    <row r="19" spans="1:64" x14ac:dyDescent="0.2">
      <c r="A19" s="16" t="s">
        <v>73</v>
      </c>
      <c r="B19" s="143" t="s">
        <v>235</v>
      </c>
      <c r="C19" s="18">
        <v>0.56993235870221559</v>
      </c>
      <c r="D19" s="18">
        <v>0.55847595948342688</v>
      </c>
      <c r="E19" s="18">
        <v>0.5661195200077157</v>
      </c>
      <c r="F19" s="18">
        <v>0.47627130064814843</v>
      </c>
      <c r="G19" s="18">
        <v>0.56016412721439468</v>
      </c>
      <c r="H19" s="18">
        <v>0.54121787838040947</v>
      </c>
      <c r="I19" s="18">
        <v>0.47563587883749775</v>
      </c>
      <c r="J19" s="18">
        <v>0.56030054557882136</v>
      </c>
      <c r="K19" s="18">
        <v>0.61775369266775304</v>
      </c>
      <c r="L19" s="18">
        <v>0.56599797782839745</v>
      </c>
      <c r="M19" s="18">
        <v>0.56468883160787753</v>
      </c>
      <c r="N19" s="18">
        <v>0.49770637592781902</v>
      </c>
      <c r="O19" s="18">
        <v>0.57253290157035874</v>
      </c>
      <c r="P19" s="18">
        <v>0.5467237325351636</v>
      </c>
      <c r="Q19" s="18">
        <v>0.55704155001375355</v>
      </c>
      <c r="R19" s="18">
        <v>0.57668795552082153</v>
      </c>
      <c r="S19" s="18">
        <v>0.60068598475484047</v>
      </c>
      <c r="T19" s="18">
        <v>0.55828287995106163</v>
      </c>
      <c r="U19" s="18">
        <v>0.54915787428032981</v>
      </c>
      <c r="V19" s="18">
        <v>0.39578578900624128</v>
      </c>
      <c r="W19" s="18">
        <v>0.43287746874702415</v>
      </c>
      <c r="X19" s="18">
        <v>0.52955271873348397</v>
      </c>
      <c r="Y19" s="18">
        <v>0.383703422301509</v>
      </c>
      <c r="Z19" s="18">
        <v>0.459306125551178</v>
      </c>
      <c r="AA19" s="18">
        <v>0.35039013700983224</v>
      </c>
      <c r="AB19" s="18">
        <v>0.2770477758486744</v>
      </c>
      <c r="AC19" s="18">
        <v>0.24239925419387207</v>
      </c>
      <c r="AD19" s="18">
        <v>0.18696009124637997</v>
      </c>
      <c r="AE19" s="18">
        <v>0.18618715821992085</v>
      </c>
      <c r="AF19" s="18">
        <v>0.17208344746431584</v>
      </c>
      <c r="AG19" s="18">
        <v>0.21236652806596124</v>
      </c>
      <c r="AH19" s="18">
        <v>0.13613416083361107</v>
      </c>
      <c r="AI19" s="18">
        <v>0.28165022518859678</v>
      </c>
      <c r="AJ19" s="18">
        <v>0.30813314485973869</v>
      </c>
      <c r="AK19" s="18">
        <v>0.3413352610055807</v>
      </c>
      <c r="AL19" s="18">
        <v>0.24955013834811637</v>
      </c>
      <c r="AM19" s="18">
        <v>0.40480532187515961</v>
      </c>
      <c r="AN19" s="18">
        <v>0.40480532187515961</v>
      </c>
      <c r="AO19" s="18">
        <v>0.27593087817638134</v>
      </c>
      <c r="AP19" s="18">
        <v>0.27593087817638134</v>
      </c>
      <c r="AQ19" s="18">
        <v>0.35925069592345354</v>
      </c>
      <c r="AR19" s="18">
        <v>0.35925069592345354</v>
      </c>
      <c r="AS19" s="18">
        <v>0.38118922965075142</v>
      </c>
      <c r="AT19" s="18">
        <v>0.38118922965075142</v>
      </c>
      <c r="AU19" s="18">
        <v>0.38801453080514958</v>
      </c>
      <c r="AV19" s="18">
        <v>0.38801453080514958</v>
      </c>
      <c r="AW19" s="18">
        <v>0.24469666808275897</v>
      </c>
      <c r="AX19" s="18">
        <v>0.24469666808275897</v>
      </c>
      <c r="AY19" s="18">
        <v>0.32432104356826552</v>
      </c>
      <c r="AZ19" s="18">
        <v>0.32432104356826552</v>
      </c>
      <c r="BA19" s="29"/>
      <c r="BB19" s="18">
        <v>0.5359810646145704</v>
      </c>
      <c r="BC19" s="18">
        <v>0.53377083566460914</v>
      </c>
      <c r="BD19" s="18">
        <v>0.55718642936792229</v>
      </c>
      <c r="BE19" s="18">
        <v>0.56307986451772152</v>
      </c>
      <c r="BF19" s="18">
        <v>0.530384708666782</v>
      </c>
      <c r="BG19" s="18">
        <v>0.45225051399253552</v>
      </c>
      <c r="BH19" s="18">
        <v>0.27927229556872291</v>
      </c>
      <c r="BI19" s="18">
        <v>0.1760641864875381</v>
      </c>
      <c r="BJ19" s="18">
        <v>0.2944688738944245</v>
      </c>
      <c r="BK19" s="18">
        <v>0.35404754722985593</v>
      </c>
      <c r="BL19" s="18">
        <v>0.35404754722985593</v>
      </c>
    </row>
    <row r="20" spans="1:64" x14ac:dyDescent="0.2">
      <c r="A20" s="287" t="s">
        <v>738</v>
      </c>
      <c r="B20" s="42" t="s">
        <v>236</v>
      </c>
      <c r="C20" s="22">
        <v>-2.6132340159171199</v>
      </c>
      <c r="D20" s="22">
        <v>-3.44037886522948</v>
      </c>
      <c r="E20" s="22">
        <v>-4.4752048466131402</v>
      </c>
      <c r="F20" s="22">
        <v>-5.0283038132216999</v>
      </c>
      <c r="G20" s="22">
        <v>-5.8011779997483197</v>
      </c>
      <c r="H20" s="22">
        <v>-6.4241802187252333</v>
      </c>
      <c r="I20" s="22">
        <v>-7.5507799330743799</v>
      </c>
      <c r="J20" s="22">
        <v>-8.45222003570853</v>
      </c>
      <c r="K20" s="22">
        <v>-9.3309472556858832</v>
      </c>
      <c r="L20" s="22">
        <v>-9.709076544874863</v>
      </c>
      <c r="M20" s="22">
        <v>-10.550267518312157</v>
      </c>
      <c r="N20" s="22">
        <v>-11.800915212554871</v>
      </c>
      <c r="O20" s="22">
        <v>-12.582582568988141</v>
      </c>
      <c r="P20" s="22">
        <v>-14.442463809900106</v>
      </c>
      <c r="Q20" s="22">
        <v>-15.819155025580194</v>
      </c>
      <c r="R20" s="22">
        <v>-17.661448596748418</v>
      </c>
      <c r="S20" s="22">
        <v>-18.727292626666674</v>
      </c>
      <c r="T20" s="22">
        <v>-20.347368390000003</v>
      </c>
      <c r="U20" s="22">
        <v>-20.86130519333334</v>
      </c>
      <c r="V20" s="22">
        <v>-20.974007403333339</v>
      </c>
      <c r="W20" s="22">
        <v>-20.863709316666672</v>
      </c>
      <c r="X20" s="22">
        <v>-20.773095416666671</v>
      </c>
      <c r="Y20" s="22">
        <v>-20.114182806666669</v>
      </c>
      <c r="Z20" s="22">
        <v>-18.97257643</v>
      </c>
      <c r="AA20" s="22">
        <v>-18.728193866666665</v>
      </c>
      <c r="AB20" s="22">
        <v>-18.367033789999997</v>
      </c>
      <c r="AC20" s="22">
        <v>-18.373266349999994</v>
      </c>
      <c r="AD20" s="22">
        <v>-18.73914186</v>
      </c>
      <c r="AE20" s="22">
        <v>-18.832946064999998</v>
      </c>
      <c r="AF20" s="22">
        <v>-18.313660800000001</v>
      </c>
      <c r="AG20" s="22">
        <v>-17.925584719999996</v>
      </c>
      <c r="AH20" s="22">
        <v>-17.545336655</v>
      </c>
      <c r="AI20" s="22">
        <v>-17.417011240000001</v>
      </c>
      <c r="AJ20" s="22">
        <v>-17.100554949999999</v>
      </c>
      <c r="AK20" s="22">
        <v>-17.023176280000001</v>
      </c>
      <c r="AL20" s="22">
        <v>-16.92173434</v>
      </c>
      <c r="AM20" s="22">
        <v>-0.11820137999999997</v>
      </c>
      <c r="AN20" s="22">
        <v>-18.547086903422997</v>
      </c>
      <c r="AO20" s="22">
        <v>-22.0565648</v>
      </c>
      <c r="AP20" s="22">
        <v>-24.836715188014001</v>
      </c>
      <c r="AQ20" s="22">
        <v>-35.837512710000006</v>
      </c>
      <c r="AR20" s="22">
        <v>-39.283684630686999</v>
      </c>
      <c r="AS20" s="22">
        <v>-23.717235579999997</v>
      </c>
      <c r="AT20" s="22">
        <v>-26.539905337348998</v>
      </c>
      <c r="AU20" s="22">
        <v>-24.754902609999998</v>
      </c>
      <c r="AV20" s="22">
        <v>-27.819898799013</v>
      </c>
      <c r="AW20" s="22">
        <v>-24.986925129999999</v>
      </c>
      <c r="AX20" s="22">
        <v>-27.761072736945003</v>
      </c>
      <c r="AY20" s="22">
        <v>-19.456726685000003</v>
      </c>
      <c r="AZ20" s="22">
        <v>-22.117350231452999</v>
      </c>
      <c r="BA20" s="27"/>
      <c r="BB20" s="22">
        <v>-15.55712154098144</v>
      </c>
      <c r="BC20" s="22">
        <v>-28.228358187256461</v>
      </c>
      <c r="BD20" s="22">
        <v>-41.391206531427777</v>
      </c>
      <c r="BE20" s="22">
        <v>-60.505650001216864</v>
      </c>
      <c r="BF20" s="22">
        <v>-80.909973613333364</v>
      </c>
      <c r="BG20" s="22">
        <v>-80.723563970000015</v>
      </c>
      <c r="BH20" s="22">
        <v>-74.207635866666664</v>
      </c>
      <c r="BI20" s="22">
        <v>-72.617528239999984</v>
      </c>
      <c r="BJ20" s="22">
        <v>-68.462476809999998</v>
      </c>
      <c r="BK20" s="22">
        <v>-81.729514470000012</v>
      </c>
      <c r="BL20" s="22">
        <v>-109.20739205947299</v>
      </c>
    </row>
    <row r="21" spans="1:64" x14ac:dyDescent="0.2">
      <c r="A21" s="287" t="s">
        <v>739</v>
      </c>
      <c r="B21" s="4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v>0</v>
      </c>
      <c r="AJ21" s="22">
        <v>0</v>
      </c>
      <c r="AK21" s="22">
        <v>0</v>
      </c>
      <c r="AL21" s="22">
        <v>0</v>
      </c>
      <c r="AM21" s="22">
        <v>0</v>
      </c>
      <c r="AN21" s="22">
        <v>0</v>
      </c>
      <c r="AO21" s="22">
        <v>-21.468961960000001</v>
      </c>
      <c r="AP21" s="22">
        <v>-21.468961960000001</v>
      </c>
      <c r="AQ21" s="22">
        <v>-24.362132260000003</v>
      </c>
      <c r="AR21" s="22">
        <v>-24.362132260000003</v>
      </c>
      <c r="AS21" s="22">
        <v>-23.753672519999999</v>
      </c>
      <c r="AT21" s="22">
        <v>-23.753672519999999</v>
      </c>
      <c r="AU21" s="22">
        <v>-23.998514</v>
      </c>
      <c r="AV21" s="22">
        <v>-23.998514</v>
      </c>
      <c r="AW21" s="22">
        <v>-23.51242075</v>
      </c>
      <c r="AX21" s="22">
        <v>-23.51242075</v>
      </c>
      <c r="AY21" s="22">
        <v>-17.460394440000002</v>
      </c>
      <c r="AZ21" s="22">
        <v>-17.460394440000002</v>
      </c>
      <c r="BA21" s="27"/>
      <c r="BB21" s="22"/>
      <c r="BC21" s="22"/>
      <c r="BD21" s="22"/>
      <c r="BE21" s="22"/>
      <c r="BF21" s="22"/>
      <c r="BG21" s="22"/>
      <c r="BH21" s="22"/>
      <c r="BI21" s="22"/>
      <c r="BJ21" s="22"/>
      <c r="BK21" s="22">
        <v>-69.584766740000006</v>
      </c>
      <c r="BL21" s="22">
        <v>-69.584766740000006</v>
      </c>
    </row>
    <row r="22" spans="1:64" x14ac:dyDescent="0.2">
      <c r="A22" s="287" t="s">
        <v>740</v>
      </c>
      <c r="B22" s="4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v>0.34829897999999992</v>
      </c>
      <c r="AJ22" s="22">
        <v>-0.87285009999999985</v>
      </c>
      <c r="AK22" s="22">
        <v>2.23822052</v>
      </c>
      <c r="AL22" s="22">
        <v>-0.81003626999999978</v>
      </c>
      <c r="AM22" s="22">
        <v>-0.11820137999999997</v>
      </c>
      <c r="AN22" s="22">
        <v>-0.11820137999999997</v>
      </c>
      <c r="AO22" s="22">
        <v>-0.58760284000000029</v>
      </c>
      <c r="AP22" s="22">
        <v>-3.3677532280139997</v>
      </c>
      <c r="AQ22" s="22">
        <v>-11.475380450000001</v>
      </c>
      <c r="AR22" s="22">
        <v>-14.921552370686999</v>
      </c>
      <c r="AS22" s="22">
        <v>3.64369400000015E-2</v>
      </c>
      <c r="AT22" s="22">
        <v>-2.7862328173489979</v>
      </c>
      <c r="AU22" s="22">
        <v>-0.75638860999999979</v>
      </c>
      <c r="AV22" s="22">
        <v>-3.8213847990130003</v>
      </c>
      <c r="AW22" s="22">
        <v>-1.4745043799999999</v>
      </c>
      <c r="AX22" s="22">
        <v>-4.2486519869450001</v>
      </c>
      <c r="AY22" s="22">
        <v>-1.9963322449999998</v>
      </c>
      <c r="AZ22" s="22">
        <v>-4.656955791453</v>
      </c>
      <c r="BA22" s="27"/>
      <c r="BB22" s="22"/>
      <c r="BC22" s="22"/>
      <c r="BD22" s="22"/>
      <c r="BE22" s="22"/>
      <c r="BF22" s="22"/>
      <c r="BG22" s="22"/>
      <c r="BH22" s="22"/>
      <c r="BI22" s="22"/>
      <c r="BJ22" s="22"/>
      <c r="BK22" s="22">
        <v>-12.144747730000001</v>
      </c>
      <c r="BL22" s="22">
        <v>-21.193739796049996</v>
      </c>
    </row>
    <row r="23" spans="1:64" x14ac:dyDescent="0.2">
      <c r="A23" s="2" t="s">
        <v>34</v>
      </c>
      <c r="B23" s="42" t="s">
        <v>405</v>
      </c>
      <c r="C23" s="37">
        <v>18.100000000000001</v>
      </c>
      <c r="D23" s="22">
        <v>35.053345350000001</v>
      </c>
      <c r="E23" s="22">
        <v>52.522258600000015</v>
      </c>
      <c r="F23" s="22">
        <v>24.95324875</v>
      </c>
      <c r="G23" s="22">
        <v>42.406689929999999</v>
      </c>
      <c r="H23" s="22">
        <v>43.129472460000002</v>
      </c>
      <c r="I23" s="22">
        <v>43.877265579999992</v>
      </c>
      <c r="J23" s="22">
        <v>33.370189779999997</v>
      </c>
      <c r="K23" s="22">
        <v>26.001288760000001</v>
      </c>
      <c r="L23" s="22">
        <v>40.887989089999991</v>
      </c>
      <c r="M23" s="22">
        <v>40.268026830000004</v>
      </c>
      <c r="N23" s="22">
        <v>53.702239799999994</v>
      </c>
      <c r="O23" s="22">
        <v>73.308929509999999</v>
      </c>
      <c r="P23" s="22">
        <v>69.277243059999989</v>
      </c>
      <c r="Q23" s="22">
        <v>74.180569050000003</v>
      </c>
      <c r="R23" s="22">
        <v>50.40761088</v>
      </c>
      <c r="S23" s="22">
        <v>73.111444489999997</v>
      </c>
      <c r="T23" s="22">
        <v>28.310304030000005</v>
      </c>
      <c r="U23" s="22">
        <v>2.6857282700000003</v>
      </c>
      <c r="V23" s="22">
        <v>4.460687E-2</v>
      </c>
      <c r="W23" s="22">
        <v>1.4589700000000001E-2</v>
      </c>
      <c r="X23" s="22">
        <v>2.49821E-2</v>
      </c>
      <c r="Y23" s="22">
        <v>-2.4982100000000004E-2</v>
      </c>
      <c r="Z23" s="22">
        <v>0</v>
      </c>
      <c r="AA23" s="22">
        <v>0</v>
      </c>
      <c r="AB23" s="22">
        <v>0</v>
      </c>
      <c r="AC23" s="22">
        <v>7.1500000000000008E-2</v>
      </c>
      <c r="AD23" s="22">
        <v>4.4519999999999997E-2</v>
      </c>
      <c r="AE23" s="22">
        <v>0.34100000000000003</v>
      </c>
      <c r="AF23" s="22">
        <v>1.8832583099999998</v>
      </c>
      <c r="AG23" s="22">
        <v>4.7521329000000003</v>
      </c>
      <c r="AH23" s="22">
        <v>3.2982250899999999</v>
      </c>
      <c r="AI23" s="22">
        <v>1.2600116500000003</v>
      </c>
      <c r="AJ23" s="22">
        <v>9.4272890000000012E-2</v>
      </c>
      <c r="AK23" s="22">
        <v>0.12449154999999999</v>
      </c>
      <c r="AL23" s="22">
        <v>4.3354999999999998E-2</v>
      </c>
      <c r="AM23" s="22">
        <v>0</v>
      </c>
      <c r="AN23" s="22">
        <v>0</v>
      </c>
      <c r="AO23" s="22">
        <v>0.16713683999999968</v>
      </c>
      <c r="AP23" s="22">
        <v>0.16713683999999968</v>
      </c>
      <c r="AQ23" s="22">
        <v>1.6081990039999998</v>
      </c>
      <c r="AR23" s="22">
        <v>1.6081990039999998</v>
      </c>
      <c r="AS23" s="22">
        <v>2.6959743900000008</v>
      </c>
      <c r="AT23" s="22">
        <v>2.6959743900000008</v>
      </c>
      <c r="AU23" s="22">
        <v>0.12671347999999999</v>
      </c>
      <c r="AV23" s="22">
        <v>0.12671347999999999</v>
      </c>
      <c r="AW23" s="22">
        <v>4.3740679999998311E-2</v>
      </c>
      <c r="AX23" s="22">
        <v>4.3740679999998311E-2</v>
      </c>
      <c r="AY23" s="22">
        <v>4.4561229999999841E-2</v>
      </c>
      <c r="AZ23" s="22">
        <v>4.4561229999999841E-2</v>
      </c>
      <c r="BA23" s="27"/>
      <c r="BB23" s="22">
        <v>130.62885270000001</v>
      </c>
      <c r="BC23" s="22">
        <v>162.78361774999999</v>
      </c>
      <c r="BD23" s="22">
        <v>160.85954447999998</v>
      </c>
      <c r="BE23" s="22">
        <v>267.1743525</v>
      </c>
      <c r="BF23" s="22">
        <v>104.15208366</v>
      </c>
      <c r="BG23" s="22">
        <v>1.4589700000000004E-2</v>
      </c>
      <c r="BH23" s="22">
        <v>0.11602000000000001</v>
      </c>
      <c r="BI23" s="22">
        <v>10.2746163</v>
      </c>
      <c r="BJ23" s="22">
        <v>1.5221310900000002</v>
      </c>
      <c r="BK23" s="22">
        <v>4.4713102340000006</v>
      </c>
      <c r="BL23" s="22">
        <v>4.4713102340000006</v>
      </c>
    </row>
    <row r="24" spans="1:64" x14ac:dyDescent="0.2">
      <c r="A24" s="2" t="s">
        <v>133</v>
      </c>
      <c r="B24" s="42" t="s">
        <v>248</v>
      </c>
      <c r="C24" s="37"/>
      <c r="D24" s="37"/>
      <c r="E24" s="37"/>
      <c r="F24" s="37"/>
      <c r="G24" s="37"/>
      <c r="H24" s="37"/>
      <c r="I24" s="37"/>
      <c r="J24" s="37"/>
      <c r="K24" s="37"/>
      <c r="L24" s="37"/>
      <c r="M24" s="37"/>
      <c r="N24" s="37"/>
      <c r="O24" s="37"/>
      <c r="P24" s="37"/>
      <c r="Q24" s="37"/>
      <c r="R24" s="37"/>
      <c r="S24" s="25">
        <v>588.61199999999997</v>
      </c>
      <c r="T24" s="25">
        <v>644.00072562557534</v>
      </c>
      <c r="U24" s="25">
        <v>683.82847982944554</v>
      </c>
      <c r="V24" s="25">
        <v>704.64591433782277</v>
      </c>
      <c r="W24" s="25">
        <v>712.42249564456858</v>
      </c>
      <c r="X24" s="25">
        <v>696.91244861699477</v>
      </c>
      <c r="Y24" s="25">
        <v>675.77790744627998</v>
      </c>
      <c r="Z24" s="25">
        <v>654.71159024200847</v>
      </c>
      <c r="AA24" s="25">
        <v>632.48595692846152</v>
      </c>
      <c r="AB24" s="25">
        <v>606.96056648788522</v>
      </c>
      <c r="AC24" s="25">
        <v>580.38567443761258</v>
      </c>
      <c r="AD24" s="25">
        <v>557.11903506560543</v>
      </c>
      <c r="AE24" s="25">
        <v>536.86494709571377</v>
      </c>
      <c r="AF24" s="25">
        <v>521.78996410097818</v>
      </c>
      <c r="AG24" s="25">
        <v>508.87392702683394</v>
      </c>
      <c r="AH24" s="25">
        <v>495.59738637651043</v>
      </c>
      <c r="AI24" s="25">
        <v>406.41239192997369</v>
      </c>
      <c r="AJ24" s="25">
        <v>368.67930223932882</v>
      </c>
      <c r="AK24" s="25">
        <v>346.85685993896715</v>
      </c>
      <c r="AL24" s="25">
        <v>330.66618715551414</v>
      </c>
      <c r="AM24" s="25">
        <v>342.64900180494334</v>
      </c>
      <c r="AN24" s="25">
        <v>342.64900180494334</v>
      </c>
      <c r="AO24" s="39"/>
      <c r="AP24" s="39"/>
      <c r="AQ24" s="39"/>
      <c r="AR24" s="39"/>
      <c r="AS24" s="39"/>
      <c r="AT24" s="39"/>
      <c r="AU24" s="39"/>
      <c r="AV24" s="39"/>
      <c r="AW24" s="39"/>
      <c r="AX24" s="39"/>
      <c r="AY24" s="39"/>
      <c r="AZ24" s="39"/>
      <c r="BA24" s="13"/>
      <c r="BB24" s="14"/>
      <c r="BC24" s="14"/>
      <c r="BD24" s="14"/>
      <c r="BE24" s="14"/>
      <c r="BF24" s="14"/>
      <c r="BG24" s="14"/>
      <c r="BH24" s="25"/>
      <c r="BI24" s="25"/>
      <c r="BJ24" s="25"/>
      <c r="BK24" s="25"/>
      <c r="BL24" s="25"/>
    </row>
    <row r="25" spans="1:64" x14ac:dyDescent="0.2">
      <c r="A25" s="4" t="s">
        <v>35</v>
      </c>
      <c r="B25" s="43" t="s">
        <v>249</v>
      </c>
      <c r="C25" s="37"/>
      <c r="D25" s="37"/>
      <c r="E25" s="37"/>
      <c r="F25" s="37"/>
      <c r="G25" s="37"/>
      <c r="H25" s="37"/>
      <c r="I25" s="37"/>
      <c r="J25" s="37"/>
      <c r="K25" s="37"/>
      <c r="L25" s="37"/>
      <c r="M25" s="37"/>
      <c r="N25" s="37"/>
      <c r="O25" s="37"/>
      <c r="P25" s="37"/>
      <c r="Q25" s="37"/>
      <c r="R25" s="37"/>
      <c r="S25" s="22">
        <v>528.51574270831952</v>
      </c>
      <c r="T25" s="22">
        <v>561.3768809117031</v>
      </c>
      <c r="U25" s="22">
        <v>584.25191122123124</v>
      </c>
      <c r="V25" s="22">
        <v>590.78809192424296</v>
      </c>
      <c r="W25" s="22">
        <v>588.19263490980723</v>
      </c>
      <c r="X25" s="22">
        <v>570.23005414391321</v>
      </c>
      <c r="Y25" s="22">
        <v>545.15853312070783</v>
      </c>
      <c r="Z25" s="22">
        <v>518.30714725927066</v>
      </c>
      <c r="AA25" s="22">
        <v>491.64450441516414</v>
      </c>
      <c r="AB25" s="22">
        <v>464.64839985863648</v>
      </c>
      <c r="AC25" s="22">
        <v>441.58101168511422</v>
      </c>
      <c r="AD25" s="22">
        <v>423.47425039844455</v>
      </c>
      <c r="AE25" s="22">
        <v>403.6655841836162</v>
      </c>
      <c r="AF25" s="22">
        <v>384.79029515242087</v>
      </c>
      <c r="AG25" s="22">
        <v>365.60771669567623</v>
      </c>
      <c r="AH25" s="22">
        <v>344.94270238380437</v>
      </c>
      <c r="AI25" s="22">
        <v>326.62601285572464</v>
      </c>
      <c r="AJ25" s="22">
        <v>309.59969628126305</v>
      </c>
      <c r="AK25" s="22">
        <v>293.50284494759268</v>
      </c>
      <c r="AL25" s="22">
        <v>277.85476569115519</v>
      </c>
      <c r="AM25" s="22">
        <v>261.47862059153522</v>
      </c>
      <c r="AN25" s="22">
        <v>261.47862059153522</v>
      </c>
      <c r="AO25" s="22"/>
      <c r="AP25" s="22"/>
      <c r="AQ25" s="22"/>
      <c r="AR25" s="22"/>
      <c r="AS25" s="22"/>
      <c r="AT25" s="22"/>
      <c r="AU25" s="22"/>
      <c r="AV25" s="22"/>
      <c r="AW25" s="22"/>
      <c r="AX25" s="22"/>
      <c r="AY25" s="22"/>
      <c r="AZ25" s="22"/>
      <c r="BA25" s="13"/>
      <c r="BB25" s="14"/>
      <c r="BC25" s="14"/>
      <c r="BD25" s="14"/>
      <c r="BE25" s="14"/>
      <c r="BF25" s="14"/>
      <c r="BG25" s="14"/>
      <c r="BH25" s="22"/>
      <c r="BI25" s="22"/>
      <c r="BJ25" s="22"/>
      <c r="BK25" s="22"/>
      <c r="BL25" s="22"/>
    </row>
    <row r="26" spans="1:64" x14ac:dyDescent="0.2">
      <c r="A26" s="4" t="s">
        <v>36</v>
      </c>
      <c r="B26" s="43" t="s">
        <v>225</v>
      </c>
      <c r="C26" s="37"/>
      <c r="D26" s="37"/>
      <c r="E26" s="37"/>
      <c r="F26" s="37"/>
      <c r="G26" s="37"/>
      <c r="H26" s="37"/>
      <c r="I26" s="37"/>
      <c r="J26" s="37"/>
      <c r="K26" s="37"/>
      <c r="L26" s="37"/>
      <c r="M26" s="37"/>
      <c r="N26" s="37"/>
      <c r="O26" s="37"/>
      <c r="P26" s="37"/>
      <c r="Q26" s="37"/>
      <c r="R26" s="37"/>
      <c r="S26" s="22">
        <v>60.096257291680438</v>
      </c>
      <c r="T26" s="22">
        <v>82.623844713872302</v>
      </c>
      <c r="U26" s="22">
        <v>99.576568608214259</v>
      </c>
      <c r="V26" s="22">
        <v>113.8578224135798</v>
      </c>
      <c r="W26" s="22">
        <v>124.22986073476135</v>
      </c>
      <c r="X26" s="22">
        <v>126.68239447308157</v>
      </c>
      <c r="Y26" s="22">
        <v>130.61937432557215</v>
      </c>
      <c r="Z26" s="22">
        <v>136.40444298273778</v>
      </c>
      <c r="AA26" s="22">
        <v>140.84145251329744</v>
      </c>
      <c r="AB26" s="22">
        <v>142.31216662924871</v>
      </c>
      <c r="AC26" s="22">
        <v>138.80466275249842</v>
      </c>
      <c r="AD26" s="22">
        <v>133.64478466716088</v>
      </c>
      <c r="AE26" s="22">
        <v>133.1993629120976</v>
      </c>
      <c r="AF26" s="22">
        <v>136.99966894855734</v>
      </c>
      <c r="AG26" s="22">
        <v>143.26621033115774</v>
      </c>
      <c r="AH26" s="22">
        <v>150.65468399270605</v>
      </c>
      <c r="AI26" s="22">
        <v>79.786379074249069</v>
      </c>
      <c r="AJ26" s="22">
        <v>59.079605958065777</v>
      </c>
      <c r="AK26" s="22">
        <v>53.354014991374456</v>
      </c>
      <c r="AL26" s="22">
        <v>52.811421464358922</v>
      </c>
      <c r="AM26" s="22">
        <v>81.170381213408106</v>
      </c>
      <c r="AN26" s="22">
        <v>81.170381213408106</v>
      </c>
      <c r="AO26" s="22"/>
      <c r="AP26" s="22"/>
      <c r="AQ26" s="22"/>
      <c r="AR26" s="22"/>
      <c r="AS26" s="22"/>
      <c r="AT26" s="22"/>
      <c r="AU26" s="22"/>
      <c r="AV26" s="22"/>
      <c r="AW26" s="22"/>
      <c r="AX26" s="22"/>
      <c r="AY26" s="22"/>
      <c r="AZ26" s="22"/>
      <c r="BA26" s="13"/>
      <c r="BB26" s="14"/>
      <c r="BC26" s="14"/>
      <c r="BD26" s="14"/>
      <c r="BE26" s="14"/>
      <c r="BF26" s="14"/>
      <c r="BG26" s="14"/>
      <c r="BH26" s="22"/>
      <c r="BI26" s="22"/>
      <c r="BJ26" s="22"/>
      <c r="BK26" s="22"/>
      <c r="BL26" s="22"/>
    </row>
    <row r="27" spans="1:64" x14ac:dyDescent="0.2">
      <c r="A27" s="16" t="s">
        <v>37</v>
      </c>
      <c r="B27" s="143" t="s">
        <v>250</v>
      </c>
      <c r="C27" s="17"/>
      <c r="D27" s="17"/>
      <c r="E27" s="17"/>
      <c r="F27" s="17"/>
      <c r="G27" s="17"/>
      <c r="H27" s="17"/>
      <c r="I27" s="17"/>
      <c r="J27" s="17"/>
      <c r="K27" s="17"/>
      <c r="L27" s="17"/>
      <c r="M27" s="17"/>
      <c r="N27" s="17"/>
      <c r="O27" s="17"/>
      <c r="P27" s="17"/>
      <c r="Q27" s="17"/>
      <c r="R27" s="17"/>
      <c r="S27" s="36">
        <v>814.41758190000553</v>
      </c>
      <c r="T27" s="36">
        <v>831.63553045000185</v>
      </c>
      <c r="U27" s="36">
        <v>847.09315389000653</v>
      </c>
      <c r="V27" s="36">
        <v>839.75829420000741</v>
      </c>
      <c r="W27" s="36">
        <v>833.76596012000743</v>
      </c>
      <c r="X27" s="36">
        <v>826.66763788000378</v>
      </c>
      <c r="Y27" s="36">
        <v>758.15368830999682</v>
      </c>
      <c r="Z27" s="36">
        <v>750.31920188999686</v>
      </c>
      <c r="AA27" s="36">
        <v>735.42094365000003</v>
      </c>
      <c r="AB27" s="36">
        <v>732.76205277999998</v>
      </c>
      <c r="AC27" s="36">
        <v>739.91666564999809</v>
      </c>
      <c r="AD27" s="36">
        <v>739.12670369999807</v>
      </c>
      <c r="AE27" s="36">
        <v>713.89632606999805</v>
      </c>
      <c r="AF27" s="36">
        <v>694.37693819999777</v>
      </c>
      <c r="AG27" s="36">
        <v>685.32978822999689</v>
      </c>
      <c r="AH27" s="36">
        <v>685.6909381599969</v>
      </c>
      <c r="AI27" s="36">
        <v>677.07417073999738</v>
      </c>
      <c r="AJ27" s="36">
        <v>676.35559956999737</v>
      </c>
      <c r="AK27" s="36">
        <v>675.87462661999746</v>
      </c>
      <c r="AL27" s="36">
        <v>675.22431318999759</v>
      </c>
      <c r="AM27" s="156">
        <v>675.22431318999759</v>
      </c>
      <c r="AN27" s="156">
        <v>675.22431318999759</v>
      </c>
      <c r="AO27" s="156"/>
      <c r="AP27" s="156"/>
      <c r="AQ27" s="156"/>
      <c r="AR27" s="156"/>
      <c r="AS27" s="156"/>
      <c r="AT27" s="156"/>
      <c r="AU27" s="156"/>
      <c r="AV27" s="156"/>
      <c r="AW27" s="156"/>
      <c r="AX27" s="156"/>
      <c r="AY27" s="156"/>
      <c r="AZ27" s="156"/>
      <c r="BA27" s="19"/>
      <c r="BB27" s="17"/>
      <c r="BC27" s="17"/>
      <c r="BD27" s="17"/>
      <c r="BE27" s="17"/>
      <c r="BF27" s="17"/>
      <c r="BG27" s="17"/>
      <c r="BH27" s="36"/>
      <c r="BI27" s="36"/>
      <c r="BJ27" s="36"/>
      <c r="BK27" s="36"/>
      <c r="BL27" s="36"/>
    </row>
    <row r="28" spans="1:64" ht="13.5" hidden="1" customHeight="1" x14ac:dyDescent="0.2">
      <c r="A28" s="2"/>
      <c r="B28" s="42"/>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7"/>
      <c r="BB28" s="319"/>
      <c r="BC28" s="319"/>
      <c r="BD28" s="319"/>
      <c r="BE28" s="319"/>
      <c r="BF28" s="319"/>
      <c r="BG28" s="319"/>
      <c r="BH28" s="320"/>
      <c r="BI28" s="320"/>
      <c r="BJ28" s="320"/>
      <c r="BK28" s="320"/>
      <c r="BL28" s="320"/>
    </row>
    <row r="29" spans="1:64" x14ac:dyDescent="0.2">
      <c r="A29" s="2" t="s">
        <v>38</v>
      </c>
      <c r="B29" s="42" t="s">
        <v>272</v>
      </c>
      <c r="C29" s="24">
        <v>0.84699999999999998</v>
      </c>
      <c r="D29" s="24">
        <v>0.78100000000000003</v>
      </c>
      <c r="E29" s="24">
        <v>0.73050620364042029</v>
      </c>
      <c r="F29" s="24">
        <v>0.75726426994168927</v>
      </c>
      <c r="G29" s="24">
        <v>0.75422727709970505</v>
      </c>
      <c r="H29" s="24">
        <v>0.82601251756622485</v>
      </c>
      <c r="I29" s="24">
        <v>0.78914917709965793</v>
      </c>
      <c r="J29" s="24">
        <v>0.74269648805326283</v>
      </c>
      <c r="K29" s="24">
        <v>0.70593987055156049</v>
      </c>
      <c r="L29" s="24">
        <v>0.72395815417211473</v>
      </c>
      <c r="M29" s="24">
        <v>0.723748308606325</v>
      </c>
      <c r="N29" s="24">
        <v>0.74140573716012548</v>
      </c>
      <c r="O29" s="24">
        <v>0.72335666262957488</v>
      </c>
      <c r="P29" s="24">
        <v>0.73799776367367076</v>
      </c>
      <c r="Q29" s="24">
        <v>0.7313806390861497</v>
      </c>
      <c r="R29" s="24">
        <v>0.72519725382398048</v>
      </c>
      <c r="S29" s="24">
        <v>0.67545135089142094</v>
      </c>
      <c r="T29" s="24">
        <v>0.62551193610456879</v>
      </c>
      <c r="U29" s="24">
        <v>0.59506725942175764</v>
      </c>
      <c r="V29" s="24">
        <v>0.62679059472967014</v>
      </c>
      <c r="W29" s="24">
        <v>0.60697386121371999</v>
      </c>
      <c r="X29" s="24">
        <v>0.59680070115608286</v>
      </c>
      <c r="Y29" s="24">
        <v>0.63325105812155524</v>
      </c>
      <c r="Z29" s="24">
        <v>0.64178047310351793</v>
      </c>
      <c r="AA29" s="24">
        <v>0.5916570991197857</v>
      </c>
      <c r="AB29" s="24">
        <v>0.56990210336095748</v>
      </c>
      <c r="AC29" s="24">
        <v>0.52734287631402366</v>
      </c>
      <c r="AD29" s="24">
        <v>0.52507187394989363</v>
      </c>
      <c r="AE29" s="24">
        <v>0.52913129651097568</v>
      </c>
      <c r="AF29" s="24">
        <v>0.53345080323167193</v>
      </c>
      <c r="AG29" s="24">
        <v>0.57460317460317456</v>
      </c>
      <c r="AH29" s="24">
        <v>0.59516362804180345</v>
      </c>
      <c r="AI29" s="24">
        <v>0.52956689124157841</v>
      </c>
      <c r="AJ29" s="24">
        <v>0.50501721287184942</v>
      </c>
      <c r="AK29" s="24">
        <v>0.50631278981236172</v>
      </c>
      <c r="AL29" s="24">
        <v>0.5283407007461437</v>
      </c>
      <c r="AM29" s="24">
        <v>0.46373750577973638</v>
      </c>
      <c r="AN29" s="24">
        <v>0.46373750577973638</v>
      </c>
      <c r="AO29" s="24">
        <v>0.45139837260609444</v>
      </c>
      <c r="AP29" s="24">
        <v>0.45139837260609444</v>
      </c>
      <c r="AQ29" s="24">
        <v>0.47733175731127014</v>
      </c>
      <c r="AR29" s="24">
        <v>0.47733175731127014</v>
      </c>
      <c r="AS29" s="24">
        <v>0.52798859537292442</v>
      </c>
      <c r="AT29" s="24">
        <v>0.52798859537292442</v>
      </c>
      <c r="AU29" s="24">
        <v>0.49407788018015569</v>
      </c>
      <c r="AV29" s="24">
        <v>0.49407788018015569</v>
      </c>
      <c r="AW29" s="24">
        <v>0.37811306309550413</v>
      </c>
      <c r="AX29" s="24">
        <v>0.37811306309550413</v>
      </c>
      <c r="AY29" s="24">
        <v>0.41875282078833981</v>
      </c>
      <c r="AZ29" s="24">
        <v>0.41875282078833981</v>
      </c>
      <c r="BA29" s="13"/>
      <c r="BB29" s="14"/>
      <c r="BC29" s="14"/>
      <c r="BD29" s="14"/>
      <c r="BE29" s="14"/>
      <c r="BF29" s="14"/>
      <c r="BG29" s="14"/>
      <c r="BH29" s="24"/>
      <c r="BI29" s="24"/>
      <c r="BJ29" s="24"/>
      <c r="BK29" s="24"/>
      <c r="BL29" s="24"/>
    </row>
    <row r="30" spans="1:64" x14ac:dyDescent="0.2">
      <c r="A30" s="16" t="s">
        <v>39</v>
      </c>
      <c r="B30" s="143" t="s">
        <v>273</v>
      </c>
      <c r="C30" s="71"/>
      <c r="D30" s="71"/>
      <c r="E30" s="71"/>
      <c r="F30" s="71">
        <v>0.77894261839552736</v>
      </c>
      <c r="G30" s="71">
        <v>0.75574943767045366</v>
      </c>
      <c r="H30" s="71">
        <v>0.76700256706200987</v>
      </c>
      <c r="I30" s="71">
        <v>0.78166331042681936</v>
      </c>
      <c r="J30" s="71">
        <v>0.77802136495471264</v>
      </c>
      <c r="K30" s="71">
        <v>0.76594951331767647</v>
      </c>
      <c r="L30" s="71">
        <v>0.74043592246914902</v>
      </c>
      <c r="M30" s="71">
        <v>0.72408570534581573</v>
      </c>
      <c r="N30" s="71">
        <v>0.72376301762253137</v>
      </c>
      <c r="O30" s="71">
        <v>0.72811721564203502</v>
      </c>
      <c r="P30" s="71">
        <v>0.73162711801742408</v>
      </c>
      <c r="Q30" s="71">
        <v>0.73353520063738031</v>
      </c>
      <c r="R30" s="71">
        <v>0.72948307980334393</v>
      </c>
      <c r="S30" s="71">
        <v>0.71750675186880553</v>
      </c>
      <c r="T30" s="71">
        <v>0.68938529497653001</v>
      </c>
      <c r="U30" s="71">
        <v>0.65530695006043194</v>
      </c>
      <c r="V30" s="71">
        <v>0.63070528528685443</v>
      </c>
      <c r="W30" s="71">
        <v>0.61358591286742914</v>
      </c>
      <c r="X30" s="71">
        <v>0.60640810413030766</v>
      </c>
      <c r="Y30" s="71">
        <v>0.61595405380525703</v>
      </c>
      <c r="Z30" s="71">
        <v>0.61899999999999999</v>
      </c>
      <c r="AA30" s="71">
        <v>0.61590514109938155</v>
      </c>
      <c r="AB30" s="71">
        <v>0.60712064211423822</v>
      </c>
      <c r="AC30" s="71">
        <v>0.58075005755467368</v>
      </c>
      <c r="AD30" s="71">
        <v>0.55106499180775537</v>
      </c>
      <c r="AE30" s="71">
        <v>0.53522432418583188</v>
      </c>
      <c r="AF30" s="71">
        <v>0.52871596989310032</v>
      </c>
      <c r="AG30" s="71">
        <v>0.54047300939924525</v>
      </c>
      <c r="AH30" s="71">
        <v>0.55787638145957541</v>
      </c>
      <c r="AI30" s="71">
        <v>0.5581928574480306</v>
      </c>
      <c r="AJ30" s="71">
        <v>0.5513808559515091</v>
      </c>
      <c r="AK30" s="71">
        <v>0.53432539488477304</v>
      </c>
      <c r="AL30" s="71">
        <v>0.51731892635733201</v>
      </c>
      <c r="AM30" s="18">
        <v>0.50089283004882279</v>
      </c>
      <c r="AN30" s="71">
        <v>0.50089283004882279</v>
      </c>
      <c r="AO30" s="18">
        <v>0.4847607333929001</v>
      </c>
      <c r="AP30" s="71">
        <v>0.4847607333929001</v>
      </c>
      <c r="AQ30" s="71">
        <v>0.48020208411081117</v>
      </c>
      <c r="AR30" s="71">
        <v>0.48020208411081117</v>
      </c>
      <c r="AS30" s="71">
        <v>0.48234413765861234</v>
      </c>
      <c r="AT30" s="71">
        <v>0.48234413765861234</v>
      </c>
      <c r="AU30" s="71">
        <v>0.48992923125871718</v>
      </c>
      <c r="AV30" s="71">
        <v>0.48992923125871718</v>
      </c>
      <c r="AW30" s="71">
        <v>0.46937782398996358</v>
      </c>
      <c r="AX30" s="71">
        <v>0.46937782398996358</v>
      </c>
      <c r="AY30" s="71">
        <v>0.454733089859231</v>
      </c>
      <c r="AZ30" s="71">
        <v>0.454733089859231</v>
      </c>
      <c r="BA30" s="19"/>
      <c r="BB30" s="17"/>
      <c r="BC30" s="17"/>
      <c r="BD30" s="17"/>
      <c r="BE30" s="17"/>
      <c r="BF30" s="17"/>
      <c r="BG30" s="17"/>
      <c r="BH30" s="18"/>
      <c r="BI30" s="18"/>
      <c r="BJ30" s="18"/>
      <c r="BK30" s="18"/>
      <c r="BL30" s="18"/>
    </row>
    <row r="31" spans="1:64" x14ac:dyDescent="0.2">
      <c r="A31" s="2" t="s">
        <v>52</v>
      </c>
      <c r="B31" s="42" t="s">
        <v>407</v>
      </c>
      <c r="AO31" s="1"/>
      <c r="AP31" s="1"/>
      <c r="AQ31" s="1"/>
      <c r="AR31" s="1"/>
      <c r="AS31" s="1"/>
      <c r="AT31" s="1"/>
      <c r="AU31" s="1"/>
      <c r="AV31" s="1"/>
      <c r="AW31" s="1"/>
      <c r="AX31" s="1"/>
      <c r="AY31" s="1"/>
      <c r="AZ31" s="1"/>
      <c r="BJ31" s="1"/>
      <c r="BK31" s="1"/>
      <c r="BL31" s="1"/>
    </row>
    <row r="32" spans="1:64" x14ac:dyDescent="0.2">
      <c r="A32" s="4" t="s">
        <v>3</v>
      </c>
      <c r="B32" s="43" t="s">
        <v>305</v>
      </c>
      <c r="C32" s="9"/>
      <c r="D32" s="9"/>
      <c r="E32" s="9"/>
      <c r="F32" s="9"/>
      <c r="G32" s="9"/>
      <c r="H32" s="9"/>
      <c r="I32" s="9"/>
      <c r="J32" s="9"/>
      <c r="K32" s="9"/>
      <c r="L32" s="9"/>
      <c r="M32" s="9"/>
      <c r="N32" s="9"/>
      <c r="O32" s="9"/>
      <c r="P32" s="9"/>
      <c r="Q32" s="9"/>
      <c r="R32" s="9"/>
      <c r="S32" s="9"/>
      <c r="T32" s="9"/>
      <c r="U32" s="9"/>
      <c r="V32" s="9"/>
      <c r="W32" s="140">
        <v>0.66</v>
      </c>
      <c r="X32" s="140">
        <v>0.66</v>
      </c>
      <c r="Y32" s="140">
        <v>0.72</v>
      </c>
      <c r="Z32" s="140">
        <v>0.56999999999999995</v>
      </c>
      <c r="AA32" s="140">
        <v>0.48099999999999998</v>
      </c>
      <c r="AB32" s="140">
        <v>0.57799999999999996</v>
      </c>
      <c r="AC32" s="140">
        <v>0.51600000000000001</v>
      </c>
      <c r="AD32" s="140">
        <v>0.45900000000000002</v>
      </c>
      <c r="AE32" s="140">
        <v>0.37771494165513947</v>
      </c>
      <c r="AF32" s="140">
        <v>0.32694807662846598</v>
      </c>
      <c r="AG32" s="140">
        <v>0.27655183855098348</v>
      </c>
      <c r="AH32" s="140">
        <v>0.22226683367879108</v>
      </c>
      <c r="AI32" s="140">
        <v>0.18722142679659018</v>
      </c>
      <c r="AJ32" s="140">
        <v>0.203870888671766</v>
      </c>
      <c r="AK32" s="140">
        <v>0.21853707610671078</v>
      </c>
      <c r="AL32" s="140">
        <v>0.23397021540795809</v>
      </c>
      <c r="AM32" s="140">
        <v>0.184</v>
      </c>
      <c r="AN32" s="140">
        <v>0.184</v>
      </c>
      <c r="AO32" s="140">
        <v>0.246</v>
      </c>
      <c r="AP32" s="140">
        <v>0.246</v>
      </c>
      <c r="AQ32" s="140">
        <v>0.18249454270042836</v>
      </c>
      <c r="AR32" s="140">
        <v>0.18249454270042836</v>
      </c>
      <c r="AS32" s="140">
        <v>0.20287224904790549</v>
      </c>
      <c r="AT32" s="140">
        <v>0.20287224904790549</v>
      </c>
      <c r="AU32" s="140">
        <v>0.20598557830036021</v>
      </c>
      <c r="AV32" s="140">
        <v>0.20598557830036021</v>
      </c>
      <c r="AW32" s="140">
        <v>0.20681579683077453</v>
      </c>
      <c r="AX32" s="140">
        <v>0.20681579683077453</v>
      </c>
      <c r="AY32" s="140">
        <v>0.19483501849977791</v>
      </c>
      <c r="AZ32" s="140">
        <v>0.19483501849977791</v>
      </c>
      <c r="BB32" s="9"/>
      <c r="BC32" s="9"/>
      <c r="BD32" s="9"/>
      <c r="BE32" s="9"/>
      <c r="BF32" s="9"/>
      <c r="BG32" s="140">
        <v>0.65300000000000002</v>
      </c>
      <c r="BH32" s="140">
        <v>0.51100000000000001</v>
      </c>
      <c r="BI32" s="140">
        <v>0.29876840937210497</v>
      </c>
      <c r="BJ32" s="140">
        <v>0.21184734895834992</v>
      </c>
      <c r="BK32" s="140">
        <v>0.22231826514648587</v>
      </c>
      <c r="BL32" s="140">
        <v>0.22231826514648587</v>
      </c>
    </row>
    <row r="33" spans="1:64" x14ac:dyDescent="0.2">
      <c r="A33" s="4" t="s">
        <v>53</v>
      </c>
      <c r="B33" s="43" t="s">
        <v>306</v>
      </c>
      <c r="C33" s="9"/>
      <c r="D33" s="9"/>
      <c r="E33" s="9"/>
      <c r="F33" s="9"/>
      <c r="G33" s="9"/>
      <c r="H33" s="9"/>
      <c r="I33" s="9"/>
      <c r="J33" s="9"/>
      <c r="K33" s="9"/>
      <c r="L33" s="9"/>
      <c r="M33" s="9"/>
      <c r="N33" s="9"/>
      <c r="O33" s="9"/>
      <c r="P33" s="9"/>
      <c r="Q33" s="9"/>
      <c r="R33" s="9"/>
      <c r="S33" s="9"/>
      <c r="T33" s="9"/>
      <c r="U33" s="9"/>
      <c r="V33" s="9"/>
      <c r="W33" s="140">
        <v>0.15</v>
      </c>
      <c r="X33" s="140">
        <v>0.16</v>
      </c>
      <c r="Y33" s="140">
        <v>0.19</v>
      </c>
      <c r="Z33" s="140">
        <v>0.31</v>
      </c>
      <c r="AA33" s="140">
        <v>0.37</v>
      </c>
      <c r="AB33" s="140">
        <v>0.31900000000000001</v>
      </c>
      <c r="AC33" s="140">
        <v>0.34300000000000003</v>
      </c>
      <c r="AD33" s="140">
        <v>0.39100000000000001</v>
      </c>
      <c r="AE33" s="140">
        <v>0.47820087307494547</v>
      </c>
      <c r="AF33" s="140">
        <v>0.55098528064637231</v>
      </c>
      <c r="AG33" s="140">
        <v>0.59104204429781493</v>
      </c>
      <c r="AH33" s="140">
        <v>0.6230314967600511</v>
      </c>
      <c r="AI33" s="140">
        <v>0.64892614119053771</v>
      </c>
      <c r="AJ33" s="140">
        <v>0.62534632818341174</v>
      </c>
      <c r="AK33" s="140">
        <v>0.59536209590391065</v>
      </c>
      <c r="AL33" s="140">
        <v>0.6057739444434258</v>
      </c>
      <c r="AM33" s="140">
        <v>0.63600000000000001</v>
      </c>
      <c r="AN33" s="140">
        <v>0.63600000000000001</v>
      </c>
      <c r="AO33" s="140">
        <v>0.55300000000000005</v>
      </c>
      <c r="AP33" s="140">
        <v>0.55300000000000005</v>
      </c>
      <c r="AQ33" s="140">
        <v>0.59783905372459223</v>
      </c>
      <c r="AR33" s="140">
        <v>0.59783905372459223</v>
      </c>
      <c r="AS33" s="140">
        <v>0.57683503811620196</v>
      </c>
      <c r="AT33" s="140">
        <v>0.57683503811620196</v>
      </c>
      <c r="AU33" s="140">
        <v>0.60132805039110737</v>
      </c>
      <c r="AV33" s="140">
        <v>0.60132805039110737</v>
      </c>
      <c r="AW33" s="140">
        <v>0.63104763833931565</v>
      </c>
      <c r="AX33" s="140">
        <v>0.63104763833931565</v>
      </c>
      <c r="AY33" s="140">
        <v>0.65734681252288263</v>
      </c>
      <c r="AZ33" s="140">
        <v>0.65734681252288263</v>
      </c>
      <c r="BB33" s="9"/>
      <c r="BC33" s="9"/>
      <c r="BD33" s="9"/>
      <c r="BE33" s="9"/>
      <c r="BF33" s="9"/>
      <c r="BG33" s="140">
        <v>0.2</v>
      </c>
      <c r="BH33" s="140">
        <v>0.35399999999999998</v>
      </c>
      <c r="BI33" s="140">
        <v>0.56590196611734556</v>
      </c>
      <c r="BJ33" s="140">
        <v>0.61774955607277382</v>
      </c>
      <c r="BK33" s="140">
        <v>0.55865842845322067</v>
      </c>
      <c r="BL33" s="140">
        <v>0.55865842845322067</v>
      </c>
    </row>
    <row r="34" spans="1:64" x14ac:dyDescent="0.2">
      <c r="A34" s="4" t="s">
        <v>54</v>
      </c>
      <c r="B34" s="43" t="s">
        <v>54</v>
      </c>
      <c r="C34" s="9"/>
      <c r="D34" s="9"/>
      <c r="E34" s="9"/>
      <c r="F34" s="9"/>
      <c r="G34" s="9"/>
      <c r="H34" s="9"/>
      <c r="I34" s="9"/>
      <c r="J34" s="9"/>
      <c r="K34" s="9"/>
      <c r="L34" s="9"/>
      <c r="M34" s="9"/>
      <c r="N34" s="9"/>
      <c r="O34" s="9"/>
      <c r="P34" s="9"/>
      <c r="Q34" s="9"/>
      <c r="R34" s="9"/>
      <c r="S34" s="9"/>
      <c r="T34" s="9"/>
      <c r="U34" s="9"/>
      <c r="V34" s="9"/>
      <c r="W34" s="140">
        <v>0.19</v>
      </c>
      <c r="X34" s="140">
        <v>0.18</v>
      </c>
      <c r="Y34" s="140">
        <v>0.09</v>
      </c>
      <c r="Z34" s="140">
        <v>0.12</v>
      </c>
      <c r="AA34" s="140">
        <v>0.14899999999999999</v>
      </c>
      <c r="AB34" s="140">
        <v>0.10299999999999999</v>
      </c>
      <c r="AC34" s="140">
        <v>0.14099999999999999</v>
      </c>
      <c r="AD34" s="140">
        <v>0.15</v>
      </c>
      <c r="AE34" s="140">
        <v>0.14408418526991504</v>
      </c>
      <c r="AF34" s="140">
        <v>0.12210109632921384</v>
      </c>
      <c r="AG34" s="140">
        <v>0.13240611715120157</v>
      </c>
      <c r="AH34" s="140">
        <v>0.15470166956115772</v>
      </c>
      <c r="AI34" s="140">
        <v>0.163852432012872</v>
      </c>
      <c r="AJ34" s="140">
        <v>0.17078278314482231</v>
      </c>
      <c r="AK34" s="140">
        <v>0.18610082798937858</v>
      </c>
      <c r="AL34" s="140">
        <v>0.16025584014861596</v>
      </c>
      <c r="AM34" s="140">
        <v>0.18</v>
      </c>
      <c r="AN34" s="140">
        <v>0.18</v>
      </c>
      <c r="AO34" s="140">
        <v>0.20099999999999996</v>
      </c>
      <c r="AP34" s="140">
        <v>0.20099999999999996</v>
      </c>
      <c r="AQ34" s="140">
        <v>0.21966640357497941</v>
      </c>
      <c r="AR34" s="140">
        <v>0.21966640357497941</v>
      </c>
      <c r="AS34" s="140">
        <v>0.22029271283589255</v>
      </c>
      <c r="AT34" s="140">
        <v>0.22029271283589255</v>
      </c>
      <c r="AU34" s="140">
        <v>0.19268637130853242</v>
      </c>
      <c r="AV34" s="140">
        <v>0.19268637130853242</v>
      </c>
      <c r="AW34" s="140">
        <v>0.16213656482990982</v>
      </c>
      <c r="AX34" s="140">
        <v>0.16213656482990982</v>
      </c>
      <c r="AY34" s="140">
        <v>0.14781816897733949</v>
      </c>
      <c r="AZ34" s="140">
        <v>0.14781816897733949</v>
      </c>
      <c r="BB34" s="9"/>
      <c r="BC34" s="9"/>
      <c r="BD34" s="9"/>
      <c r="BE34" s="9"/>
      <c r="BF34" s="9"/>
      <c r="BG34" s="140">
        <v>0.14699999999999999</v>
      </c>
      <c r="BH34" s="140">
        <v>0.13500000000000001</v>
      </c>
      <c r="BI34" s="140">
        <v>0.1353296245105495</v>
      </c>
      <c r="BJ34" s="140">
        <v>0.17040309496887629</v>
      </c>
      <c r="BK34" s="140">
        <v>0.21902330640029338</v>
      </c>
      <c r="BL34" s="140">
        <v>0.21902330640029338</v>
      </c>
    </row>
    <row r="35" spans="1:64" ht="15" x14ac:dyDescent="0.25">
      <c r="AO35"/>
      <c r="AP35"/>
      <c r="AQ35"/>
      <c r="AR35"/>
      <c r="AS35"/>
      <c r="AT35"/>
      <c r="AU35"/>
      <c r="AV35"/>
      <c r="AW35"/>
      <c r="AX35"/>
      <c r="AY35"/>
      <c r="AZ35"/>
      <c r="BJ35" s="1"/>
      <c r="BK35" s="1"/>
      <c r="BL35" s="1"/>
    </row>
    <row r="36" spans="1:64" ht="15" x14ac:dyDescent="0.25">
      <c r="AO36"/>
      <c r="AP36"/>
      <c r="AQ36"/>
      <c r="AR36"/>
      <c r="AS36"/>
      <c r="AT36"/>
      <c r="AU36"/>
      <c r="AV36"/>
      <c r="AW36"/>
      <c r="AX36"/>
      <c r="AY36"/>
      <c r="AZ36"/>
      <c r="BJ36" s="1"/>
      <c r="BK36" s="1"/>
      <c r="BL36" s="1"/>
    </row>
    <row r="37" spans="1:64" ht="15" x14ac:dyDescent="0.25">
      <c r="A37" s="60" t="s">
        <v>160</v>
      </c>
      <c r="B37" s="146"/>
      <c r="AO37"/>
      <c r="AP37"/>
      <c r="AQ37"/>
      <c r="AR37"/>
      <c r="AS37"/>
      <c r="AT37"/>
      <c r="AU37"/>
      <c r="AV37"/>
      <c r="AW37"/>
      <c r="AX37"/>
      <c r="AY37"/>
      <c r="AZ37"/>
    </row>
    <row r="38" spans="1:64" ht="15" x14ac:dyDescent="0.25">
      <c r="A38" s="60" t="s">
        <v>159</v>
      </c>
      <c r="B38" s="146"/>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c r="AP38"/>
      <c r="AQ38"/>
      <c r="AR38"/>
      <c r="AS38"/>
      <c r="AT38"/>
      <c r="AU38"/>
      <c r="AV38"/>
      <c r="AW38"/>
      <c r="AX38"/>
      <c r="AY38"/>
      <c r="AZ38"/>
      <c r="BA38" s="31"/>
      <c r="BB38" s="31"/>
      <c r="BC38" s="31"/>
      <c r="BD38" s="31"/>
      <c r="BE38" s="31"/>
      <c r="BF38" s="31"/>
      <c r="BG38" s="31"/>
      <c r="BH38" s="31"/>
      <c r="BI38" s="31"/>
    </row>
    <row r="39" spans="1:64" ht="15" x14ac:dyDescent="0.25">
      <c r="A39" s="33"/>
      <c r="B39" s="33"/>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c r="AP39"/>
      <c r="AQ39"/>
      <c r="AR39"/>
      <c r="AS39"/>
      <c r="AT39"/>
      <c r="AU39"/>
      <c r="AV39"/>
      <c r="AW39"/>
      <c r="AX39"/>
      <c r="AY39"/>
      <c r="AZ39"/>
      <c r="BA39" s="27"/>
      <c r="BB39" s="27"/>
      <c r="BC39" s="27"/>
      <c r="BD39" s="27"/>
      <c r="BE39" s="27"/>
      <c r="BF39" s="27"/>
      <c r="BG39" s="27"/>
      <c r="BH39" s="27"/>
      <c r="BI39" s="27"/>
    </row>
    <row r="40" spans="1:64" s="68" customFormat="1" ht="15" x14ac:dyDescent="0.25">
      <c r="A40" s="60" t="s">
        <v>161</v>
      </c>
      <c r="B40" s="146"/>
      <c r="C40" s="31"/>
      <c r="D40" s="31"/>
      <c r="E40" s="31"/>
      <c r="F40" s="31"/>
      <c r="G40" s="31"/>
      <c r="H40" s="31"/>
      <c r="I40" s="31"/>
      <c r="J40" s="31"/>
      <c r="K40" s="31"/>
      <c r="L40" s="31"/>
      <c r="M40" s="31"/>
      <c r="N40" s="31"/>
      <c r="O40" s="31"/>
      <c r="P40" s="31"/>
      <c r="Q40" s="31"/>
      <c r="R40" s="31"/>
      <c r="S40" s="33"/>
      <c r="T40" s="33"/>
      <c r="U40" s="33"/>
      <c r="V40" s="33"/>
      <c r="W40" s="33"/>
      <c r="X40" s="33"/>
      <c r="Y40" s="33"/>
      <c r="Z40" s="33"/>
      <c r="AA40" s="33"/>
      <c r="AB40" s="33"/>
      <c r="AC40" s="33"/>
      <c r="AD40" s="33"/>
      <c r="AE40" s="33"/>
      <c r="AF40" s="33"/>
      <c r="AG40" s="33"/>
      <c r="AH40" s="33"/>
      <c r="AI40" s="33"/>
      <c r="AJ40" s="33"/>
      <c r="AK40" s="33"/>
      <c r="AL40" s="33"/>
      <c r="AM40" s="33"/>
      <c r="AN40" s="33"/>
      <c r="AO40"/>
      <c r="AP40"/>
      <c r="AQ40"/>
      <c r="AR40"/>
      <c r="AS40"/>
      <c r="AT40"/>
      <c r="AU40"/>
      <c r="AV40"/>
      <c r="AW40"/>
      <c r="AX40"/>
      <c r="AY40"/>
      <c r="AZ40"/>
      <c r="BA40" s="34"/>
      <c r="BB40" s="31"/>
      <c r="BC40" s="31"/>
      <c r="BD40" s="31"/>
      <c r="BE40" s="31"/>
      <c r="BF40" s="33"/>
      <c r="BG40" s="33"/>
      <c r="BH40" s="33"/>
      <c r="BI40" s="33"/>
    </row>
    <row r="41" spans="1:64" ht="15" x14ac:dyDescent="0.25">
      <c r="C41" s="30"/>
      <c r="AO41"/>
      <c r="AP41"/>
      <c r="AQ41"/>
      <c r="AR41"/>
      <c r="AS41"/>
      <c r="AT41"/>
      <c r="AU41"/>
      <c r="AV41"/>
      <c r="AW41"/>
      <c r="AX41"/>
      <c r="AY41"/>
      <c r="AZ41"/>
    </row>
    <row r="42" spans="1:64" ht="15" x14ac:dyDescent="0.25">
      <c r="AN42"/>
      <c r="AO42"/>
      <c r="AP42"/>
      <c r="AQ42"/>
      <c r="AR42"/>
      <c r="AS42"/>
      <c r="AT42"/>
      <c r="AU42"/>
      <c r="AV42"/>
      <c r="AW42"/>
      <c r="AX42"/>
      <c r="AY42"/>
      <c r="AZ42"/>
      <c r="BA42"/>
      <c r="BB42"/>
      <c r="BC42"/>
      <c r="BD42"/>
    </row>
    <row r="43" spans="1:64" ht="15" x14ac:dyDescent="0.25">
      <c r="A43" s="60" t="s">
        <v>268</v>
      </c>
      <c r="AN43"/>
      <c r="AO43"/>
      <c r="AP43"/>
      <c r="AQ43"/>
      <c r="AR43"/>
      <c r="AS43"/>
      <c r="AT43"/>
      <c r="AU43"/>
      <c r="AV43"/>
      <c r="AW43"/>
      <c r="AX43"/>
      <c r="AY43"/>
      <c r="AZ43"/>
      <c r="BA43"/>
      <c r="BB43"/>
      <c r="BC43"/>
      <c r="BD43"/>
    </row>
    <row r="44" spans="1:64" ht="15" x14ac:dyDescent="0.25">
      <c r="A44" s="60" t="s">
        <v>266</v>
      </c>
      <c r="AN44"/>
      <c r="AO44"/>
      <c r="AP44"/>
      <c r="AQ44"/>
      <c r="AR44"/>
      <c r="AS44"/>
      <c r="AT44"/>
      <c r="AU44"/>
      <c r="AV44"/>
      <c r="AW44"/>
      <c r="AX44"/>
      <c r="AY44"/>
      <c r="AZ44"/>
      <c r="BA44"/>
      <c r="BB44"/>
      <c r="BC44"/>
      <c r="BD44"/>
    </row>
    <row r="45" spans="1:64" ht="15" x14ac:dyDescent="0.25">
      <c r="AN45"/>
      <c r="AO45"/>
      <c r="AP45"/>
      <c r="AQ45"/>
      <c r="AR45"/>
      <c r="AS45"/>
      <c r="AT45"/>
      <c r="AU45"/>
      <c r="AV45"/>
      <c r="AW45"/>
      <c r="AX45"/>
      <c r="AY45"/>
      <c r="AZ45"/>
      <c r="BA45"/>
      <c r="BB45"/>
      <c r="BC45"/>
      <c r="BD45"/>
    </row>
    <row r="46" spans="1:64" ht="15" x14ac:dyDescent="0.25">
      <c r="A46" s="60" t="s">
        <v>274</v>
      </c>
      <c r="AN46"/>
      <c r="AO46"/>
      <c r="AP46"/>
      <c r="AQ46"/>
      <c r="AR46"/>
      <c r="AS46"/>
      <c r="AT46"/>
      <c r="AU46"/>
      <c r="AV46"/>
      <c r="AW46"/>
      <c r="AX46"/>
      <c r="AY46"/>
      <c r="AZ46"/>
      <c r="BA46"/>
      <c r="BB46"/>
      <c r="BC46"/>
      <c r="BD46"/>
    </row>
    <row r="47" spans="1:64" ht="15" x14ac:dyDescent="0.25">
      <c r="AN47"/>
      <c r="AO47"/>
      <c r="AP47"/>
      <c r="AQ47"/>
      <c r="AR47"/>
      <c r="AS47"/>
      <c r="AT47"/>
      <c r="AU47"/>
      <c r="AV47"/>
      <c r="AW47"/>
      <c r="AX47"/>
      <c r="AY47"/>
      <c r="AZ47"/>
      <c r="BA47"/>
      <c r="BB47"/>
      <c r="BC47"/>
      <c r="BD47"/>
    </row>
    <row r="48" spans="1:64" ht="15" x14ac:dyDescent="0.25">
      <c r="A48" s="1" t="s">
        <v>719</v>
      </c>
      <c r="AN48"/>
      <c r="AO48"/>
      <c r="AP48"/>
      <c r="AQ48"/>
      <c r="AR48"/>
      <c r="AS48"/>
      <c r="AT48"/>
      <c r="AU48"/>
      <c r="AV48"/>
      <c r="AW48"/>
      <c r="AX48"/>
      <c r="AY48"/>
      <c r="AZ48"/>
      <c r="BA48"/>
      <c r="BB48"/>
      <c r="BC48"/>
      <c r="BD48"/>
    </row>
    <row r="49" spans="1:56" ht="15" x14ac:dyDescent="0.25">
      <c r="A49" s="1" t="s">
        <v>718</v>
      </c>
      <c r="AN49"/>
      <c r="AO49"/>
      <c r="AP49"/>
      <c r="AQ49"/>
      <c r="AR49"/>
      <c r="AS49"/>
      <c r="AT49"/>
      <c r="AU49"/>
      <c r="AV49"/>
      <c r="AW49"/>
      <c r="AX49"/>
      <c r="AY49"/>
      <c r="AZ49"/>
      <c r="BA49"/>
      <c r="BB49"/>
      <c r="BC49"/>
      <c r="BD49"/>
    </row>
    <row r="50" spans="1:56" ht="15" x14ac:dyDescent="0.25">
      <c r="AN50"/>
      <c r="AO50"/>
      <c r="AP50"/>
      <c r="AQ50"/>
      <c r="AR50"/>
      <c r="AS50"/>
      <c r="AT50"/>
      <c r="AU50"/>
      <c r="AV50"/>
      <c r="AW50"/>
      <c r="AX50"/>
      <c r="AY50"/>
      <c r="AZ50"/>
      <c r="BA50"/>
      <c r="BB50"/>
      <c r="BC50"/>
      <c r="BD50"/>
    </row>
    <row r="51" spans="1:56" ht="15" x14ac:dyDescent="0.25">
      <c r="AN51"/>
      <c r="AO51"/>
      <c r="AP51"/>
      <c r="AQ51"/>
      <c r="AR51"/>
      <c r="AS51"/>
      <c r="AT51"/>
      <c r="AU51"/>
      <c r="AV51"/>
      <c r="AW51"/>
      <c r="AX51"/>
      <c r="AY51"/>
      <c r="AZ51"/>
      <c r="BA51"/>
      <c r="BB51"/>
      <c r="BC51"/>
      <c r="BD51"/>
    </row>
    <row r="52" spans="1:56" ht="15" x14ac:dyDescent="0.25">
      <c r="AN52"/>
      <c r="AO52"/>
      <c r="AP52"/>
      <c r="AQ52"/>
      <c r="AR52"/>
      <c r="AS52"/>
      <c r="AT52"/>
      <c r="AU52"/>
      <c r="AV52"/>
      <c r="AW52"/>
      <c r="AX52"/>
      <c r="AY52"/>
      <c r="AZ52"/>
      <c r="BA52"/>
      <c r="BB52"/>
      <c r="BC52"/>
      <c r="BD52"/>
    </row>
    <row r="53" spans="1:56" ht="15" x14ac:dyDescent="0.25">
      <c r="AN53"/>
      <c r="AO53"/>
      <c r="AP53"/>
      <c r="AQ53"/>
      <c r="AR53"/>
      <c r="AS53"/>
      <c r="AT53"/>
      <c r="AU53"/>
      <c r="AV53"/>
      <c r="AW53"/>
      <c r="AX53"/>
      <c r="AY53"/>
      <c r="AZ53"/>
      <c r="BA53"/>
      <c r="BB53"/>
      <c r="BC53"/>
      <c r="BD53"/>
    </row>
    <row r="54" spans="1:56" ht="15" x14ac:dyDescent="0.25">
      <c r="AN54"/>
      <c r="AO54"/>
      <c r="AP54"/>
      <c r="AQ54"/>
      <c r="AR54"/>
      <c r="AS54"/>
      <c r="AT54"/>
      <c r="AU54"/>
      <c r="AV54"/>
      <c r="AW54"/>
      <c r="AX54"/>
      <c r="AY54"/>
      <c r="AZ54"/>
      <c r="BA54"/>
      <c r="BB54"/>
      <c r="BC54"/>
      <c r="BD54"/>
    </row>
    <row r="55" spans="1:56" ht="15" x14ac:dyDescent="0.25">
      <c r="AN55"/>
      <c r="AO55"/>
      <c r="AP55"/>
      <c r="AQ55"/>
      <c r="AR55"/>
      <c r="AS55"/>
      <c r="AT55"/>
      <c r="AU55"/>
      <c r="AV55"/>
      <c r="AW55"/>
      <c r="AX55"/>
      <c r="AY55"/>
      <c r="AZ55"/>
      <c r="BA55"/>
      <c r="BB55"/>
      <c r="BC55"/>
      <c r="BD55"/>
    </row>
    <row r="56" spans="1:56" ht="15" x14ac:dyDescent="0.25">
      <c r="AN56"/>
      <c r="AO56"/>
      <c r="AP56"/>
      <c r="AQ56"/>
      <c r="AR56"/>
      <c r="AS56"/>
      <c r="AT56"/>
      <c r="AU56"/>
      <c r="AV56"/>
      <c r="AW56"/>
      <c r="AX56"/>
      <c r="AY56"/>
      <c r="AZ56"/>
      <c r="BA56"/>
      <c r="BB56"/>
      <c r="BC56"/>
      <c r="BD56"/>
    </row>
    <row r="57" spans="1:56" ht="15" x14ac:dyDescent="0.25">
      <c r="AN57"/>
      <c r="AO57"/>
      <c r="AP57"/>
      <c r="AQ57"/>
      <c r="AR57"/>
      <c r="AS57"/>
      <c r="AT57"/>
      <c r="AU57"/>
      <c r="AV57"/>
      <c r="AW57"/>
      <c r="AX57"/>
      <c r="AY57"/>
      <c r="AZ57"/>
      <c r="BA57"/>
      <c r="BB57"/>
      <c r="BC57"/>
      <c r="BD57"/>
    </row>
    <row r="58" spans="1:56" ht="15" x14ac:dyDescent="0.25">
      <c r="AN58"/>
      <c r="AO58"/>
      <c r="AP58"/>
      <c r="AQ58"/>
      <c r="AR58"/>
      <c r="AS58"/>
      <c r="AT58"/>
      <c r="AU58"/>
      <c r="AV58"/>
      <c r="AW58"/>
      <c r="AX58"/>
      <c r="AY58"/>
      <c r="AZ58"/>
      <c r="BA58"/>
      <c r="BB58"/>
      <c r="BC58"/>
      <c r="BD58"/>
    </row>
    <row r="59" spans="1:56" ht="15" x14ac:dyDescent="0.25">
      <c r="AN59"/>
      <c r="AO59"/>
      <c r="AP59"/>
      <c r="AQ59"/>
      <c r="AR59"/>
      <c r="AS59"/>
      <c r="AT59"/>
      <c r="AU59"/>
      <c r="AV59"/>
      <c r="AW59"/>
      <c r="AX59"/>
      <c r="AY59"/>
      <c r="AZ59"/>
      <c r="BA59"/>
      <c r="BB59"/>
      <c r="BC59"/>
      <c r="BD59"/>
    </row>
    <row r="60" spans="1:56" ht="15" x14ac:dyDescent="0.25">
      <c r="AN60"/>
      <c r="AO60"/>
      <c r="AP60"/>
      <c r="AQ60"/>
      <c r="AR60"/>
      <c r="AS60"/>
      <c r="AT60"/>
      <c r="AU60"/>
      <c r="AV60"/>
      <c r="AW60"/>
      <c r="AX60"/>
      <c r="AY60"/>
      <c r="AZ60"/>
      <c r="BA60"/>
      <c r="BB60"/>
      <c r="BC60"/>
      <c r="BD60"/>
    </row>
    <row r="61" spans="1:56" ht="15" x14ac:dyDescent="0.25">
      <c r="AN61"/>
      <c r="AO61"/>
      <c r="AP61"/>
      <c r="AQ61"/>
      <c r="AR61"/>
      <c r="AS61"/>
      <c r="AT61"/>
      <c r="AU61"/>
      <c r="AV61"/>
      <c r="AW61"/>
      <c r="AX61"/>
      <c r="AY61"/>
      <c r="AZ61"/>
      <c r="BA61"/>
      <c r="BB61"/>
      <c r="BC61"/>
      <c r="BD61"/>
    </row>
    <row r="62" spans="1:56" ht="15" x14ac:dyDescent="0.25">
      <c r="AN62"/>
      <c r="AO62"/>
      <c r="AP62"/>
      <c r="AQ62"/>
      <c r="AR62"/>
      <c r="AS62"/>
      <c r="AT62"/>
      <c r="AU62"/>
      <c r="AV62"/>
      <c r="AW62"/>
      <c r="AX62"/>
      <c r="AY62"/>
      <c r="AZ62"/>
      <c r="BA62"/>
      <c r="BB62"/>
      <c r="BC62"/>
      <c r="BD62"/>
    </row>
    <row r="63" spans="1:56" ht="15" x14ac:dyDescent="0.25">
      <c r="AN63"/>
      <c r="AO63"/>
      <c r="AP63"/>
      <c r="AQ63"/>
      <c r="AR63"/>
      <c r="AS63"/>
      <c r="AT63"/>
      <c r="AU63"/>
      <c r="AV63"/>
      <c r="AW63"/>
      <c r="AX63"/>
      <c r="AY63"/>
      <c r="AZ63"/>
      <c r="BA63"/>
      <c r="BB63"/>
      <c r="BC63"/>
      <c r="BD63"/>
    </row>
    <row r="64" spans="1:56" ht="15" x14ac:dyDescent="0.25">
      <c r="AN64"/>
      <c r="AO64"/>
      <c r="AP64"/>
      <c r="AQ64"/>
      <c r="AR64"/>
      <c r="AS64"/>
      <c r="AT64"/>
      <c r="AU64"/>
      <c r="AV64"/>
      <c r="AW64"/>
      <c r="AX64"/>
      <c r="AY64"/>
      <c r="AZ64"/>
      <c r="BA64"/>
      <c r="BB64"/>
      <c r="BC64"/>
      <c r="BD64"/>
    </row>
    <row r="65" spans="40:56" ht="15" x14ac:dyDescent="0.25">
      <c r="AN65"/>
      <c r="AO65"/>
      <c r="AP65"/>
      <c r="AQ65"/>
      <c r="AR65"/>
      <c r="AS65"/>
      <c r="AT65"/>
      <c r="AU65"/>
      <c r="AV65"/>
      <c r="AW65"/>
      <c r="AX65"/>
      <c r="AY65"/>
      <c r="AZ65"/>
      <c r="BA65"/>
      <c r="BB65"/>
      <c r="BC65"/>
      <c r="BD65"/>
    </row>
    <row r="66" spans="40:56" x14ac:dyDescent="0.2">
      <c r="AO66" s="22"/>
      <c r="AP66" s="22"/>
      <c r="AQ66" s="22"/>
      <c r="AR66" s="22"/>
      <c r="AS66" s="22"/>
      <c r="AT66" s="22"/>
      <c r="AU66" s="22"/>
      <c r="AV66" s="22"/>
      <c r="AW66" s="22"/>
      <c r="AX66" s="22"/>
      <c r="AY66" s="22"/>
      <c r="AZ66" s="22"/>
    </row>
    <row r="67" spans="40:56" x14ac:dyDescent="0.2">
      <c r="AO67" s="31"/>
      <c r="AP67" s="31"/>
      <c r="AQ67" s="31"/>
      <c r="AR67" s="31"/>
      <c r="AS67" s="31"/>
      <c r="AT67" s="31"/>
      <c r="AU67" s="31"/>
      <c r="AV67" s="31"/>
      <c r="AW67" s="31"/>
      <c r="AX67" s="31"/>
      <c r="AY67" s="31"/>
      <c r="AZ67" s="31"/>
    </row>
    <row r="68" spans="40:56" x14ac:dyDescent="0.2">
      <c r="AO68" s="38"/>
      <c r="AP68" s="38"/>
      <c r="AQ68" s="38"/>
      <c r="AR68" s="38"/>
      <c r="AS68" s="38"/>
      <c r="AT68" s="38"/>
      <c r="AU68" s="38"/>
      <c r="AV68" s="38"/>
      <c r="AW68" s="38"/>
      <c r="AX68" s="38"/>
      <c r="AY68" s="38"/>
      <c r="AZ68" s="38"/>
    </row>
    <row r="69" spans="40:56" x14ac:dyDescent="0.2">
      <c r="AO69" s="38"/>
      <c r="AP69" s="38"/>
      <c r="AQ69" s="38"/>
      <c r="AR69" s="38"/>
      <c r="AS69" s="38"/>
      <c r="AT69" s="38"/>
      <c r="AU69" s="38"/>
      <c r="AV69" s="38"/>
      <c r="AW69" s="38"/>
      <c r="AX69" s="38"/>
      <c r="AY69" s="38"/>
      <c r="AZ69" s="38"/>
    </row>
    <row r="70" spans="40:56" x14ac:dyDescent="0.2">
      <c r="AO70" s="38"/>
      <c r="AP70" s="38"/>
      <c r="AQ70" s="38"/>
      <c r="AR70" s="38"/>
      <c r="AS70" s="38"/>
      <c r="AT70" s="38"/>
      <c r="AU70" s="38"/>
      <c r="AV70" s="38"/>
      <c r="AW70" s="38"/>
      <c r="AX70" s="38"/>
      <c r="AY70" s="38"/>
      <c r="AZ70" s="38"/>
    </row>
    <row r="71" spans="40:56" x14ac:dyDescent="0.2">
      <c r="AO71" s="38"/>
      <c r="AP71" s="38"/>
      <c r="AQ71" s="38"/>
      <c r="AR71" s="38"/>
      <c r="AS71" s="38"/>
      <c r="AT71" s="38"/>
      <c r="AU71" s="38"/>
      <c r="AV71" s="38"/>
      <c r="AW71" s="38"/>
      <c r="AX71" s="38"/>
      <c r="AY71" s="38"/>
      <c r="AZ71" s="38"/>
    </row>
    <row r="72" spans="40:56" x14ac:dyDescent="0.2">
      <c r="AO72" s="38"/>
      <c r="AP72" s="38"/>
      <c r="AQ72" s="38"/>
      <c r="AR72" s="38"/>
      <c r="AS72" s="38"/>
      <c r="AT72" s="38"/>
      <c r="AU72" s="38"/>
      <c r="AV72" s="38"/>
      <c r="AW72" s="38"/>
      <c r="AX72" s="38"/>
      <c r="AY72" s="38"/>
      <c r="AZ72" s="38"/>
    </row>
    <row r="73" spans="40:56" x14ac:dyDescent="0.2">
      <c r="AO73" s="73"/>
      <c r="AP73" s="73"/>
      <c r="AQ73" s="73"/>
      <c r="AR73" s="73"/>
      <c r="AS73" s="73"/>
      <c r="AT73" s="73"/>
      <c r="AU73" s="73"/>
      <c r="AV73" s="73"/>
      <c r="AW73" s="73"/>
      <c r="AX73" s="73"/>
      <c r="AY73" s="73"/>
      <c r="AZ73" s="73"/>
    </row>
    <row r="74" spans="40:56" x14ac:dyDescent="0.2">
      <c r="AO74" s="73"/>
      <c r="AP74" s="73"/>
      <c r="AQ74" s="73"/>
      <c r="AR74" s="73"/>
      <c r="AS74" s="73"/>
      <c r="AT74" s="73"/>
      <c r="AU74" s="73"/>
      <c r="AV74" s="73"/>
      <c r="AW74" s="73"/>
      <c r="AX74" s="73"/>
      <c r="AY74" s="73"/>
      <c r="AZ74" s="73"/>
    </row>
    <row r="75" spans="40:56" x14ac:dyDescent="0.2">
      <c r="AO75" s="75"/>
      <c r="AP75" s="75"/>
      <c r="AQ75" s="75"/>
      <c r="AR75" s="75"/>
      <c r="AS75" s="75"/>
      <c r="AT75" s="75"/>
      <c r="AU75" s="75"/>
      <c r="AV75" s="75"/>
      <c r="AW75" s="75"/>
      <c r="AX75" s="75"/>
      <c r="AY75" s="75"/>
      <c r="AZ75" s="75"/>
    </row>
    <row r="76" spans="40:56" x14ac:dyDescent="0.2">
      <c r="AO76" s="76"/>
      <c r="AP76" s="76"/>
      <c r="AQ76" s="76"/>
      <c r="AR76" s="76"/>
      <c r="AS76" s="76"/>
      <c r="AT76" s="76"/>
      <c r="AU76" s="76"/>
      <c r="AV76" s="76"/>
      <c r="AW76" s="76"/>
      <c r="AX76" s="76"/>
      <c r="AY76" s="76"/>
      <c r="AZ76" s="76"/>
    </row>
    <row r="77" spans="40:56" x14ac:dyDescent="0.2">
      <c r="AO77" s="76"/>
      <c r="AP77" s="76"/>
      <c r="AQ77" s="76"/>
      <c r="AR77" s="76"/>
      <c r="AS77" s="76"/>
      <c r="AT77" s="76"/>
      <c r="AU77" s="76"/>
      <c r="AV77" s="76"/>
      <c r="AW77" s="76"/>
      <c r="AX77" s="76"/>
      <c r="AY77" s="76"/>
      <c r="AZ77" s="76"/>
    </row>
    <row r="78" spans="40:56" x14ac:dyDescent="0.2">
      <c r="AO78" s="80"/>
      <c r="AP78" s="80"/>
      <c r="AQ78" s="80"/>
      <c r="AR78" s="80"/>
      <c r="AS78" s="80"/>
      <c r="AT78" s="80"/>
      <c r="AU78" s="80"/>
      <c r="AV78" s="80"/>
      <c r="AW78" s="80"/>
      <c r="AX78" s="80"/>
      <c r="AY78" s="80"/>
      <c r="AZ78" s="80"/>
    </row>
    <row r="81" spans="41:52" x14ac:dyDescent="0.2">
      <c r="AO81" s="31"/>
      <c r="AP81" s="31"/>
      <c r="AQ81" s="31"/>
      <c r="AR81" s="31"/>
      <c r="AS81" s="31"/>
      <c r="AT81" s="31"/>
      <c r="AU81" s="31"/>
      <c r="AV81" s="31"/>
      <c r="AW81" s="31"/>
      <c r="AX81" s="31"/>
      <c r="AY81" s="31"/>
      <c r="AZ81" s="31"/>
    </row>
    <row r="82" spans="41:52" x14ac:dyDescent="0.2">
      <c r="AO82" s="27"/>
      <c r="AP82" s="27"/>
      <c r="AQ82" s="27"/>
      <c r="AR82" s="27"/>
      <c r="AS82" s="27"/>
      <c r="AT82" s="27"/>
      <c r="AU82" s="27"/>
      <c r="AV82" s="27"/>
      <c r="AW82" s="27"/>
      <c r="AX82" s="27"/>
      <c r="AY82" s="27"/>
      <c r="AZ82" s="27"/>
    </row>
    <row r="83" spans="41:52" x14ac:dyDescent="0.2">
      <c r="AO83" s="27"/>
      <c r="AP83" s="27"/>
      <c r="AQ83" s="27"/>
      <c r="AR83" s="27"/>
      <c r="AS83" s="27"/>
      <c r="AT83" s="27"/>
      <c r="AU83" s="27"/>
      <c r="AV83" s="27"/>
      <c r="AW83" s="27"/>
      <c r="AX83" s="27"/>
      <c r="AY83" s="27"/>
      <c r="AZ83" s="27"/>
    </row>
    <row r="156" spans="41:52" x14ac:dyDescent="0.2">
      <c r="AO156" s="224"/>
      <c r="AP156" s="224"/>
      <c r="AQ156" s="224"/>
      <c r="AR156" s="224"/>
      <c r="AS156" s="224"/>
      <c r="AT156" s="224"/>
      <c r="AU156" s="224"/>
      <c r="AV156" s="224"/>
      <c r="AW156" s="224"/>
      <c r="AX156" s="224"/>
      <c r="AY156" s="224"/>
      <c r="AZ156" s="224"/>
    </row>
  </sheetData>
  <pageMargins left="0.51181102362204722" right="0.51181102362204722" top="0.78740157480314965" bottom="0.78740157480314965" header="0.31496062992125984" footer="0.31496062992125984"/>
  <pageSetup paperSize="9" scale="48" orientation="landscape" errors="blank" r:id="rId1"/>
  <colBreaks count="1" manualBreakCount="1">
    <brk id="5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0"/>
  <sheetViews>
    <sheetView showGridLines="0" zoomScale="90" zoomScaleNormal="90" workbookViewId="0">
      <pane xSplit="2" ySplit="3" topLeftCell="AJ4" activePane="bottomRight" state="frozen"/>
      <selection sqref="A1:XFD1048576"/>
      <selection pane="topRight" sqref="A1:XFD1048576"/>
      <selection pane="bottomLeft" sqref="A1:XFD1048576"/>
      <selection pane="bottomRight"/>
    </sheetView>
  </sheetViews>
  <sheetFormatPr defaultRowHeight="14.25" outlineLevelCol="1" x14ac:dyDescent="0.2"/>
  <cols>
    <col min="1" max="1" width="44.42578125" style="1" customWidth="1"/>
    <col min="2" max="2" width="44.42578125" style="1" customWidth="1" outlineLevel="1"/>
    <col min="3" max="39" width="9.140625" style="1"/>
    <col min="40" max="45" width="10" style="9" customWidth="1"/>
    <col min="46" max="46" width="2.28515625" style="9" customWidth="1"/>
    <col min="47" max="50" width="9.140625" style="1"/>
    <col min="51" max="51" width="11" style="1" bestFit="1" customWidth="1"/>
    <col min="52" max="54" width="9.140625" style="1"/>
    <col min="55" max="16384" width="9.140625" style="67"/>
  </cols>
  <sheetData>
    <row r="1" spans="1:56" s="64" customFormat="1" ht="12" x14ac:dyDescent="0.2">
      <c r="A1" s="5" t="s">
        <v>136</v>
      </c>
      <c r="B1" s="5" t="s">
        <v>307</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7"/>
      <c r="AU1" s="10"/>
      <c r="AV1" s="10"/>
      <c r="AW1" s="10"/>
      <c r="AX1" s="10"/>
      <c r="AY1" s="10"/>
      <c r="AZ1" s="10"/>
      <c r="BA1" s="10"/>
      <c r="BB1" s="10"/>
      <c r="BC1" s="10"/>
      <c r="BD1" s="10"/>
    </row>
    <row r="2" spans="1:56" s="64" customFormat="1" ht="12" x14ac:dyDescent="0.2">
      <c r="A2" s="51"/>
      <c r="B2" s="51"/>
      <c r="C2" s="6" t="s">
        <v>275</v>
      </c>
      <c r="D2" s="6" t="s">
        <v>276</v>
      </c>
      <c r="E2" s="6" t="s">
        <v>277</v>
      </c>
      <c r="F2" s="6" t="s">
        <v>278</v>
      </c>
      <c r="G2" s="6" t="s">
        <v>279</v>
      </c>
      <c r="H2" s="6" t="s">
        <v>280</v>
      </c>
      <c r="I2" s="6" t="s">
        <v>281</v>
      </c>
      <c r="J2" s="6" t="s">
        <v>282</v>
      </c>
      <c r="K2" s="6" t="s">
        <v>283</v>
      </c>
      <c r="L2" s="6" t="s">
        <v>284</v>
      </c>
      <c r="M2" s="6" t="s">
        <v>285</v>
      </c>
      <c r="N2" s="6" t="s">
        <v>286</v>
      </c>
      <c r="O2" s="6" t="s">
        <v>287</v>
      </c>
      <c r="P2" s="6" t="s">
        <v>288</v>
      </c>
      <c r="Q2" s="6" t="s">
        <v>289</v>
      </c>
      <c r="R2" s="6" t="s">
        <v>290</v>
      </c>
      <c r="S2" s="6" t="s">
        <v>291</v>
      </c>
      <c r="T2" s="6" t="s">
        <v>292</v>
      </c>
      <c r="U2" s="6" t="s">
        <v>293</v>
      </c>
      <c r="V2" s="6" t="s">
        <v>294</v>
      </c>
      <c r="W2" s="6" t="s">
        <v>295</v>
      </c>
      <c r="X2" s="6" t="s">
        <v>296</v>
      </c>
      <c r="Y2" s="6" t="s">
        <v>297</v>
      </c>
      <c r="Z2" s="6" t="s">
        <v>298</v>
      </c>
      <c r="AA2" s="6" t="s">
        <v>299</v>
      </c>
      <c r="AB2" s="6" t="s">
        <v>300</v>
      </c>
      <c r="AC2" s="6" t="s">
        <v>301</v>
      </c>
      <c r="AD2" s="6" t="s">
        <v>302</v>
      </c>
      <c r="AE2" s="6" t="s">
        <v>303</v>
      </c>
      <c r="AF2" s="6" t="s">
        <v>544</v>
      </c>
      <c r="AG2" s="6" t="s">
        <v>551</v>
      </c>
      <c r="AH2" s="6" t="s">
        <v>553</v>
      </c>
      <c r="AI2" s="6" t="s">
        <v>559</v>
      </c>
      <c r="AJ2" s="6" t="s">
        <v>569</v>
      </c>
      <c r="AK2" s="6" t="s">
        <v>571</v>
      </c>
      <c r="AL2" s="6" t="s">
        <v>708</v>
      </c>
      <c r="AM2" s="6" t="s">
        <v>712</v>
      </c>
      <c r="AN2" s="6" t="s">
        <v>745</v>
      </c>
      <c r="AO2" s="6" t="s">
        <v>800</v>
      </c>
      <c r="AP2" s="6" t="s">
        <v>650</v>
      </c>
      <c r="AQ2" s="6" t="s">
        <v>817</v>
      </c>
      <c r="AR2" s="6" t="s">
        <v>821</v>
      </c>
      <c r="AS2" s="6" t="s">
        <v>826</v>
      </c>
      <c r="AT2" s="7"/>
      <c r="AU2" s="10"/>
      <c r="AV2" s="10"/>
      <c r="AW2" s="10"/>
      <c r="AX2" s="10"/>
      <c r="AY2" s="10"/>
      <c r="AZ2" s="10"/>
      <c r="BA2" s="10"/>
      <c r="BB2" s="10"/>
      <c r="BC2" s="10"/>
      <c r="BD2" s="10"/>
    </row>
    <row r="3" spans="1:56" s="65" customFormat="1" ht="12" x14ac:dyDescent="0.2">
      <c r="A3" s="88" t="s">
        <v>135</v>
      </c>
      <c r="B3" s="88" t="s">
        <v>220</v>
      </c>
      <c r="C3" s="6" t="s">
        <v>6</v>
      </c>
      <c r="D3" s="6" t="s">
        <v>7</v>
      </c>
      <c r="E3" s="6" t="s">
        <v>8</v>
      </c>
      <c r="F3" s="6" t="s">
        <v>9</v>
      </c>
      <c r="G3" s="6" t="s">
        <v>10</v>
      </c>
      <c r="H3" s="6" t="s">
        <v>11</v>
      </c>
      <c r="I3" s="6" t="s">
        <v>12</v>
      </c>
      <c r="J3" s="6" t="s">
        <v>13</v>
      </c>
      <c r="K3" s="6" t="s">
        <v>14</v>
      </c>
      <c r="L3" s="6" t="s">
        <v>15</v>
      </c>
      <c r="M3" s="6" t="s">
        <v>16</v>
      </c>
      <c r="N3" s="6" t="s">
        <v>17</v>
      </c>
      <c r="O3" s="6" t="s">
        <v>18</v>
      </c>
      <c r="P3" s="6" t="s">
        <v>19</v>
      </c>
      <c r="Q3" s="6" t="s">
        <v>20</v>
      </c>
      <c r="R3" s="6" t="s">
        <v>21</v>
      </c>
      <c r="S3" s="6" t="s">
        <v>22</v>
      </c>
      <c r="T3" s="6" t="s">
        <v>23</v>
      </c>
      <c r="U3" s="6" t="s">
        <v>24</v>
      </c>
      <c r="V3" s="6" t="s">
        <v>25</v>
      </c>
      <c r="W3" s="6" t="s">
        <v>26</v>
      </c>
      <c r="X3" s="6" t="s">
        <v>0</v>
      </c>
      <c r="Y3" s="6" t="s">
        <v>27</v>
      </c>
      <c r="Z3" s="6" t="s">
        <v>28</v>
      </c>
      <c r="AA3" s="6" t="s">
        <v>1</v>
      </c>
      <c r="AB3" s="6" t="s">
        <v>2</v>
      </c>
      <c r="AC3" s="6" t="s">
        <v>152</v>
      </c>
      <c r="AD3" s="6" t="s">
        <v>153</v>
      </c>
      <c r="AE3" s="6" t="s">
        <v>155</v>
      </c>
      <c r="AF3" s="6" t="s">
        <v>545</v>
      </c>
      <c r="AG3" s="6" t="s">
        <v>552</v>
      </c>
      <c r="AH3" s="6" t="s">
        <v>554</v>
      </c>
      <c r="AI3" s="6" t="s">
        <v>558</v>
      </c>
      <c r="AJ3" s="6" t="s">
        <v>568</v>
      </c>
      <c r="AK3" s="6" t="s">
        <v>572</v>
      </c>
      <c r="AL3" s="6" t="s">
        <v>709</v>
      </c>
      <c r="AM3" s="6" t="s">
        <v>713</v>
      </c>
      <c r="AN3" s="6" t="s">
        <v>746</v>
      </c>
      <c r="AO3" s="6" t="s">
        <v>799</v>
      </c>
      <c r="AP3" s="6" t="s">
        <v>810</v>
      </c>
      <c r="AQ3" s="6" t="s">
        <v>816</v>
      </c>
      <c r="AR3" s="6" t="s">
        <v>820</v>
      </c>
      <c r="AS3" s="6" t="s">
        <v>827</v>
      </c>
      <c r="AT3" s="7"/>
      <c r="AU3" s="11">
        <v>2010</v>
      </c>
      <c r="AV3" s="11">
        <v>2011</v>
      </c>
      <c r="AW3" s="11">
        <v>2012</v>
      </c>
      <c r="AX3" s="11">
        <v>2013</v>
      </c>
      <c r="AY3" s="11">
        <v>2014</v>
      </c>
      <c r="AZ3" s="11">
        <v>2015</v>
      </c>
      <c r="BA3" s="11">
        <v>2016</v>
      </c>
      <c r="BB3" s="11">
        <v>2017</v>
      </c>
      <c r="BC3" s="11">
        <v>2018</v>
      </c>
      <c r="BD3" s="11">
        <v>2019</v>
      </c>
    </row>
    <row r="4" spans="1:56" s="66" customFormat="1" ht="15" x14ac:dyDescent="0.25">
      <c r="A4" s="3" t="s">
        <v>29</v>
      </c>
      <c r="B4" s="141" t="s">
        <v>221</v>
      </c>
      <c r="C4" s="20">
        <v>39.988396482003999</v>
      </c>
      <c r="D4" s="20">
        <v>46.521315678996011</v>
      </c>
      <c r="E4" s="20">
        <v>52.454931139999999</v>
      </c>
      <c r="F4" s="20">
        <v>56.431524960000004</v>
      </c>
      <c r="G4" s="20">
        <v>50.206477220000004</v>
      </c>
      <c r="H4" s="20">
        <v>57.529263730000011</v>
      </c>
      <c r="I4" s="20">
        <v>56.874978729999995</v>
      </c>
      <c r="J4" s="20">
        <v>50.171815160000016</v>
      </c>
      <c r="K4" s="20">
        <v>50.87531087</v>
      </c>
      <c r="L4" s="20">
        <v>54.811609110000006</v>
      </c>
      <c r="M4" s="20">
        <v>48.820199620000004</v>
      </c>
      <c r="N4" s="20">
        <v>59.293707174304295</v>
      </c>
      <c r="O4" s="20">
        <v>51.461414619999999</v>
      </c>
      <c r="P4" s="20">
        <v>59.768664680000001</v>
      </c>
      <c r="Q4" s="20">
        <v>57.19973413999999</v>
      </c>
      <c r="R4" s="20">
        <v>39.865236060000001</v>
      </c>
      <c r="S4" s="20">
        <v>-1.8269999999519789E-5</v>
      </c>
      <c r="T4" s="20">
        <v>0</v>
      </c>
      <c r="U4" s="20">
        <v>0</v>
      </c>
      <c r="V4" s="20">
        <v>-9.0959999999999996E-5</v>
      </c>
      <c r="W4" s="20">
        <v>0</v>
      </c>
      <c r="X4" s="20">
        <v>0</v>
      </c>
      <c r="Y4" s="20">
        <v>0</v>
      </c>
      <c r="Z4" s="20">
        <v>0</v>
      </c>
      <c r="AA4" s="20">
        <v>0</v>
      </c>
      <c r="AB4" s="20">
        <v>0</v>
      </c>
      <c r="AC4" s="20">
        <v>0</v>
      </c>
      <c r="AD4" s="20">
        <v>0</v>
      </c>
      <c r="AE4" s="20">
        <v>0</v>
      </c>
      <c r="AF4" s="20">
        <v>0</v>
      </c>
      <c r="AG4" s="20">
        <v>0</v>
      </c>
      <c r="AH4" s="20">
        <v>0</v>
      </c>
      <c r="AI4" s="20">
        <v>0</v>
      </c>
      <c r="AJ4" s="20">
        <v>0</v>
      </c>
      <c r="AK4" s="20">
        <v>0</v>
      </c>
      <c r="AL4" s="20">
        <v>0</v>
      </c>
      <c r="AM4" s="20">
        <v>-1.5810480000105598E-2</v>
      </c>
      <c r="AN4" s="20">
        <v>0</v>
      </c>
      <c r="AO4" s="20">
        <v>-4.3655745685100556E-14</v>
      </c>
      <c r="AP4" s="20">
        <v>-3.637978807091713E-14</v>
      </c>
      <c r="AQ4" s="20">
        <v>5.115907697472721E-16</v>
      </c>
      <c r="AR4" s="20">
        <v>0</v>
      </c>
      <c r="AS4" s="20">
        <v>3.637978807091713E-14</v>
      </c>
      <c r="AT4" s="28"/>
      <c r="AU4" s="20">
        <v>195.39616826100001</v>
      </c>
      <c r="AV4" s="20">
        <v>214.78253484000004</v>
      </c>
      <c r="AW4" s="20">
        <v>213.80082677430431</v>
      </c>
      <c r="AX4" s="20">
        <v>208.2950495</v>
      </c>
      <c r="AY4" s="20">
        <v>-1.0922999999951979E-4</v>
      </c>
      <c r="AZ4" s="20">
        <v>0</v>
      </c>
      <c r="BA4" s="20">
        <v>0</v>
      </c>
      <c r="BB4" s="20">
        <v>0</v>
      </c>
      <c r="BC4" s="20">
        <v>0</v>
      </c>
      <c r="BD4" s="20">
        <v>-1.5810480000185635E-2</v>
      </c>
    </row>
    <row r="5" spans="1:56" s="66" customFormat="1" ht="15" x14ac:dyDescent="0.25">
      <c r="A5" s="3" t="s">
        <v>46</v>
      </c>
      <c r="B5" s="141" t="s">
        <v>222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8"/>
      <c r="AU5" s="20"/>
      <c r="AV5" s="20"/>
      <c r="AW5" s="20"/>
      <c r="AX5" s="20"/>
      <c r="AY5" s="20"/>
      <c r="AZ5" s="20"/>
      <c r="BA5" s="20"/>
      <c r="BB5" s="20"/>
      <c r="BC5" s="20"/>
      <c r="BD5" s="20">
        <v>0</v>
      </c>
    </row>
    <row r="6" spans="1:56" x14ac:dyDescent="0.2">
      <c r="A6" s="4" t="s">
        <v>48</v>
      </c>
      <c r="B6" s="43" t="s">
        <v>4</v>
      </c>
      <c r="C6" s="12">
        <v>12.365865456351743</v>
      </c>
      <c r="D6" s="12">
        <v>13.274883161189303</v>
      </c>
      <c r="E6" s="12">
        <v>13.178824752035529</v>
      </c>
      <c r="F6" s="12">
        <v>14.908011392044839</v>
      </c>
      <c r="G6" s="12">
        <v>14.959536245686794</v>
      </c>
      <c r="H6" s="12">
        <v>13.431341877571219</v>
      </c>
      <c r="I6" s="12">
        <v>14.717680922540842</v>
      </c>
      <c r="J6" s="12">
        <v>12.416901145332096</v>
      </c>
      <c r="K6" s="12">
        <v>9.0391619239458887</v>
      </c>
      <c r="L6" s="12">
        <v>11.855279221413843</v>
      </c>
      <c r="M6" s="12">
        <v>12.579290627407932</v>
      </c>
      <c r="N6" s="12">
        <v>13.339289383891654</v>
      </c>
      <c r="O6" s="12">
        <v>11.457364003702724</v>
      </c>
      <c r="P6" s="12">
        <v>11.787838680421981</v>
      </c>
      <c r="Q6" s="12">
        <v>12.176909322623576</v>
      </c>
      <c r="R6" s="12">
        <v>8.3111899346422966</v>
      </c>
      <c r="S6" s="12">
        <v>-1.8260000000000001E-5</v>
      </c>
      <c r="T6" s="12">
        <v>0</v>
      </c>
      <c r="U6" s="12">
        <v>0</v>
      </c>
      <c r="V6" s="12">
        <v>0</v>
      </c>
      <c r="W6" s="12">
        <v>0</v>
      </c>
      <c r="X6" s="12">
        <v>0</v>
      </c>
      <c r="Y6" s="12">
        <v>0</v>
      </c>
      <c r="Z6" s="12">
        <v>0</v>
      </c>
      <c r="AA6" s="12">
        <v>0</v>
      </c>
      <c r="AB6" s="12">
        <v>0</v>
      </c>
      <c r="AC6" s="12">
        <v>0</v>
      </c>
      <c r="AD6" s="12">
        <v>0</v>
      </c>
      <c r="AE6" s="12">
        <v>0</v>
      </c>
      <c r="AF6" s="12">
        <v>0</v>
      </c>
      <c r="AG6" s="12">
        <v>0</v>
      </c>
      <c r="AH6" s="12">
        <v>0</v>
      </c>
      <c r="AI6" s="12">
        <v>0</v>
      </c>
      <c r="AJ6" s="12">
        <v>0</v>
      </c>
      <c r="AK6" s="12">
        <v>0</v>
      </c>
      <c r="AL6" s="12">
        <v>-6.1845639720559125E-14</v>
      </c>
      <c r="AM6" s="12">
        <v>-1.5810480000105598E-2</v>
      </c>
      <c r="AN6" s="12">
        <v>0</v>
      </c>
      <c r="AO6" s="12">
        <v>0</v>
      </c>
      <c r="AP6" s="12">
        <v>0</v>
      </c>
      <c r="AQ6" s="12">
        <v>0</v>
      </c>
      <c r="AR6" s="12">
        <v>0</v>
      </c>
      <c r="AS6" s="12">
        <v>0</v>
      </c>
      <c r="AT6" s="27"/>
      <c r="AU6" s="12">
        <v>53.727584761621415</v>
      </c>
      <c r="AV6" s="12">
        <v>55.525460191130946</v>
      </c>
      <c r="AW6" s="12">
        <v>46.813021156659318</v>
      </c>
      <c r="AX6" s="12">
        <v>43.733301941390579</v>
      </c>
      <c r="AY6" s="12">
        <v>-1.8260000000000001E-5</v>
      </c>
      <c r="AZ6" s="12">
        <v>0</v>
      </c>
      <c r="BA6" s="12">
        <v>0</v>
      </c>
      <c r="BB6" s="12">
        <v>0</v>
      </c>
      <c r="BC6" s="12">
        <v>0</v>
      </c>
      <c r="BD6" s="12">
        <v>-1.5810480000105598E-2</v>
      </c>
    </row>
    <row r="7" spans="1:56" x14ac:dyDescent="0.2">
      <c r="A7" s="4" t="s">
        <v>47</v>
      </c>
      <c r="B7" s="43" t="s">
        <v>223</v>
      </c>
      <c r="C7" s="12">
        <v>0.14816996771956259</v>
      </c>
      <c r="D7" s="12">
        <v>0.42877827829134807</v>
      </c>
      <c r="E7" s="12">
        <v>0.23026178870144054</v>
      </c>
      <c r="F7" s="12">
        <v>0.13735165605890709</v>
      </c>
      <c r="G7" s="12">
        <v>0.10710377622642972</v>
      </c>
      <c r="H7" s="12">
        <v>0.89208463689499651</v>
      </c>
      <c r="I7" s="12">
        <v>0.95321746193304779</v>
      </c>
      <c r="J7" s="12">
        <v>1.805275320368696</v>
      </c>
      <c r="K7" s="12">
        <v>0.14994309624896493</v>
      </c>
      <c r="L7" s="12">
        <v>9.0232052878587016E-2</v>
      </c>
      <c r="M7" s="12">
        <v>-2.2100433027820482E-3</v>
      </c>
      <c r="N7" s="12">
        <v>0.12680429764609943</v>
      </c>
      <c r="O7" s="12">
        <v>0.18165586750643142</v>
      </c>
      <c r="P7" s="12">
        <v>0.12391349427831387</v>
      </c>
      <c r="Q7" s="12">
        <v>6.3137383812246164E-2</v>
      </c>
      <c r="R7" s="12">
        <v>0.56309109844152061</v>
      </c>
      <c r="S7" s="12">
        <v>-9.9999995197867972E-9</v>
      </c>
      <c r="T7" s="12">
        <v>0</v>
      </c>
      <c r="U7" s="12">
        <v>0</v>
      </c>
      <c r="V7" s="12">
        <v>0</v>
      </c>
      <c r="W7" s="12">
        <v>0</v>
      </c>
      <c r="X7" s="12">
        <v>0</v>
      </c>
      <c r="Y7" s="12">
        <v>0</v>
      </c>
      <c r="Z7" s="12">
        <v>0</v>
      </c>
      <c r="AA7" s="12">
        <v>0</v>
      </c>
      <c r="AB7" s="12">
        <v>0</v>
      </c>
      <c r="AC7" s="12">
        <v>0</v>
      </c>
      <c r="AD7" s="12">
        <v>0</v>
      </c>
      <c r="AE7" s="12">
        <v>0</v>
      </c>
      <c r="AF7" s="12">
        <v>0</v>
      </c>
      <c r="AG7" s="12">
        <v>0</v>
      </c>
      <c r="AH7" s="12">
        <v>0</v>
      </c>
      <c r="AI7" s="12">
        <v>0</v>
      </c>
      <c r="AJ7" s="12">
        <v>0</v>
      </c>
      <c r="AK7" s="12">
        <v>0</v>
      </c>
      <c r="AL7" s="12">
        <v>0</v>
      </c>
      <c r="AM7" s="12">
        <v>0</v>
      </c>
      <c r="AN7" s="12">
        <v>0</v>
      </c>
      <c r="AO7" s="12">
        <v>0</v>
      </c>
      <c r="AP7" s="12">
        <v>0</v>
      </c>
      <c r="AQ7" s="12">
        <v>0</v>
      </c>
      <c r="AR7" s="12">
        <v>0</v>
      </c>
      <c r="AS7" s="12">
        <v>0</v>
      </c>
      <c r="AT7" s="27"/>
      <c r="AU7" s="12">
        <v>0.94456169077125829</v>
      </c>
      <c r="AV7" s="12">
        <v>3.7576811954231699</v>
      </c>
      <c r="AW7" s="12">
        <v>0.36476940347086934</v>
      </c>
      <c r="AX7" s="12">
        <v>0.93179784403851218</v>
      </c>
      <c r="AY7" s="12">
        <v>-9.9999995197867972E-9</v>
      </c>
      <c r="AZ7" s="12">
        <v>0</v>
      </c>
      <c r="BA7" s="12">
        <v>0</v>
      </c>
      <c r="BB7" s="12">
        <v>0</v>
      </c>
      <c r="BC7" s="12">
        <v>-7.4627899999998139E-3</v>
      </c>
      <c r="BD7" s="12">
        <v>0</v>
      </c>
    </row>
    <row r="8" spans="1:56" x14ac:dyDescent="0.2">
      <c r="A8" s="4" t="s">
        <v>49</v>
      </c>
      <c r="B8" s="43" t="s">
        <v>224</v>
      </c>
      <c r="C8" s="12">
        <v>0</v>
      </c>
      <c r="D8" s="12">
        <v>0</v>
      </c>
      <c r="E8" s="12">
        <v>0</v>
      </c>
      <c r="F8" s="12">
        <v>0</v>
      </c>
      <c r="G8" s="12">
        <v>0</v>
      </c>
      <c r="H8" s="12">
        <v>0</v>
      </c>
      <c r="I8" s="12">
        <v>0</v>
      </c>
      <c r="J8" s="12">
        <v>0</v>
      </c>
      <c r="K8" s="12">
        <v>2.0343135600000002</v>
      </c>
      <c r="L8" s="12">
        <v>1.2491482</v>
      </c>
      <c r="M8" s="12">
        <v>0.15377784</v>
      </c>
      <c r="N8" s="12">
        <v>6.1950886700000005</v>
      </c>
      <c r="O8" s="12">
        <v>1.0023251399999999</v>
      </c>
      <c r="P8" s="12">
        <v>2.1403791000000001</v>
      </c>
      <c r="Q8" s="12">
        <v>1.0267217499999999</v>
      </c>
      <c r="R8" s="12">
        <v>0.31199569999999999</v>
      </c>
      <c r="S8" s="12">
        <v>0</v>
      </c>
      <c r="T8" s="12">
        <v>0</v>
      </c>
      <c r="U8" s="12">
        <v>0</v>
      </c>
      <c r="V8" s="12">
        <v>0</v>
      </c>
      <c r="W8" s="12">
        <v>0</v>
      </c>
      <c r="X8" s="12">
        <v>0</v>
      </c>
      <c r="Y8" s="12">
        <v>0</v>
      </c>
      <c r="Z8" s="12">
        <v>0</v>
      </c>
      <c r="AA8" s="12">
        <v>0</v>
      </c>
      <c r="AB8" s="12">
        <v>0</v>
      </c>
      <c r="AC8" s="12">
        <v>0</v>
      </c>
      <c r="AD8" s="12">
        <v>0</v>
      </c>
      <c r="AE8" s="12">
        <v>0</v>
      </c>
      <c r="AF8" s="12">
        <v>0</v>
      </c>
      <c r="AG8" s="12">
        <v>0</v>
      </c>
      <c r="AH8" s="12">
        <v>0</v>
      </c>
      <c r="AI8" s="12">
        <v>0</v>
      </c>
      <c r="AJ8" s="12">
        <v>0</v>
      </c>
      <c r="AK8" s="12">
        <v>0</v>
      </c>
      <c r="AL8" s="12">
        <v>0</v>
      </c>
      <c r="AM8" s="12">
        <v>0</v>
      </c>
      <c r="AN8" s="12">
        <v>0</v>
      </c>
      <c r="AO8" s="12">
        <v>0</v>
      </c>
      <c r="AP8" s="12">
        <v>0</v>
      </c>
      <c r="AQ8" s="12">
        <v>0</v>
      </c>
      <c r="AR8" s="12">
        <v>0</v>
      </c>
      <c r="AS8" s="12">
        <v>0</v>
      </c>
      <c r="AT8" s="27"/>
      <c r="AU8" s="12">
        <v>0</v>
      </c>
      <c r="AV8" s="12">
        <v>0</v>
      </c>
      <c r="AW8" s="12">
        <v>9.6323282700000021</v>
      </c>
      <c r="AX8" s="12">
        <v>4.4814216899999995</v>
      </c>
      <c r="AY8" s="12">
        <v>0</v>
      </c>
      <c r="AZ8" s="12">
        <v>0</v>
      </c>
      <c r="BA8" s="12">
        <v>0</v>
      </c>
      <c r="BB8" s="12">
        <v>0</v>
      </c>
      <c r="BC8" s="12">
        <v>0</v>
      </c>
      <c r="BD8" s="12">
        <v>0</v>
      </c>
    </row>
    <row r="9" spans="1:56" x14ac:dyDescent="0.2">
      <c r="A9" s="4" t="s">
        <v>50</v>
      </c>
      <c r="B9" s="43" t="s">
        <v>225</v>
      </c>
      <c r="C9" s="12">
        <v>27.474361057932693</v>
      </c>
      <c r="D9" s="12">
        <v>32.817654239515356</v>
      </c>
      <c r="E9" s="12">
        <v>39.045844599263027</v>
      </c>
      <c r="F9" s="12">
        <v>41.386161911896259</v>
      </c>
      <c r="G9" s="12">
        <v>35.139837198086781</v>
      </c>
      <c r="H9" s="12">
        <v>43.205837215533798</v>
      </c>
      <c r="I9" s="12">
        <v>41.204080345526108</v>
      </c>
      <c r="J9" s="12">
        <v>35.949638694299225</v>
      </c>
      <c r="K9" s="12">
        <v>39.651892289805147</v>
      </c>
      <c r="L9" s="12">
        <v>41.616949635707577</v>
      </c>
      <c r="M9" s="12">
        <v>36.089341195894853</v>
      </c>
      <c r="N9" s="12">
        <v>39.632524822766541</v>
      </c>
      <c r="O9" s="12">
        <v>38.820069608790845</v>
      </c>
      <c r="P9" s="12">
        <v>45.716533405299707</v>
      </c>
      <c r="Q9" s="12">
        <v>43.93296568356417</v>
      </c>
      <c r="R9" s="12">
        <v>30.678959326916186</v>
      </c>
      <c r="S9" s="12">
        <v>0</v>
      </c>
      <c r="T9" s="12">
        <v>0</v>
      </c>
      <c r="U9" s="12">
        <v>0</v>
      </c>
      <c r="V9" s="12">
        <v>-9.0959999999999996E-5</v>
      </c>
      <c r="W9" s="12">
        <v>0</v>
      </c>
      <c r="X9" s="12">
        <v>0</v>
      </c>
      <c r="Y9" s="12">
        <v>0</v>
      </c>
      <c r="Z9" s="12">
        <v>0</v>
      </c>
      <c r="AA9" s="12">
        <v>0</v>
      </c>
      <c r="AB9" s="12">
        <v>0</v>
      </c>
      <c r="AC9" s="12">
        <v>0</v>
      </c>
      <c r="AD9" s="12">
        <v>0</v>
      </c>
      <c r="AE9" s="12">
        <v>0</v>
      </c>
      <c r="AF9" s="12">
        <v>0</v>
      </c>
      <c r="AG9" s="12">
        <v>0</v>
      </c>
      <c r="AH9" s="12">
        <v>0</v>
      </c>
      <c r="AI9" s="12">
        <v>0</v>
      </c>
      <c r="AJ9" s="12">
        <v>0</v>
      </c>
      <c r="AK9" s="12">
        <v>0</v>
      </c>
      <c r="AL9" s="12">
        <v>0</v>
      </c>
      <c r="AM9" s="12">
        <v>0</v>
      </c>
      <c r="AN9" s="12">
        <v>0</v>
      </c>
      <c r="AO9" s="12">
        <v>0</v>
      </c>
      <c r="AP9" s="12">
        <v>0</v>
      </c>
      <c r="AQ9" s="12">
        <v>0</v>
      </c>
      <c r="AR9" s="12">
        <v>0</v>
      </c>
      <c r="AS9" s="12">
        <v>0</v>
      </c>
      <c r="AT9" s="27"/>
      <c r="AU9" s="12">
        <v>140.72402180860735</v>
      </c>
      <c r="AV9" s="12">
        <v>155.49939345344592</v>
      </c>
      <c r="AW9" s="12">
        <v>156.99070794417412</v>
      </c>
      <c r="AX9" s="12">
        <v>159.14852802457091</v>
      </c>
      <c r="AY9" s="12">
        <v>-9.0959999999999996E-5</v>
      </c>
      <c r="AZ9" s="12">
        <v>0</v>
      </c>
      <c r="BA9" s="12">
        <v>0</v>
      </c>
      <c r="BB9" s="12">
        <v>0</v>
      </c>
      <c r="BC9" s="12">
        <v>0</v>
      </c>
      <c r="BD9" s="12">
        <v>0</v>
      </c>
    </row>
    <row r="10" spans="1:56" s="66" customFormat="1" ht="15" x14ac:dyDescent="0.25">
      <c r="A10" s="3" t="s">
        <v>32</v>
      </c>
      <c r="B10" s="141" t="s">
        <v>226</v>
      </c>
      <c r="C10" s="23">
        <v>-27.59364446</v>
      </c>
      <c r="D10" s="23">
        <v>-33.053069780000001</v>
      </c>
      <c r="E10" s="23">
        <v>-39.604499910000001</v>
      </c>
      <c r="F10" s="23">
        <v>-41.478144990000004</v>
      </c>
      <c r="G10" s="23">
        <v>-36.310917068500608</v>
      </c>
      <c r="H10" s="23">
        <v>-41.005103700065327</v>
      </c>
      <c r="I10" s="23">
        <v>-44.668325638812185</v>
      </c>
      <c r="J10" s="23">
        <v>-40.647180341966333</v>
      </c>
      <c r="K10" s="23">
        <v>-36.34424308394631</v>
      </c>
      <c r="L10" s="23">
        <v>-41.223067907929405</v>
      </c>
      <c r="M10" s="23">
        <v>-40.972960856279634</v>
      </c>
      <c r="N10" s="23">
        <v>-44.008984457769053</v>
      </c>
      <c r="O10" s="23">
        <v>-36.385942796400002</v>
      </c>
      <c r="P10" s="23">
        <v>-42.329591422</v>
      </c>
      <c r="Q10" s="23">
        <v>-41.392908722000101</v>
      </c>
      <c r="R10" s="23">
        <v>-28.842418278499999</v>
      </c>
      <c r="S10" s="23">
        <v>-1.2369127944111824E-16</v>
      </c>
      <c r="T10" s="23">
        <v>-1.8189894035458564E-18</v>
      </c>
      <c r="U10" s="23">
        <v>0</v>
      </c>
      <c r="V10" s="23">
        <v>0</v>
      </c>
      <c r="W10" s="23">
        <v>0</v>
      </c>
      <c r="X10" s="23">
        <v>0</v>
      </c>
      <c r="Y10" s="23">
        <v>0</v>
      </c>
      <c r="Z10" s="23">
        <v>0</v>
      </c>
      <c r="AA10" s="23">
        <v>0</v>
      </c>
      <c r="AB10" s="23">
        <v>0</v>
      </c>
      <c r="AC10" s="23">
        <v>0</v>
      </c>
      <c r="AD10" s="23">
        <v>0</v>
      </c>
      <c r="AE10" s="23">
        <v>0</v>
      </c>
      <c r="AF10" s="23">
        <v>0</v>
      </c>
      <c r="AG10" s="23">
        <v>0</v>
      </c>
      <c r="AH10" s="23">
        <v>0</v>
      </c>
      <c r="AI10" s="23">
        <v>0</v>
      </c>
      <c r="AJ10" s="23">
        <v>0</v>
      </c>
      <c r="AK10" s="23">
        <v>0</v>
      </c>
      <c r="AL10" s="23">
        <v>0</v>
      </c>
      <c r="AM10" s="23">
        <v>0</v>
      </c>
      <c r="AN10" s="23">
        <v>0</v>
      </c>
      <c r="AO10" s="23">
        <v>0</v>
      </c>
      <c r="AP10" s="23">
        <v>0</v>
      </c>
      <c r="AQ10" s="23">
        <v>0</v>
      </c>
      <c r="AR10" s="23">
        <v>0</v>
      </c>
      <c r="AS10" s="23">
        <v>0</v>
      </c>
      <c r="AT10" s="28"/>
      <c r="AU10" s="23">
        <v>-141.72935914000001</v>
      </c>
      <c r="AV10" s="23">
        <v>-162.63152674934446</v>
      </c>
      <c r="AW10" s="23">
        <v>-162.54925630592442</v>
      </c>
      <c r="AX10" s="23">
        <v>-148.95086121890009</v>
      </c>
      <c r="AY10" s="23">
        <v>-1.2551026884466409E-16</v>
      </c>
      <c r="AZ10" s="23">
        <v>0</v>
      </c>
      <c r="BA10" s="23">
        <v>0</v>
      </c>
      <c r="BB10" s="23">
        <v>0</v>
      </c>
      <c r="BC10" s="23">
        <v>0</v>
      </c>
      <c r="BD10" s="23">
        <v>0</v>
      </c>
    </row>
    <row r="11" spans="1:56" x14ac:dyDescent="0.2">
      <c r="A11" s="96" t="s">
        <v>563</v>
      </c>
      <c r="B11" s="142" t="s">
        <v>308</v>
      </c>
      <c r="C11" s="22">
        <v>-27.549039</v>
      </c>
      <c r="D11" s="22">
        <v>-32.766948759999998</v>
      </c>
      <c r="E11" s="22">
        <v>-39.390554950000002</v>
      </c>
      <c r="F11" s="22">
        <v>-41.381811840000005</v>
      </c>
      <c r="G11" s="22">
        <v>-36.197544318500611</v>
      </c>
      <c r="H11" s="22">
        <v>-40.52324024006532</v>
      </c>
      <c r="I11" s="22">
        <v>-44.07384700881218</v>
      </c>
      <c r="J11" s="22">
        <v>-40.114369411966329</v>
      </c>
      <c r="K11" s="22">
        <v>-36.361787093946312</v>
      </c>
      <c r="L11" s="22">
        <v>-41.105554827929403</v>
      </c>
      <c r="M11" s="22">
        <v>-40.614815776279634</v>
      </c>
      <c r="N11" s="22">
        <v>-42.352532427769056</v>
      </c>
      <c r="O11" s="22">
        <v>-36.273881426400003</v>
      </c>
      <c r="P11" s="22">
        <v>-42.104468161999996</v>
      </c>
      <c r="Q11" s="22">
        <v>-41.060443582000005</v>
      </c>
      <c r="R11" s="22">
        <v>-28.271893208499996</v>
      </c>
      <c r="S11" s="22">
        <v>-7.2759576141834256E-18</v>
      </c>
      <c r="T11" s="22">
        <v>-1.8189894035458564E-18</v>
      </c>
      <c r="U11" s="22">
        <v>0</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7"/>
      <c r="AU11" s="22">
        <v>-141.08835455000002</v>
      </c>
      <c r="AV11" s="22">
        <v>-160.90900097934446</v>
      </c>
      <c r="AW11" s="22">
        <v>-160.43469012592442</v>
      </c>
      <c r="AX11" s="22">
        <v>-147.71068637889999</v>
      </c>
      <c r="AY11" s="22">
        <v>-9.0949470177292816E-18</v>
      </c>
      <c r="AZ11" s="22">
        <v>0</v>
      </c>
      <c r="BA11" s="22">
        <v>0</v>
      </c>
      <c r="BB11" s="22">
        <v>0</v>
      </c>
      <c r="BC11" s="22">
        <v>0</v>
      </c>
      <c r="BD11" s="22">
        <v>0</v>
      </c>
    </row>
    <row r="12" spans="1:56" x14ac:dyDescent="0.2">
      <c r="A12" s="4" t="s">
        <v>51</v>
      </c>
      <c r="B12" s="43" t="s">
        <v>309</v>
      </c>
      <c r="C12" s="22">
        <v>-4.4466850000000002E-2</v>
      </c>
      <c r="D12" s="22">
        <v>-0.28554966999999998</v>
      </c>
      <c r="E12" s="22">
        <v>-0.21315475</v>
      </c>
      <c r="F12" s="22">
        <v>-9.6221390000000004E-2</v>
      </c>
      <c r="G12" s="22">
        <v>-5.1037489999999998E-2</v>
      </c>
      <c r="H12" s="22">
        <v>-0.53984307000000009</v>
      </c>
      <c r="I12" s="22">
        <v>-0.55507793000000005</v>
      </c>
      <c r="J12" s="22">
        <v>-0.51301395000000027</v>
      </c>
      <c r="K12" s="22">
        <v>-9.4850770000000015E-2</v>
      </c>
      <c r="L12" s="22">
        <v>-9.0446040000000005E-2</v>
      </c>
      <c r="M12" s="22">
        <v>-2.96357E-3</v>
      </c>
      <c r="N12" s="22">
        <v>-5.3870370000000001E-2</v>
      </c>
      <c r="O12" s="22">
        <v>-7.1554029999999991E-2</v>
      </c>
      <c r="P12" s="22">
        <v>-0.10212048</v>
      </c>
      <c r="Q12" s="22">
        <v>-3.7586309999999998E-2</v>
      </c>
      <c r="R12" s="22">
        <v>-0.41253215999999998</v>
      </c>
      <c r="S12" s="22">
        <v>-1.1641532182693481E-16</v>
      </c>
      <c r="T12" s="22">
        <v>0</v>
      </c>
      <c r="U12" s="22">
        <v>0</v>
      </c>
      <c r="V12" s="22">
        <v>0</v>
      </c>
      <c r="W12" s="22">
        <v>0</v>
      </c>
      <c r="X12" s="22">
        <v>0</v>
      </c>
      <c r="Y12" s="22">
        <v>0</v>
      </c>
      <c r="Z12" s="22">
        <v>0</v>
      </c>
      <c r="AA12" s="22">
        <v>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7"/>
      <c r="AU12" s="22">
        <v>-0.63939265999999995</v>
      </c>
      <c r="AV12" s="22">
        <v>-1.6589724400000003</v>
      </c>
      <c r="AW12" s="22">
        <v>-0.24213075000000001</v>
      </c>
      <c r="AX12" s="22">
        <v>-0.62379297999999994</v>
      </c>
      <c r="AY12" s="22">
        <v>-1.1641532182693481E-16</v>
      </c>
      <c r="AZ12" s="22">
        <v>0</v>
      </c>
      <c r="BA12" s="22">
        <v>0</v>
      </c>
      <c r="BB12" s="22">
        <v>0</v>
      </c>
      <c r="BC12" s="22">
        <v>0</v>
      </c>
      <c r="BD12" s="22">
        <v>0</v>
      </c>
    </row>
    <row r="13" spans="1:56" x14ac:dyDescent="0.2">
      <c r="A13" s="4" t="s">
        <v>30</v>
      </c>
      <c r="B13" s="43" t="s">
        <v>228</v>
      </c>
      <c r="C13" s="22">
        <v>0</v>
      </c>
      <c r="D13" s="22">
        <v>0</v>
      </c>
      <c r="E13" s="22">
        <v>0</v>
      </c>
      <c r="F13" s="22">
        <v>0</v>
      </c>
      <c r="G13" s="22">
        <v>0</v>
      </c>
      <c r="H13" s="22">
        <v>0</v>
      </c>
      <c r="I13" s="22">
        <v>0</v>
      </c>
      <c r="J13" s="22">
        <v>0</v>
      </c>
      <c r="K13" s="22">
        <v>0</v>
      </c>
      <c r="L13" s="22">
        <v>-2.6425190000000001E-2</v>
      </c>
      <c r="M13" s="22">
        <v>-7.1999999999999995E-2</v>
      </c>
      <c r="N13" s="22">
        <v>-1.8936776</v>
      </c>
      <c r="O13" s="22">
        <v>-1.351699E-2</v>
      </c>
      <c r="P13" s="22">
        <v>-0.12223977</v>
      </c>
      <c r="Q13" s="22">
        <v>-0.27818385000009899</v>
      </c>
      <c r="R13" s="22">
        <v>-0.12200506</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7"/>
      <c r="AU13" s="22">
        <v>0</v>
      </c>
      <c r="AV13" s="22">
        <v>0</v>
      </c>
      <c r="AW13" s="22">
        <v>-1.9921027900000001</v>
      </c>
      <c r="AX13" s="22">
        <v>-0.53594567000009896</v>
      </c>
      <c r="AY13" s="22">
        <v>0</v>
      </c>
      <c r="AZ13" s="22">
        <v>0</v>
      </c>
      <c r="BA13" s="22">
        <v>0</v>
      </c>
      <c r="BB13" s="22">
        <v>0</v>
      </c>
      <c r="BC13" s="22">
        <v>0</v>
      </c>
      <c r="BD13" s="22">
        <v>0</v>
      </c>
    </row>
    <row r="14" spans="1:56" x14ac:dyDescent="0.2">
      <c r="A14" s="4" t="s">
        <v>31</v>
      </c>
      <c r="B14" s="43" t="s">
        <v>229</v>
      </c>
      <c r="C14" s="22">
        <v>-1.3861E-4</v>
      </c>
      <c r="D14" s="22">
        <v>-5.7134999999999998E-4</v>
      </c>
      <c r="E14" s="22">
        <v>-7.9020999999999996E-4</v>
      </c>
      <c r="F14" s="22">
        <v>-1.1176E-4</v>
      </c>
      <c r="G14" s="22">
        <v>-6.2335260000000003E-2</v>
      </c>
      <c r="H14" s="22">
        <v>5.7979609999999994E-2</v>
      </c>
      <c r="I14" s="22">
        <v>-3.9400699999999997E-2</v>
      </c>
      <c r="J14" s="22">
        <v>-1.9796979999999999E-2</v>
      </c>
      <c r="K14" s="22">
        <v>0.11239478000000003</v>
      </c>
      <c r="L14" s="22">
        <v>-6.418500000000011E-4</v>
      </c>
      <c r="M14" s="22">
        <v>-0.28318151000000003</v>
      </c>
      <c r="N14" s="22">
        <v>0.29109593999999883</v>
      </c>
      <c r="O14" s="22">
        <v>-2.699035E-2</v>
      </c>
      <c r="P14" s="22">
        <v>-7.6300999999999995E-4</v>
      </c>
      <c r="Q14" s="22">
        <v>-1.6694980000000002E-2</v>
      </c>
      <c r="R14" s="22">
        <v>-3.5987849999999898E-2</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7"/>
      <c r="AU14" s="22">
        <v>-1.6119299999999999E-3</v>
      </c>
      <c r="AV14" s="22">
        <v>-6.3553330000000005E-2</v>
      </c>
      <c r="AW14" s="22">
        <v>0.11966735999999883</v>
      </c>
      <c r="AX14" s="22">
        <v>-8.0436189999999907E-2</v>
      </c>
      <c r="AY14" s="22">
        <v>0</v>
      </c>
      <c r="AZ14" s="22">
        <v>0</v>
      </c>
      <c r="BA14" s="22">
        <v>0</v>
      </c>
      <c r="BB14" s="22">
        <v>0</v>
      </c>
      <c r="BC14" s="22">
        <v>0</v>
      </c>
      <c r="BD14" s="22">
        <v>0</v>
      </c>
    </row>
    <row r="15" spans="1:56" s="66" customFormat="1" ht="15" x14ac:dyDescent="0.25">
      <c r="A15" s="3" t="s">
        <v>711</v>
      </c>
      <c r="B15" s="141" t="s">
        <v>567</v>
      </c>
      <c r="C15" s="23">
        <v>-5.9496669462495175</v>
      </c>
      <c r="D15" s="23">
        <v>-6.4052821697824687</v>
      </c>
      <c r="E15" s="23">
        <v>-5.6650651419041811</v>
      </c>
      <c r="F15" s="23">
        <v>-8.9969140686487723</v>
      </c>
      <c r="G15" s="23">
        <v>-7.631886143644131</v>
      </c>
      <c r="H15" s="23">
        <v>-8.2000541192230312</v>
      </c>
      <c r="I15" s="23">
        <v>-7.9032019659245973</v>
      </c>
      <c r="J15" s="23">
        <v>-6.9728366173837264</v>
      </c>
      <c r="K15" s="23">
        <v>-8.3560238071513879</v>
      </c>
      <c r="L15" s="23">
        <v>-8.9059797462261248</v>
      </c>
      <c r="M15" s="23">
        <v>-7.7328272115016876</v>
      </c>
      <c r="N15" s="23">
        <v>-6.854688066352371</v>
      </c>
      <c r="O15" s="23">
        <v>-8.7774184880411124</v>
      </c>
      <c r="P15" s="23">
        <v>-8.8957034600661835</v>
      </c>
      <c r="Q15" s="23">
        <v>-12.547768200590394</v>
      </c>
      <c r="R15" s="23">
        <v>-9.6289301951447879</v>
      </c>
      <c r="S15" s="23">
        <v>-1.1080765200000005</v>
      </c>
      <c r="T15" s="23">
        <v>-7.0290244099999999</v>
      </c>
      <c r="U15" s="23">
        <v>-0.73308681999999981</v>
      </c>
      <c r="V15" s="23">
        <v>-0.61710161000000008</v>
      </c>
      <c r="W15" s="23">
        <v>-0.24313209999999996</v>
      </c>
      <c r="X15" s="23">
        <v>-0.21636077000000004</v>
      </c>
      <c r="Y15" s="23">
        <v>-0.22089417</v>
      </c>
      <c r="Z15" s="23">
        <v>-2.927461110000003</v>
      </c>
      <c r="AA15" s="23">
        <v>-1.9201824367208435</v>
      </c>
      <c r="AB15" s="23">
        <v>-1.3730022099999999</v>
      </c>
      <c r="AC15" s="23">
        <v>0.53375728999999994</v>
      </c>
      <c r="AD15" s="23">
        <v>-0.40517045999999995</v>
      </c>
      <c r="AE15" s="23">
        <v>0.17162622999999991</v>
      </c>
      <c r="AF15" s="23">
        <v>-0.42501477999999976</v>
      </c>
      <c r="AG15" s="23">
        <v>7.0938660000000084E-2</v>
      </c>
      <c r="AH15" s="23">
        <v>0.54757964000000037</v>
      </c>
      <c r="AI15" s="23">
        <v>0.41869767000000002</v>
      </c>
      <c r="AJ15" s="23">
        <v>-0.50411830000000035</v>
      </c>
      <c r="AK15" s="23">
        <v>-0.63297787999999999</v>
      </c>
      <c r="AL15" s="23">
        <v>-5.3592687300000001</v>
      </c>
      <c r="AM15" s="23">
        <v>0.42125150999999988</v>
      </c>
      <c r="AN15" s="23">
        <v>-0.61003830999999997</v>
      </c>
      <c r="AO15" s="23">
        <v>-0.6554427599999999</v>
      </c>
      <c r="AP15" s="23">
        <v>-0.35505422999999992</v>
      </c>
      <c r="AQ15" s="23">
        <v>-0.27092127000000005</v>
      </c>
      <c r="AR15" s="23">
        <v>0.29155452999999992</v>
      </c>
      <c r="AS15" s="23">
        <v>-0.33208264000000004</v>
      </c>
      <c r="AT15" s="28"/>
      <c r="AU15" s="23">
        <v>-27.016928326584935</v>
      </c>
      <c r="AV15" s="23">
        <v>-30.707978846175479</v>
      </c>
      <c r="AW15" s="23">
        <v>-30.933659004163399</v>
      </c>
      <c r="AX15" s="23">
        <v>-38.960781579822736</v>
      </c>
      <c r="AY15" s="23">
        <v>-9.4872893600000001</v>
      </c>
      <c r="AZ15" s="23">
        <v>-3.6078481500000033</v>
      </c>
      <c r="BA15" s="23">
        <v>-3.1645978167208431</v>
      </c>
      <c r="BB15" s="23">
        <v>0.36512975000000064</v>
      </c>
      <c r="BC15" s="23">
        <v>-6.0698505799999998</v>
      </c>
      <c r="BD15" s="23">
        <v>-1.19928379</v>
      </c>
    </row>
    <row r="16" spans="1:56" s="66" customFormat="1" ht="15" x14ac:dyDescent="0.25">
      <c r="A16" s="3" t="s">
        <v>566</v>
      </c>
      <c r="B16" s="141" t="s">
        <v>566</v>
      </c>
      <c r="C16" s="23"/>
      <c r="D16" s="23"/>
      <c r="E16" s="23"/>
      <c r="F16" s="23"/>
      <c r="G16" s="23"/>
      <c r="H16" s="23"/>
      <c r="I16" s="23"/>
      <c r="J16" s="23"/>
      <c r="K16" s="23"/>
      <c r="L16" s="23"/>
      <c r="M16" s="23"/>
      <c r="N16" s="23"/>
      <c r="O16" s="23"/>
      <c r="P16" s="23"/>
      <c r="Q16" s="23"/>
      <c r="R16" s="23"/>
      <c r="S16" s="23"/>
      <c r="T16" s="23"/>
      <c r="U16" s="23"/>
      <c r="V16" s="23"/>
      <c r="W16" s="23"/>
      <c r="X16" s="23"/>
      <c r="Y16" s="23"/>
      <c r="Z16" s="23">
        <v>-26.4075351</v>
      </c>
      <c r="AA16" s="23"/>
      <c r="AB16" s="23"/>
      <c r="AC16" s="23"/>
      <c r="AD16" s="23"/>
      <c r="AE16" s="23"/>
      <c r="AF16" s="23"/>
      <c r="AG16" s="23"/>
      <c r="AH16" s="23">
        <v>-5.9610189699999996</v>
      </c>
      <c r="AI16" s="23"/>
      <c r="AJ16" s="23"/>
      <c r="AK16" s="23"/>
      <c r="AL16" s="23"/>
      <c r="AM16" s="23"/>
      <c r="AN16" s="23"/>
      <c r="AO16" s="23"/>
      <c r="AP16" s="23"/>
      <c r="AQ16" s="23"/>
      <c r="AR16" s="23"/>
      <c r="AS16" s="23"/>
      <c r="AT16" s="28"/>
      <c r="AU16" s="23"/>
      <c r="AV16" s="23"/>
      <c r="AW16" s="23"/>
      <c r="AX16" s="23"/>
      <c r="AY16" s="23"/>
      <c r="AZ16" s="23">
        <v>-26.4075351</v>
      </c>
      <c r="BA16" s="23"/>
      <c r="BB16" s="23">
        <v>-5.9610189699999996</v>
      </c>
      <c r="BC16" s="23"/>
      <c r="BD16" s="23">
        <v>0</v>
      </c>
    </row>
    <row r="17" spans="1:56" s="66" customFormat="1" ht="15" x14ac:dyDescent="0.25">
      <c r="A17" s="3" t="s">
        <v>710</v>
      </c>
      <c r="B17" s="141" t="s">
        <v>234</v>
      </c>
      <c r="C17" s="22">
        <v>-0.10702269645625852</v>
      </c>
      <c r="D17" s="22">
        <v>-0.11930678876692058</v>
      </c>
      <c r="E17" s="22">
        <v>-0.1461109311347378</v>
      </c>
      <c r="F17" s="22">
        <v>-0.15734389250692585</v>
      </c>
      <c r="G17" s="22">
        <v>-0.1407903045529289</v>
      </c>
      <c r="H17" s="22">
        <v>-0.175259026056862</v>
      </c>
      <c r="I17" s="22">
        <v>-0.19263456845714846</v>
      </c>
      <c r="J17" s="22">
        <v>-0.20725464196365875</v>
      </c>
      <c r="K17" s="22">
        <v>-0.22117894041337882</v>
      </c>
      <c r="L17" s="22">
        <v>-0.21709587263131908</v>
      </c>
      <c r="M17" s="22">
        <v>-0.22735722663513042</v>
      </c>
      <c r="N17" s="22">
        <v>-0.25022778738834639</v>
      </c>
      <c r="O17" s="22">
        <v>-0.46904023957595253</v>
      </c>
      <c r="P17" s="22">
        <v>-0.42004918767065136</v>
      </c>
      <c r="Q17" s="22">
        <v>5.0663226859825277E-5</v>
      </c>
      <c r="R17" s="22">
        <v>6.719069745031459E-19</v>
      </c>
      <c r="S17" s="23">
        <v>5.2456550000000005E-2</v>
      </c>
      <c r="T17" s="23">
        <v>-2.1693039999999997E-2</v>
      </c>
      <c r="U17" s="23">
        <v>1.1332050000000022E-2</v>
      </c>
      <c r="V17" s="23">
        <v>-5.1345560000000005E-2</v>
      </c>
      <c r="W17" s="23">
        <v>0.14804147999999995</v>
      </c>
      <c r="X17" s="23">
        <v>8.6469009999999985E-2</v>
      </c>
      <c r="Y17" s="23">
        <v>-6.927548E-2</v>
      </c>
      <c r="Z17" s="23">
        <v>1.8520500000000001E-3</v>
      </c>
      <c r="AA17" s="23">
        <v>1.7505369999999999E-2</v>
      </c>
      <c r="AB17" s="23">
        <v>0</v>
      </c>
      <c r="AC17" s="23">
        <v>2.1971439999999998E-2</v>
      </c>
      <c r="AD17" s="23">
        <v>3.5764279999999996E-2</v>
      </c>
      <c r="AE17" s="23">
        <v>0</v>
      </c>
      <c r="AF17" s="23">
        <v>4.8324159999999998E-2</v>
      </c>
      <c r="AG17" s="23">
        <v>1.8846840000000004E-2</v>
      </c>
      <c r="AH17" s="23">
        <v>0</v>
      </c>
      <c r="AI17" s="23">
        <v>8.523550000000036E-3</v>
      </c>
      <c r="AJ17" s="23">
        <v>0</v>
      </c>
      <c r="AK17" s="23">
        <v>-1.1383629999999999E-2</v>
      </c>
      <c r="AL17" s="23">
        <v>0</v>
      </c>
      <c r="AM17" s="23">
        <v>0</v>
      </c>
      <c r="AN17" s="23">
        <v>-4.6566128730773924E-16</v>
      </c>
      <c r="AO17" s="23">
        <v>0</v>
      </c>
      <c r="AP17" s="23">
        <v>0</v>
      </c>
      <c r="AQ17" s="23">
        <v>0</v>
      </c>
      <c r="AR17" s="23">
        <v>0</v>
      </c>
      <c r="AS17" s="23">
        <v>0</v>
      </c>
      <c r="AT17" s="28"/>
      <c r="AU17" s="23">
        <v>-0.52978430886484273</v>
      </c>
      <c r="AV17" s="23">
        <v>-0.71593854103059806</v>
      </c>
      <c r="AW17" s="23">
        <v>-0.9158598270681747</v>
      </c>
      <c r="AX17" s="23">
        <v>-0.88903876401974391</v>
      </c>
      <c r="AY17" s="23">
        <v>-9.2499999999999805E-3</v>
      </c>
      <c r="AZ17" s="23">
        <v>0.16708705999999995</v>
      </c>
      <c r="BA17" s="23">
        <v>7.5241089999999997E-2</v>
      </c>
      <c r="BB17" s="23">
        <v>6.7171000000000008E-2</v>
      </c>
      <c r="BC17" s="23">
        <v>0</v>
      </c>
      <c r="BD17" s="23">
        <v>-4.6566128730773924E-16</v>
      </c>
    </row>
    <row r="18" spans="1:56" s="66" customFormat="1" ht="15" x14ac:dyDescent="0.25">
      <c r="A18" s="3" t="s">
        <v>402</v>
      </c>
      <c r="B18" s="141" t="s">
        <v>72</v>
      </c>
      <c r="C18" s="20">
        <v>6.3380623792982229</v>
      </c>
      <c r="D18" s="20">
        <v>6.9436569404466209</v>
      </c>
      <c r="E18" s="20">
        <v>7.0392551569610795</v>
      </c>
      <c r="F18" s="20">
        <v>5.7991220088443018</v>
      </c>
      <c r="G18" s="20">
        <v>6.1228837033023362</v>
      </c>
      <c r="H18" s="20">
        <v>8.148846884654791</v>
      </c>
      <c r="I18" s="20">
        <v>4.1108165568060642</v>
      </c>
      <c r="J18" s="20">
        <v>2.344543558686297</v>
      </c>
      <c r="K18" s="20">
        <v>5.9538650384889227</v>
      </c>
      <c r="L18" s="20">
        <v>4.4654655832131578</v>
      </c>
      <c r="M18" s="20">
        <v>-0.11294567441644848</v>
      </c>
      <c r="N18" s="20">
        <v>8.1798068627945248</v>
      </c>
      <c r="O18" s="20">
        <v>5.8290130959829325</v>
      </c>
      <c r="P18" s="20">
        <v>8.1233206102631659</v>
      </c>
      <c r="Q18" s="20">
        <v>3.2591078806363551</v>
      </c>
      <c r="R18" s="20">
        <v>1.3938875863552145</v>
      </c>
      <c r="S18" s="20">
        <v>-1.0556382399999999</v>
      </c>
      <c r="T18" s="20">
        <v>-7.0507174499999996</v>
      </c>
      <c r="U18" s="20">
        <v>-0.72175476999999977</v>
      </c>
      <c r="V18" s="20">
        <v>-0.66853813000000006</v>
      </c>
      <c r="W18" s="20">
        <v>-9.5090620000000015E-2</v>
      </c>
      <c r="X18" s="20">
        <v>-0.12989176000000005</v>
      </c>
      <c r="Y18" s="20">
        <v>-0.29016965</v>
      </c>
      <c r="Z18" s="20">
        <v>-2.9256090600000029</v>
      </c>
      <c r="AA18" s="20">
        <v>-1.9026770667208435</v>
      </c>
      <c r="AB18" s="20">
        <v>-1.3730022099999999</v>
      </c>
      <c r="AC18" s="20">
        <v>0.55572872999999989</v>
      </c>
      <c r="AD18" s="20">
        <v>-0.36940617999999997</v>
      </c>
      <c r="AE18" s="20">
        <v>0.17162622999999991</v>
      </c>
      <c r="AF18" s="20">
        <v>-0.42501477999999976</v>
      </c>
      <c r="AG18" s="20">
        <v>7.0938660000000084E-2</v>
      </c>
      <c r="AH18" s="20">
        <v>-5.4134393299999992</v>
      </c>
      <c r="AI18" s="20">
        <v>0.41869767000000002</v>
      </c>
      <c r="AJ18" s="20">
        <v>-0.50411830000000024</v>
      </c>
      <c r="AK18" s="23">
        <v>-0.64436150999999997</v>
      </c>
      <c r="AL18" s="23">
        <v>-5.3592687300000001</v>
      </c>
      <c r="AM18" s="23">
        <v>0.42125150999999988</v>
      </c>
      <c r="AN18" s="23">
        <v>-0.61003831000000042</v>
      </c>
      <c r="AO18" s="23">
        <v>-0.6554427599999999</v>
      </c>
      <c r="AP18" s="23">
        <v>-0.35505422999999992</v>
      </c>
      <c r="AQ18" s="23">
        <v>-0.27092127000000005</v>
      </c>
      <c r="AR18" s="23">
        <v>0.29155452999999992</v>
      </c>
      <c r="AS18" s="23">
        <v>-0.33208264000000004</v>
      </c>
      <c r="AT18" s="28"/>
      <c r="AU18" s="20">
        <v>26.120096485550221</v>
      </c>
      <c r="AV18" s="20">
        <v>20.727090703449502</v>
      </c>
      <c r="AW18" s="20">
        <v>19.402051637148322</v>
      </c>
      <c r="AX18" s="20">
        <v>19.494367937257437</v>
      </c>
      <c r="AY18" s="20">
        <v>-9.4966485899999995</v>
      </c>
      <c r="AZ18" s="20">
        <v>-3.4407610900000032</v>
      </c>
      <c r="BA18" s="20">
        <v>-3.089356726720843</v>
      </c>
      <c r="BB18" s="20">
        <v>0.43230075000000068</v>
      </c>
      <c r="BC18" s="23">
        <v>-6.0698505799999998</v>
      </c>
      <c r="BD18" s="23">
        <v>-1.1992837900000004</v>
      </c>
    </row>
    <row r="19" spans="1:56" x14ac:dyDescent="0.2">
      <c r="A19" s="16" t="s">
        <v>73</v>
      </c>
      <c r="B19" s="143" t="s">
        <v>235</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29"/>
      <c r="AU19" s="18">
        <v>0.13367762898328875</v>
      </c>
      <c r="AV19" s="18">
        <v>9.6502682207796495E-2</v>
      </c>
      <c r="AW19" s="18">
        <v>9.0748253549224167E-2</v>
      </c>
      <c r="AX19" s="18">
        <v>9.35901644520718E-2</v>
      </c>
      <c r="AY19" s="18"/>
      <c r="AZ19" s="18" t="s">
        <v>570</v>
      </c>
      <c r="BA19" s="18" t="s">
        <v>570</v>
      </c>
      <c r="BB19" s="18" t="s">
        <v>570</v>
      </c>
      <c r="BC19" s="18"/>
      <c r="BD19" s="18"/>
    </row>
    <row r="20" spans="1:56" x14ac:dyDescent="0.2">
      <c r="A20" s="2" t="s">
        <v>33</v>
      </c>
      <c r="B20" s="42" t="s">
        <v>236</v>
      </c>
      <c r="C20" s="22">
        <v>-4.6557893353334032</v>
      </c>
      <c r="D20" s="22">
        <v>-5.0983992868991397</v>
      </c>
      <c r="E20" s="22">
        <v>-4.9788036400404074</v>
      </c>
      <c r="F20" s="22">
        <v>-3.5549086552399936</v>
      </c>
      <c r="G20" s="22">
        <v>-3.7394900243209692</v>
      </c>
      <c r="H20" s="22">
        <v>-5.62936676443279</v>
      </c>
      <c r="I20" s="22">
        <v>-1.4043191570192111</v>
      </c>
      <c r="J20" s="22">
        <v>0.57545514208954307</v>
      </c>
      <c r="K20" s="22">
        <v>-3.4235273521493306</v>
      </c>
      <c r="L20" s="22">
        <v>-1.7593059831892854</v>
      </c>
      <c r="M20" s="22">
        <v>2.7395792772625396</v>
      </c>
      <c r="N20" s="22">
        <v>-5.5953018860176709</v>
      </c>
      <c r="O20" s="22">
        <v>-3.5599853925658276</v>
      </c>
      <c r="P20" s="22">
        <v>-5.8196006889510636</v>
      </c>
      <c r="Q20" s="22">
        <v>-3.0498529490283568</v>
      </c>
      <c r="R20" s="22">
        <v>-1.2188595797698487</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c r="AP20" s="22"/>
      <c r="AQ20" s="22"/>
      <c r="AR20" s="22"/>
      <c r="AS20" s="22"/>
      <c r="AT20" s="27"/>
      <c r="AU20" s="22">
        <v>-18.287900917512935</v>
      </c>
      <c r="AV20" s="22">
        <v>-10.197720803683433</v>
      </c>
      <c r="AW20" s="22">
        <v>-8.0385559440937442</v>
      </c>
      <c r="AX20" s="22">
        <v>-13.648298610315129</v>
      </c>
      <c r="AY20" s="22">
        <v>0</v>
      </c>
      <c r="AZ20" s="22">
        <v>0</v>
      </c>
      <c r="BA20" s="22">
        <v>0</v>
      </c>
      <c r="BB20" s="22">
        <v>0</v>
      </c>
      <c r="BC20" s="22">
        <v>0</v>
      </c>
      <c r="BD20" s="22">
        <v>0</v>
      </c>
    </row>
    <row r="21" spans="1:56" x14ac:dyDescent="0.2">
      <c r="C21" s="30"/>
      <c r="AN21" s="23"/>
      <c r="AO21" s="23"/>
      <c r="AP21" s="23"/>
      <c r="AQ21" s="23"/>
      <c r="AR21" s="23"/>
      <c r="AS21" s="23"/>
    </row>
    <row r="22" spans="1:56" x14ac:dyDescent="0.2">
      <c r="AN22" s="23"/>
      <c r="AO22" s="23"/>
      <c r="AP22" s="23"/>
      <c r="AQ22" s="23"/>
      <c r="AR22" s="23"/>
      <c r="AS22" s="23"/>
    </row>
    <row r="23" spans="1:56" ht="15" x14ac:dyDescent="0.25">
      <c r="AN23"/>
      <c r="AO23"/>
      <c r="AP23"/>
      <c r="AQ23"/>
      <c r="AR23"/>
      <c r="AS23"/>
    </row>
    <row r="24" spans="1:56" ht="15" x14ac:dyDescent="0.25">
      <c r="AN24"/>
      <c r="AO24"/>
      <c r="AP24"/>
      <c r="AQ24"/>
      <c r="AR24"/>
      <c r="AS24"/>
    </row>
    <row r="25" spans="1:56" ht="15" x14ac:dyDescent="0.25">
      <c r="AN25"/>
      <c r="AO25"/>
      <c r="AP25"/>
      <c r="AQ25"/>
      <c r="AR25"/>
      <c r="AS25"/>
    </row>
    <row r="26" spans="1:56" ht="15" x14ac:dyDescent="0.25">
      <c r="AN26"/>
      <c r="AO26"/>
      <c r="AP26"/>
      <c r="AQ26"/>
      <c r="AR26"/>
      <c r="AS26"/>
    </row>
    <row r="27" spans="1:56" ht="15" x14ac:dyDescent="0.25">
      <c r="AN27"/>
      <c r="AO27"/>
      <c r="AP27"/>
      <c r="AQ27"/>
      <c r="AR27"/>
      <c r="AS27"/>
    </row>
    <row r="28" spans="1:56" ht="15" x14ac:dyDescent="0.25">
      <c r="AN28"/>
      <c r="AO28"/>
      <c r="AP28"/>
      <c r="AQ28"/>
      <c r="AR28"/>
      <c r="AS28"/>
    </row>
    <row r="29" spans="1:56" ht="15" x14ac:dyDescent="0.25">
      <c r="AN29"/>
      <c r="AO29"/>
      <c r="AP29"/>
      <c r="AQ29"/>
      <c r="AR29"/>
      <c r="AS29"/>
    </row>
    <row r="30" spans="1:56" ht="15" x14ac:dyDescent="0.25">
      <c r="AN30"/>
      <c r="AO30"/>
      <c r="AP30"/>
      <c r="AQ30"/>
      <c r="AR30"/>
      <c r="AS30"/>
    </row>
    <row r="31" spans="1:56" ht="15" x14ac:dyDescent="0.25">
      <c r="AN31"/>
      <c r="AO31"/>
      <c r="AP31"/>
      <c r="AQ31"/>
      <c r="AR31"/>
      <c r="AS31"/>
    </row>
    <row r="32" spans="1:56" ht="15" x14ac:dyDescent="0.25">
      <c r="AN32"/>
      <c r="AO32"/>
      <c r="AP32"/>
      <c r="AQ32"/>
      <c r="AR32"/>
      <c r="AS32"/>
    </row>
    <row r="33" spans="40:45" ht="15" x14ac:dyDescent="0.25">
      <c r="AN33"/>
      <c r="AO33"/>
      <c r="AP33"/>
      <c r="AQ33"/>
      <c r="AR33"/>
      <c r="AS33"/>
    </row>
    <row r="34" spans="40:45" ht="15" x14ac:dyDescent="0.25">
      <c r="AN34"/>
      <c r="AO34"/>
      <c r="AP34"/>
      <c r="AQ34"/>
      <c r="AR34"/>
      <c r="AS34"/>
    </row>
    <row r="35" spans="40:45" ht="15" x14ac:dyDescent="0.25">
      <c r="AN35"/>
      <c r="AO35"/>
      <c r="AP35"/>
      <c r="AQ35"/>
      <c r="AR35"/>
      <c r="AS35"/>
    </row>
    <row r="36" spans="40:45" ht="15" x14ac:dyDescent="0.25">
      <c r="AN36"/>
      <c r="AO36"/>
      <c r="AP36"/>
      <c r="AQ36"/>
      <c r="AR36"/>
      <c r="AS36"/>
    </row>
    <row r="37" spans="40:45" ht="15" x14ac:dyDescent="0.25">
      <c r="AN37"/>
      <c r="AO37"/>
      <c r="AP37"/>
      <c r="AQ37"/>
      <c r="AR37"/>
      <c r="AS37"/>
    </row>
    <row r="38" spans="40:45" ht="15" x14ac:dyDescent="0.25">
      <c r="AN38"/>
      <c r="AO38"/>
      <c r="AP38"/>
      <c r="AQ38"/>
      <c r="AR38"/>
      <c r="AS38"/>
    </row>
    <row r="39" spans="40:45" ht="15" x14ac:dyDescent="0.25">
      <c r="AN39"/>
      <c r="AO39"/>
      <c r="AP39"/>
      <c r="AQ39"/>
      <c r="AR39"/>
      <c r="AS39"/>
    </row>
    <row r="40" spans="40:45" ht="15" x14ac:dyDescent="0.25">
      <c r="AN40"/>
      <c r="AO40"/>
      <c r="AP40"/>
      <c r="AQ40"/>
      <c r="AR40"/>
      <c r="AS40"/>
    </row>
    <row r="41" spans="40:45" ht="15" x14ac:dyDescent="0.25">
      <c r="AN41"/>
      <c r="AO41"/>
      <c r="AP41"/>
      <c r="AQ41"/>
      <c r="AR41"/>
      <c r="AS41"/>
    </row>
    <row r="42" spans="40:45" x14ac:dyDescent="0.2">
      <c r="AN42" s="22"/>
      <c r="AO42" s="22"/>
      <c r="AP42" s="22"/>
      <c r="AQ42" s="22"/>
      <c r="AR42" s="22"/>
      <c r="AS42" s="22"/>
    </row>
    <row r="43" spans="40:45" x14ac:dyDescent="0.2">
      <c r="AN43" s="216"/>
      <c r="AO43" s="216"/>
      <c r="AP43" s="216"/>
      <c r="AQ43" s="216"/>
      <c r="AR43" s="216"/>
      <c r="AS43" s="216"/>
    </row>
    <row r="44" spans="40:45" x14ac:dyDescent="0.2">
      <c r="AN44" s="22"/>
      <c r="AO44" s="22"/>
      <c r="AP44" s="22"/>
      <c r="AQ44" s="22"/>
      <c r="AR44" s="22"/>
      <c r="AS44" s="22"/>
    </row>
    <row r="45" spans="40:45" x14ac:dyDescent="0.2">
      <c r="AN45" s="352"/>
      <c r="AO45" s="352"/>
      <c r="AP45" s="352"/>
      <c r="AQ45" s="352"/>
      <c r="AR45" s="352"/>
      <c r="AS45" s="352"/>
    </row>
    <row r="46" spans="40:45" x14ac:dyDescent="0.2">
      <c r="AN46" s="22"/>
      <c r="AO46" s="22"/>
      <c r="AP46" s="22"/>
      <c r="AQ46" s="22"/>
      <c r="AR46" s="22"/>
      <c r="AS46" s="22"/>
    </row>
    <row r="47" spans="40:45" x14ac:dyDescent="0.2">
      <c r="AN47" s="22"/>
      <c r="AO47" s="22"/>
      <c r="AP47" s="22"/>
      <c r="AQ47" s="22"/>
      <c r="AR47" s="22"/>
      <c r="AS47" s="22"/>
    </row>
    <row r="48" spans="40:45" x14ac:dyDescent="0.2">
      <c r="AN48" s="22"/>
      <c r="AO48" s="22"/>
      <c r="AP48" s="22"/>
      <c r="AQ48" s="22"/>
      <c r="AR48" s="22"/>
      <c r="AS48" s="22"/>
    </row>
    <row r="49" spans="40:45" x14ac:dyDescent="0.2">
      <c r="AN49" s="22"/>
      <c r="AO49" s="22"/>
      <c r="AP49" s="22"/>
      <c r="AQ49" s="22"/>
      <c r="AR49" s="22"/>
      <c r="AS49" s="22"/>
    </row>
    <row r="50" spans="40:45" x14ac:dyDescent="0.2">
      <c r="AN50" s="22"/>
      <c r="AO50" s="22"/>
      <c r="AP50" s="22"/>
      <c r="AQ50" s="22"/>
      <c r="AR50" s="22"/>
      <c r="AS50" s="22"/>
    </row>
    <row r="51" spans="40:45" x14ac:dyDescent="0.2">
      <c r="AN51" s="31"/>
      <c r="AO51" s="31"/>
      <c r="AP51" s="31"/>
      <c r="AQ51" s="31"/>
      <c r="AR51" s="31"/>
      <c r="AS51" s="31"/>
    </row>
    <row r="52" spans="40:45" x14ac:dyDescent="0.2">
      <c r="AN52" s="38"/>
      <c r="AO52" s="38"/>
      <c r="AP52" s="38"/>
      <c r="AQ52" s="38"/>
      <c r="AR52" s="38"/>
      <c r="AS52" s="38"/>
    </row>
    <row r="53" spans="40:45" x14ac:dyDescent="0.2">
      <c r="AN53" s="38"/>
      <c r="AO53" s="38"/>
      <c r="AP53" s="38"/>
      <c r="AQ53" s="38"/>
      <c r="AR53" s="38"/>
      <c r="AS53" s="38"/>
    </row>
    <row r="54" spans="40:45" x14ac:dyDescent="0.2">
      <c r="AN54" s="38"/>
      <c r="AO54" s="38"/>
      <c r="AP54" s="38"/>
      <c r="AQ54" s="38"/>
      <c r="AR54" s="38"/>
      <c r="AS54" s="38"/>
    </row>
    <row r="55" spans="40:45" x14ac:dyDescent="0.2">
      <c r="AN55" s="38"/>
      <c r="AO55" s="38"/>
      <c r="AP55" s="38"/>
      <c r="AQ55" s="38"/>
      <c r="AR55" s="38"/>
      <c r="AS55" s="38"/>
    </row>
    <row r="56" spans="40:45" x14ac:dyDescent="0.2">
      <c r="AN56" s="38"/>
      <c r="AO56" s="38"/>
      <c r="AP56" s="38"/>
      <c r="AQ56" s="38"/>
      <c r="AR56" s="38"/>
      <c r="AS56" s="38"/>
    </row>
    <row r="57" spans="40:45" x14ac:dyDescent="0.2">
      <c r="AN57" s="73"/>
      <c r="AO57" s="73"/>
      <c r="AP57" s="73"/>
      <c r="AQ57" s="73"/>
      <c r="AR57" s="73"/>
      <c r="AS57" s="73"/>
    </row>
    <row r="58" spans="40:45" x14ac:dyDescent="0.2">
      <c r="AN58" s="73"/>
      <c r="AO58" s="73"/>
      <c r="AP58" s="73"/>
      <c r="AQ58" s="73"/>
      <c r="AR58" s="73"/>
      <c r="AS58" s="73"/>
    </row>
    <row r="59" spans="40:45" x14ac:dyDescent="0.2">
      <c r="AN59" s="75"/>
      <c r="AO59" s="75"/>
      <c r="AP59" s="75"/>
      <c r="AQ59" s="75"/>
      <c r="AR59" s="75"/>
      <c r="AS59" s="75"/>
    </row>
    <row r="60" spans="40:45" x14ac:dyDescent="0.2">
      <c r="AN60" s="76"/>
      <c r="AO60" s="76"/>
      <c r="AP60" s="76"/>
      <c r="AQ60" s="76"/>
      <c r="AR60" s="76"/>
      <c r="AS60" s="76"/>
    </row>
    <row r="61" spans="40:45" x14ac:dyDescent="0.2">
      <c r="AN61" s="76"/>
      <c r="AO61" s="76"/>
      <c r="AP61" s="76"/>
      <c r="AQ61" s="76"/>
      <c r="AR61" s="76"/>
      <c r="AS61" s="76"/>
    </row>
    <row r="62" spans="40:45" x14ac:dyDescent="0.2">
      <c r="AN62" s="80"/>
      <c r="AO62" s="80"/>
      <c r="AP62" s="80"/>
      <c r="AQ62" s="80"/>
      <c r="AR62" s="80"/>
      <c r="AS62" s="80"/>
    </row>
    <row r="65" spans="40:45" x14ac:dyDescent="0.2">
      <c r="AN65" s="31"/>
      <c r="AO65" s="31"/>
      <c r="AP65" s="31"/>
      <c r="AQ65" s="31"/>
      <c r="AR65" s="31"/>
      <c r="AS65" s="31"/>
    </row>
    <row r="66" spans="40:45" x14ac:dyDescent="0.2">
      <c r="AN66" s="27"/>
      <c r="AO66" s="27"/>
      <c r="AP66" s="27"/>
      <c r="AQ66" s="27"/>
      <c r="AR66" s="27"/>
      <c r="AS66" s="27"/>
    </row>
    <row r="67" spans="40:45" x14ac:dyDescent="0.2">
      <c r="AN67" s="27"/>
      <c r="AO67" s="27"/>
      <c r="AP67" s="27"/>
      <c r="AQ67" s="27"/>
      <c r="AR67" s="27"/>
      <c r="AS67" s="27"/>
    </row>
    <row r="140" spans="40:45" x14ac:dyDescent="0.2">
      <c r="AN140" s="224"/>
      <c r="AO140" s="224"/>
      <c r="AP140" s="224"/>
      <c r="AQ140" s="224"/>
      <c r="AR140" s="224"/>
      <c r="AS140" s="224"/>
    </row>
  </sheetData>
  <pageMargins left="0.51181102362204722" right="0.51181102362204722" top="0.78740157480314965" bottom="0.78740157480314965" header="0.31496062992125984" footer="0.31496062992125984"/>
  <pageSetup paperSize="9" scale="48" orientation="landscape" errors="blank" r:id="rId1"/>
  <colBreaks count="1" manualBreakCount="1">
    <brk id="4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8</vt:i4>
      </vt:variant>
    </vt:vector>
  </HeadingPairs>
  <TitlesOfParts>
    <vt:vector size="23" baseType="lpstr">
      <vt:lpstr>Menu</vt:lpstr>
      <vt:lpstr>Painel - Panel</vt:lpstr>
      <vt:lpstr>antigo</vt:lpstr>
      <vt:lpstr>atual</vt:lpstr>
      <vt:lpstr>Solaris</vt:lpstr>
      <vt:lpstr>Mills</vt:lpstr>
      <vt:lpstr>Construção - Construction</vt:lpstr>
      <vt:lpstr>Rental</vt:lpstr>
      <vt:lpstr>MillsSI e Outros</vt:lpstr>
      <vt:lpstr>Fluxo de Caixa - Cash Flow</vt:lpstr>
      <vt:lpstr>FCFF_FCFE</vt:lpstr>
      <vt:lpstr>Balanço - Balance Sheet</vt:lpstr>
      <vt:lpstr>DRE - Income Statement</vt:lpstr>
      <vt:lpstr>Dividendos - Dividends</vt:lpstr>
      <vt:lpstr>Glossário - Glossary</vt:lpstr>
      <vt:lpstr>'Construção - Construction'!Area_de_impressao</vt:lpstr>
      <vt:lpstr>Mills!Area_de_impressao</vt:lpstr>
      <vt:lpstr>'Construção - Construction'!Titulos_de_impressao</vt:lpstr>
      <vt:lpstr>FCFF_FCFE!Titulos_de_impressao</vt:lpstr>
      <vt:lpstr>'Fluxo de Caixa - Cash Flow'!Titulos_de_impressao</vt:lpstr>
      <vt:lpstr>Mills!Titulos_de_impressao</vt:lpstr>
      <vt:lpstr>'MillsSI e Outros'!Titulos_de_impressao</vt:lpstr>
      <vt:lpstr>Rental!Titulos_de_impressao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sgruenbaum</dc:creator>
  <cp:lastModifiedBy>Leonardo Lagos de Souza Lemgruber</cp:lastModifiedBy>
  <cp:lastPrinted>2016-08-03T20:28:50Z</cp:lastPrinted>
  <dcterms:created xsi:type="dcterms:W3CDTF">2016-07-26T15:06:27Z</dcterms:created>
  <dcterms:modified xsi:type="dcterms:W3CDTF">2020-11-16T14:51:40Z</dcterms:modified>
</cp:coreProperties>
</file>