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ILIQUIDOS\06_GESTAO\01_ATIVOS\09_ApolloEnergia\03_ANALISES_FINANCEIRAS\05_Material_apoio_investidores_apresentações\Website_PFIN11\"/>
    </mc:Choice>
  </mc:AlternateContent>
  <xr:revisionPtr revIDLastSave="0" documentId="13_ncr:1_{C543CD63-90EF-4182-8570-F79FA570A272}" xr6:coauthVersionLast="47" xr6:coauthVersionMax="47" xr10:uidLastSave="{00000000-0000-0000-0000-000000000000}"/>
  <bookViews>
    <workbookView xWindow="-120" yWindow="-120" windowWidth="29040" windowHeight="15840" tabRatio="847"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externalReferences>
    <externalReference r:id="rId17"/>
  </externalReferences>
  <definedNames>
    <definedName name="amort" localSheetId="0">#REF!</definedName>
    <definedName name="amort" localSheetId="13">Participação_PFIN11!#REF!</definedName>
    <definedName name="amort" localSheetId="15">[1]IMOBILIZADO!#REF!</definedName>
    <definedName name="amort">#REF!</definedName>
    <definedName name="_xlnm.Print_Area" localSheetId="1">Introdução!$A$1:$B$28</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[1]IMOBILIZADO!#REF!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[1]IMOBILIZADO!#REF!</definedName>
    <definedName name="desp_fin">#REF!</definedName>
    <definedName name="ir_csll" localSheetId="0">#REF!</definedName>
    <definedName name="ir_csll" localSheetId="13">Participação_PFIN11!#REF!</definedName>
    <definedName name="ir_csll" localSheetId="15">[1]IMOBILIZADO!#REF!</definedName>
    <definedName name="ir_csll">#REF!</definedName>
    <definedName name="juros_cx" localSheetId="0">#REF!</definedName>
    <definedName name="juros_cx" localSheetId="13">Participação_PFIN11!#REF!</definedName>
    <definedName name="juros_cx" localSheetId="15">[1]IMOBILIZADO!#REF!</definedName>
    <definedName name="juros_cx">#REF!</definedName>
    <definedName name="juros_cx_r" localSheetId="0">#REF!</definedName>
    <definedName name="juros_cx_r" localSheetId="13">Participação_PFIN11!#REF!</definedName>
    <definedName name="juros_cx_r" localSheetId="15">[1]IMOBILIZADO!#REF!</definedName>
    <definedName name="juros_cx_r">#REF!</definedName>
    <definedName name="juros_dre" localSheetId="0">#REF!</definedName>
    <definedName name="juros_dre" localSheetId="13">Participação_PFIN11!#REF!</definedName>
    <definedName name="juros_dre" localSheetId="15">[1]IMOBILIZADO!#REF!</definedName>
    <definedName name="juros_dre">#REF!</definedName>
    <definedName name="meses" localSheetId="0">#REF!</definedName>
    <definedName name="meses" localSheetId="13">Participação_PFIN11!#REF!</definedName>
    <definedName name="meses" localSheetId="15">[1]IMOBILIZADO!#REF!</definedName>
    <definedName name="meses">#REF!</definedName>
    <definedName name="mg_ebitda" localSheetId="0">#REF!</definedName>
    <definedName name="mg_ebitda" localSheetId="13">Participação_PFIN11!#REF!</definedName>
    <definedName name="mg_ebitda" localSheetId="15">[1]IMOBILIZADO!#REF!</definedName>
    <definedName name="mg_ebitda">#REF!</definedName>
    <definedName name="pfin11" localSheetId="0">#REF!</definedName>
    <definedName name="pfin11" localSheetId="13">Participação_PFIN11!$A$1</definedName>
    <definedName name="pfin11" localSheetId="15">[1]IMOBILIZADO!#REF!</definedName>
    <definedName name="pfin11">#REF!</definedName>
    <definedName name="rap" localSheetId="0">#REF!</definedName>
    <definedName name="rap" localSheetId="13">Participação_PFIN11!#REF!</definedName>
    <definedName name="rap" localSheetId="15">[1]IMOBILIZADO!#REF!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[1]IMOBILIZADO!#REF!</definedName>
    <definedName name="rol_ano">#REF!</definedName>
    <definedName name="SPEs" localSheetId="0">#REF!</definedName>
    <definedName name="SPEs" localSheetId="13">Participação_PFIN11!#REF!</definedName>
    <definedName name="SPEs" localSheetId="15">[1]IMOBILIZADO!#REF!</definedName>
    <definedName name="SP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 l="1"/>
  <c r="G2" i="9" l="1"/>
  <c r="I15" i="6" l="1"/>
  <c r="O8" i="28"/>
  <c r="O9" i="28" l="1"/>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60" i="25"/>
  <c r="O173" i="25" s="1"/>
  <c r="O181" i="25" s="1"/>
  <c r="O187" i="25" s="1"/>
  <c r="O190" i="25"/>
  <c r="O160" i="23"/>
  <c r="O173" i="23" s="1"/>
  <c r="O181" i="23" s="1"/>
  <c r="O187" i="23" s="1"/>
  <c r="O40" i="26"/>
  <c r="O8" i="26" s="1"/>
  <c r="O70" i="26"/>
  <c r="O99" i="26"/>
  <c r="O222" i="26"/>
  <c r="O190" i="26"/>
  <c r="O190" i="24"/>
  <c r="O70" i="24"/>
  <c r="O40" i="24"/>
  <c r="O53" i="24" s="1"/>
  <c r="O61" i="24" s="1"/>
  <c r="O222" i="24"/>
  <c r="O99" i="24"/>
  <c r="O173" i="24"/>
  <c r="O181" i="24" s="1"/>
  <c r="O187" i="24" s="1"/>
  <c r="O99" i="25"/>
  <c r="O70" i="25"/>
  <c r="O40" i="25"/>
  <c r="O8" i="25" s="1"/>
  <c r="O9" i="25"/>
  <c r="O40" i="23"/>
  <c r="O8" i="23" s="1"/>
  <c r="O70" i="23"/>
  <c r="O190" i="23"/>
  <c r="O99" i="23"/>
  <c r="O40" i="22"/>
  <c r="O222" i="22"/>
  <c r="O160" i="22"/>
  <c r="O173" i="22" s="1"/>
  <c r="O181" i="22" s="1"/>
  <c r="O187" i="22" s="1"/>
  <c r="O99" i="22"/>
  <c r="O190" i="22"/>
  <c r="O70" i="22"/>
  <c r="O8" i="22" l="1"/>
  <c r="O9" i="22"/>
  <c r="O9" i="26"/>
  <c r="O10" i="26" s="1"/>
  <c r="O9" i="23"/>
  <c r="O53" i="26"/>
  <c r="O61" i="26" s="1"/>
  <c r="O67" i="26" s="1"/>
  <c r="O14" i="26" s="1"/>
  <c r="O8" i="24"/>
  <c r="O9" i="24"/>
  <c r="O10" i="24" s="1"/>
  <c r="O53" i="25"/>
  <c r="O61" i="25" s="1"/>
  <c r="O67" i="25" s="1"/>
  <c r="O14" i="25" s="1"/>
  <c r="O10" i="25"/>
  <c r="O12" i="25"/>
  <c r="O13" i="25" s="1"/>
  <c r="O53" i="23"/>
  <c r="O61" i="23" s="1"/>
  <c r="O67" i="23" s="1"/>
  <c r="O14" i="23" s="1"/>
  <c r="O10" i="23"/>
  <c r="O12" i="23"/>
  <c r="O13" i="23" s="1"/>
  <c r="O10" i="22"/>
  <c r="O53" i="22"/>
  <c r="O61" i="22" s="1"/>
  <c r="O67" i="22" s="1"/>
  <c r="O14" i="22" s="1"/>
  <c r="O12" i="26" l="1"/>
  <c r="O13" i="26" s="1"/>
  <c r="O12" i="24"/>
  <c r="O13" i="24" s="1"/>
  <c r="O12" i="22"/>
  <c r="O13" i="22" s="1"/>
  <c r="O16" i="21" l="1"/>
  <c r="O17" i="21"/>
  <c r="O22" i="21"/>
  <c r="O29" i="21"/>
  <c r="O41" i="21"/>
  <c r="O46" i="21"/>
  <c r="O54" i="21"/>
  <c r="O58" i="21"/>
  <c r="O62" i="21"/>
  <c r="O71" i="21"/>
  <c r="O70" i="21" s="1"/>
  <c r="O100" i="21"/>
  <c r="O126" i="21"/>
  <c r="O136" i="21"/>
  <c r="O145" i="21"/>
  <c r="O161" i="21"/>
  <c r="O166" i="21"/>
  <c r="O174" i="21"/>
  <c r="O178" i="21"/>
  <c r="O182" i="21"/>
  <c r="O191" i="21"/>
  <c r="O206" i="21"/>
  <c r="O223" i="21"/>
  <c r="E18" i="18"/>
  <c r="F18" i="18"/>
  <c r="G18" i="18"/>
  <c r="H18" i="18"/>
  <c r="O160" i="21" l="1"/>
  <c r="O173" i="21" s="1"/>
  <c r="O181" i="21" s="1"/>
  <c r="O187" i="21" s="1"/>
  <c r="O222" i="21"/>
  <c r="O40" i="21"/>
  <c r="O53" i="21" s="1"/>
  <c r="O61" i="21" s="1"/>
  <c r="O67" i="21" s="1"/>
  <c r="O14" i="21" s="1"/>
  <c r="O190" i="21"/>
  <c r="O99" i="21"/>
  <c r="O8" i="21"/>
  <c r="O9" i="21"/>
  <c r="T54" i="28"/>
  <c r="T193" i="28"/>
  <c r="T194" i="28"/>
  <c r="T195" i="28"/>
  <c r="T196" i="28"/>
  <c r="T197" i="28"/>
  <c r="T198" i="28"/>
  <c r="T199" i="28"/>
  <c r="T200" i="28"/>
  <c r="T201" i="28"/>
  <c r="T202" i="28"/>
  <c r="T203" i="28"/>
  <c r="T204" i="28"/>
  <c r="T205" i="28"/>
  <c r="T206" i="28"/>
  <c r="T207" i="28"/>
  <c r="T208" i="28"/>
  <c r="T209" i="28"/>
  <c r="T210" i="28"/>
  <c r="T211" i="28"/>
  <c r="T212" i="28"/>
  <c r="T213" i="28"/>
  <c r="T214" i="28"/>
  <c r="T215" i="28"/>
  <c r="T216" i="28"/>
  <c r="T217" i="28"/>
  <c r="T218" i="28"/>
  <c r="T219" i="28"/>
  <c r="T220" i="28"/>
  <c r="T221" i="28"/>
  <c r="T222" i="28"/>
  <c r="T223" i="28"/>
  <c r="T224" i="28"/>
  <c r="T225" i="28"/>
  <c r="T226" i="28"/>
  <c r="T227" i="28"/>
  <c r="T228" i="28"/>
  <c r="T229" i="28"/>
  <c r="T230" i="28"/>
  <c r="T232" i="28"/>
  <c r="T233" i="28"/>
  <c r="T234" i="28"/>
  <c r="T235" i="28"/>
  <c r="T236" i="28"/>
  <c r="T237" i="28"/>
  <c r="T238" i="28"/>
  <c r="T239" i="28"/>
  <c r="T240" i="28"/>
  <c r="T241" i="28"/>
  <c r="T242" i="28"/>
  <c r="T243" i="28"/>
  <c r="T244" i="28"/>
  <c r="T245" i="28"/>
  <c r="T246" i="28"/>
  <c r="T247" i="28"/>
  <c r="T248" i="28"/>
  <c r="T249" i="28"/>
  <c r="T250" i="28"/>
  <c r="T251" i="28"/>
  <c r="T252" i="28"/>
  <c r="T253" i="28"/>
  <c r="T254" i="28"/>
  <c r="T255" i="28"/>
  <c r="T256" i="28"/>
  <c r="T257" i="28"/>
  <c r="T258" i="28"/>
  <c r="T259" i="28"/>
  <c r="T260" i="28"/>
  <c r="T261" i="28"/>
  <c r="T262" i="28"/>
  <c r="T263" i="28"/>
  <c r="T264" i="28"/>
  <c r="S193" i="28"/>
  <c r="S194" i="28"/>
  <c r="S195" i="28"/>
  <c r="S196" i="28"/>
  <c r="S197" i="28"/>
  <c r="S198" i="28"/>
  <c r="S199" i="28"/>
  <c r="S200" i="28"/>
  <c r="S201" i="28"/>
  <c r="S202" i="28"/>
  <c r="S203" i="28"/>
  <c r="S204" i="28"/>
  <c r="S205" i="28"/>
  <c r="S206" i="28"/>
  <c r="S208" i="28"/>
  <c r="S209" i="28"/>
  <c r="S210" i="28"/>
  <c r="S211" i="28"/>
  <c r="S212" i="28"/>
  <c r="S213" i="28"/>
  <c r="S214" i="28"/>
  <c r="S215" i="28"/>
  <c r="S216" i="28"/>
  <c r="S217" i="28"/>
  <c r="S218" i="28"/>
  <c r="S219" i="28"/>
  <c r="S220" i="28"/>
  <c r="S221" i="28"/>
  <c r="S222" i="28"/>
  <c r="S225" i="28"/>
  <c r="S226" i="28"/>
  <c r="S227" i="28"/>
  <c r="S228" i="28"/>
  <c r="S229" i="28"/>
  <c r="S230" i="28"/>
  <c r="S232" i="28"/>
  <c r="S233" i="28"/>
  <c r="S234" i="28"/>
  <c r="S235" i="28"/>
  <c r="S236" i="28"/>
  <c r="S237" i="28"/>
  <c r="S238" i="28"/>
  <c r="S239" i="28"/>
  <c r="S241" i="28"/>
  <c r="S242" i="28"/>
  <c r="S243" i="28"/>
  <c r="S244" i="28"/>
  <c r="S245" i="28"/>
  <c r="S246" i="28"/>
  <c r="S247" i="28"/>
  <c r="S248" i="28"/>
  <c r="S249" i="28"/>
  <c r="S250" i="28"/>
  <c r="S251" i="28"/>
  <c r="S252" i="28"/>
  <c r="S253" i="28"/>
  <c r="S254" i="28"/>
  <c r="S255" i="28"/>
  <c r="S256" i="28"/>
  <c r="S258" i="28"/>
  <c r="S259" i="28"/>
  <c r="S260" i="28"/>
  <c r="S261" i="28"/>
  <c r="S262" i="28"/>
  <c r="S263" i="28"/>
  <c r="S264"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T184" i="28"/>
  <c r="T185" i="28"/>
  <c r="T186" i="28"/>
  <c r="T187" i="28"/>
  <c r="T188" i="28"/>
  <c r="S72" i="28"/>
  <c r="S73" i="28"/>
  <c r="S74" i="28"/>
  <c r="S75" i="28"/>
  <c r="S76" i="28"/>
  <c r="S77" i="28"/>
  <c r="S78" i="28"/>
  <c r="S79" i="28"/>
  <c r="S80" i="28"/>
  <c r="S81" i="28"/>
  <c r="S82" i="28"/>
  <c r="S83" i="28"/>
  <c r="S85" i="28"/>
  <c r="S86" i="28"/>
  <c r="S87" i="28"/>
  <c r="S88" i="28"/>
  <c r="S89" i="28"/>
  <c r="S90" i="28"/>
  <c r="S91" i="28"/>
  <c r="S92" i="28"/>
  <c r="S93" i="28"/>
  <c r="S94" i="28"/>
  <c r="S95" i="28"/>
  <c r="S96" i="28"/>
  <c r="S97" i="28"/>
  <c r="S98" i="28"/>
  <c r="S101" i="28"/>
  <c r="S102" i="28"/>
  <c r="S103" i="28"/>
  <c r="S104" i="28"/>
  <c r="S105" i="28"/>
  <c r="S106" i="28"/>
  <c r="S107" i="28"/>
  <c r="S108" i="28"/>
  <c r="S109" i="28"/>
  <c r="S110" i="28"/>
  <c r="S111" i="28"/>
  <c r="S112" i="28"/>
  <c r="S114" i="28"/>
  <c r="S115" i="28"/>
  <c r="S116" i="28"/>
  <c r="S117" i="28"/>
  <c r="S118" i="28"/>
  <c r="S119" i="28"/>
  <c r="S120" i="28"/>
  <c r="S121" i="28"/>
  <c r="S122" i="28"/>
  <c r="S123" i="28"/>
  <c r="S124" i="28"/>
  <c r="S125" i="28"/>
  <c r="S126" i="28"/>
  <c r="S128" i="28"/>
  <c r="S129" i="28"/>
  <c r="S130" i="28"/>
  <c r="S131" i="28"/>
  <c r="S132" i="28"/>
  <c r="S133" i="28"/>
  <c r="S134"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23" i="28"/>
  <c r="T24" i="28"/>
  <c r="T25" i="28"/>
  <c r="T26" i="28"/>
  <c r="T27" i="28"/>
  <c r="T28" i="28"/>
  <c r="T29" i="28"/>
  <c r="T30" i="28"/>
  <c r="T31" i="28"/>
  <c r="T32" i="28"/>
  <c r="T33" i="28"/>
  <c r="T34" i="28"/>
  <c r="T35" i="28"/>
  <c r="T36" i="28"/>
  <c r="T37" i="28"/>
  <c r="T38" i="28"/>
  <c r="T39" i="28"/>
  <c r="T41" i="28"/>
  <c r="T42" i="28"/>
  <c r="T43" i="28"/>
  <c r="T44" i="28"/>
  <c r="T45" i="28"/>
  <c r="T46" i="28"/>
  <c r="T47" i="28"/>
  <c r="T48" i="28"/>
  <c r="T49" i="28"/>
  <c r="T50" i="28"/>
  <c r="T51" i="28"/>
  <c r="T52" i="28"/>
  <c r="T55" i="28"/>
  <c r="T56" i="28"/>
  <c r="T57" i="28"/>
  <c r="T59" i="28"/>
  <c r="T60" i="28"/>
  <c r="T62" i="28"/>
  <c r="T63" i="28"/>
  <c r="T64" i="28"/>
  <c r="T65" i="28"/>
  <c r="T66" i="28"/>
  <c r="T19" i="28"/>
  <c r="T11" i="28"/>
  <c r="N16" i="28"/>
  <c r="N17" i="28"/>
  <c r="T192" i="28"/>
  <c r="O10" i="21" l="1"/>
  <c r="O12" i="21"/>
  <c r="O13" i="21" s="1"/>
  <c r="T53" i="28"/>
  <c r="T40" i="28"/>
  <c r="T8" i="28" s="1"/>
  <c r="T58" i="28"/>
  <c r="T22" i="28"/>
  <c r="T17" i="28"/>
  <c r="T16" i="28"/>
  <c r="T191" i="28"/>
  <c r="N8" i="28"/>
  <c r="N9" i="28"/>
  <c r="N182" i="23"/>
  <c r="N145" i="22"/>
  <c r="N254" i="21"/>
  <c r="T9" i="28" l="1"/>
  <c r="T10" i="28" s="1"/>
  <c r="T61" i="28"/>
  <c r="N10" i="28"/>
  <c r="N12" i="28"/>
  <c r="N13" i="28" s="1"/>
  <c r="N29" i="23"/>
  <c r="T12" i="28" l="1"/>
  <c r="T13" i="28" s="1"/>
  <c r="T67" i="28"/>
  <c r="T14" i="28" s="1"/>
  <c r="N14" i="28"/>
  <c r="T192" i="26"/>
  <c r="T193" i="26"/>
  <c r="T194" i="26"/>
  <c r="T195" i="26"/>
  <c r="T196" i="26"/>
  <c r="T197" i="26"/>
  <c r="T198" i="26"/>
  <c r="T199" i="26"/>
  <c r="T200" i="26"/>
  <c r="T201" i="26"/>
  <c r="T202" i="26"/>
  <c r="T203" i="26"/>
  <c r="T204" i="26"/>
  <c r="T205" i="26"/>
  <c r="T207" i="26"/>
  <c r="T208" i="26"/>
  <c r="T209" i="26"/>
  <c r="T210" i="26"/>
  <c r="T211" i="26"/>
  <c r="T212" i="26"/>
  <c r="T213" i="26"/>
  <c r="T214" i="26"/>
  <c r="T215" i="26"/>
  <c r="T216" i="26"/>
  <c r="T217" i="26"/>
  <c r="T218" i="26"/>
  <c r="T219" i="26"/>
  <c r="T220" i="26"/>
  <c r="T221" i="26"/>
  <c r="T224" i="26"/>
  <c r="T225" i="26"/>
  <c r="T226" i="26"/>
  <c r="T227" i="26"/>
  <c r="T228" i="26"/>
  <c r="T229" i="26"/>
  <c r="T230" i="26"/>
  <c r="T231" i="26"/>
  <c r="T232" i="26"/>
  <c r="T233" i="26"/>
  <c r="T234" i="26"/>
  <c r="T235" i="26"/>
  <c r="T236" i="26"/>
  <c r="T237" i="26"/>
  <c r="T239" i="26"/>
  <c r="T240" i="26"/>
  <c r="T241" i="26"/>
  <c r="T242" i="26"/>
  <c r="T243" i="26"/>
  <c r="T244" i="26"/>
  <c r="T245" i="26"/>
  <c r="T246" i="26"/>
  <c r="T247" i="26"/>
  <c r="T248" i="26"/>
  <c r="T249" i="26"/>
  <c r="T250" i="26"/>
  <c r="T251" i="26"/>
  <c r="T252" i="26"/>
  <c r="T253" i="26"/>
  <c r="T255" i="26"/>
  <c r="T256" i="26"/>
  <c r="T257" i="26"/>
  <c r="T258" i="26"/>
  <c r="T259" i="26"/>
  <c r="T260" i="26"/>
  <c r="T261" i="26"/>
  <c r="S192" i="26"/>
  <c r="S193" i="26"/>
  <c r="S194" i="26"/>
  <c r="S195" i="26"/>
  <c r="S196" i="26"/>
  <c r="S197" i="26"/>
  <c r="S198" i="26"/>
  <c r="S199" i="26"/>
  <c r="S200" i="26"/>
  <c r="S201" i="26"/>
  <c r="S202" i="26"/>
  <c r="S203" i="26"/>
  <c r="S204" i="26"/>
  <c r="S205" i="26"/>
  <c r="S207" i="26"/>
  <c r="S208" i="26"/>
  <c r="S209" i="26"/>
  <c r="S210" i="26"/>
  <c r="S211" i="26"/>
  <c r="S212" i="26"/>
  <c r="S213" i="26"/>
  <c r="S214" i="26"/>
  <c r="S215" i="26"/>
  <c r="S216" i="26"/>
  <c r="S217" i="26"/>
  <c r="S218" i="26"/>
  <c r="S219" i="26"/>
  <c r="S220" i="26"/>
  <c r="S221" i="26"/>
  <c r="S224" i="26"/>
  <c r="S225" i="26"/>
  <c r="S226" i="26"/>
  <c r="S227" i="26"/>
  <c r="S228" i="26"/>
  <c r="S229" i="26"/>
  <c r="S230" i="26"/>
  <c r="S231" i="26"/>
  <c r="S232" i="26"/>
  <c r="S233" i="26"/>
  <c r="S234" i="26"/>
  <c r="S235" i="26"/>
  <c r="S236" i="26"/>
  <c r="S237" i="26"/>
  <c r="S239" i="26"/>
  <c r="S240" i="26"/>
  <c r="S241" i="26"/>
  <c r="S242" i="26"/>
  <c r="S243" i="26"/>
  <c r="S244" i="26"/>
  <c r="S245" i="26"/>
  <c r="S246" i="26"/>
  <c r="S247" i="26"/>
  <c r="S248" i="26"/>
  <c r="S249" i="26"/>
  <c r="S250" i="26"/>
  <c r="S251" i="26"/>
  <c r="S252" i="26"/>
  <c r="S253" i="26"/>
  <c r="S255" i="26"/>
  <c r="S256" i="26"/>
  <c r="S257" i="26"/>
  <c r="S258" i="26"/>
  <c r="S259" i="26"/>
  <c r="S260" i="26"/>
  <c r="S261" i="26"/>
  <c r="T137" i="26"/>
  <c r="T138" i="26"/>
  <c r="T139" i="26"/>
  <c r="T140" i="26"/>
  <c r="T141" i="26"/>
  <c r="T142" i="26"/>
  <c r="T143" i="26"/>
  <c r="T144" i="26"/>
  <c r="T146" i="26"/>
  <c r="T147" i="26"/>
  <c r="T148" i="26"/>
  <c r="T149" i="26"/>
  <c r="T150" i="26"/>
  <c r="T151" i="26"/>
  <c r="T152" i="26"/>
  <c r="T153" i="26"/>
  <c r="T154" i="26"/>
  <c r="T155" i="26"/>
  <c r="T156" i="26"/>
  <c r="T157" i="26"/>
  <c r="T158" i="26"/>
  <c r="T159" i="26"/>
  <c r="T162" i="26"/>
  <c r="T163" i="26"/>
  <c r="T164" i="26"/>
  <c r="T165" i="26"/>
  <c r="T167" i="26"/>
  <c r="T168" i="26"/>
  <c r="T169" i="26"/>
  <c r="T170" i="26"/>
  <c r="T171" i="26"/>
  <c r="T172" i="26"/>
  <c r="T175" i="26"/>
  <c r="T176" i="26"/>
  <c r="T177" i="26"/>
  <c r="T179" i="26"/>
  <c r="T180" i="26"/>
  <c r="T183" i="26"/>
  <c r="T184" i="26"/>
  <c r="T185" i="26"/>
  <c r="T186" i="26"/>
  <c r="S72" i="26"/>
  <c r="S73" i="26"/>
  <c r="S74" i="26"/>
  <c r="S75" i="26"/>
  <c r="S76" i="26"/>
  <c r="S77" i="26"/>
  <c r="S78" i="26"/>
  <c r="S79" i="26"/>
  <c r="S80" i="26"/>
  <c r="S81" i="26"/>
  <c r="S82" i="26"/>
  <c r="S83" i="26"/>
  <c r="S85" i="26"/>
  <c r="S86" i="26"/>
  <c r="S87" i="26"/>
  <c r="S88" i="26"/>
  <c r="S89" i="26"/>
  <c r="S90" i="26"/>
  <c r="S91" i="26"/>
  <c r="S92" i="26"/>
  <c r="S93" i="26"/>
  <c r="S94" i="26"/>
  <c r="S95" i="26"/>
  <c r="S96" i="26"/>
  <c r="S97" i="26"/>
  <c r="S98" i="26"/>
  <c r="S101" i="26"/>
  <c r="S102" i="26"/>
  <c r="S103" i="26"/>
  <c r="S104" i="26"/>
  <c r="S105" i="26"/>
  <c r="S106" i="26"/>
  <c r="S107" i="26"/>
  <c r="S108" i="26"/>
  <c r="S109" i="26"/>
  <c r="S110" i="26"/>
  <c r="S111" i="26"/>
  <c r="S112" i="26"/>
  <c r="S114" i="26"/>
  <c r="S115" i="26"/>
  <c r="S116" i="26"/>
  <c r="S117" i="26"/>
  <c r="S118" i="26"/>
  <c r="S119" i="26"/>
  <c r="S120" i="26"/>
  <c r="S121" i="26"/>
  <c r="S122" i="26"/>
  <c r="S123" i="26"/>
  <c r="S124" i="26"/>
  <c r="S125" i="26"/>
  <c r="S127" i="26"/>
  <c r="S128" i="26"/>
  <c r="S129" i="26"/>
  <c r="S130" i="26"/>
  <c r="S131" i="26"/>
  <c r="S132" i="26"/>
  <c r="S133" i="26"/>
  <c r="T72" i="26"/>
  <c r="T73" i="26"/>
  <c r="T74" i="26"/>
  <c r="T75" i="26"/>
  <c r="T76" i="26"/>
  <c r="T77" i="26"/>
  <c r="T78" i="26"/>
  <c r="T79" i="26"/>
  <c r="T80" i="26"/>
  <c r="T81" i="26"/>
  <c r="T82" i="26"/>
  <c r="T83" i="26"/>
  <c r="T85" i="26"/>
  <c r="T86" i="26"/>
  <c r="T87" i="26"/>
  <c r="T88" i="26"/>
  <c r="T89" i="26"/>
  <c r="T90" i="26"/>
  <c r="T91" i="26"/>
  <c r="T92" i="26"/>
  <c r="T93" i="26"/>
  <c r="T94" i="26"/>
  <c r="T95" i="26"/>
  <c r="T96" i="26"/>
  <c r="T97" i="26"/>
  <c r="T98" i="26"/>
  <c r="T101" i="26"/>
  <c r="T102" i="26"/>
  <c r="T103" i="26"/>
  <c r="T104" i="26"/>
  <c r="T105" i="26"/>
  <c r="T106" i="26"/>
  <c r="T107" i="26"/>
  <c r="T108" i="26"/>
  <c r="T109" i="26"/>
  <c r="T110" i="26"/>
  <c r="T111" i="26"/>
  <c r="T112" i="26"/>
  <c r="T114" i="26"/>
  <c r="T115" i="26"/>
  <c r="T116" i="26"/>
  <c r="T117" i="26"/>
  <c r="T118" i="26"/>
  <c r="T119" i="26"/>
  <c r="T120" i="26"/>
  <c r="T121" i="26"/>
  <c r="T122" i="26"/>
  <c r="T123" i="26"/>
  <c r="T124" i="26"/>
  <c r="T125" i="26"/>
  <c r="T127" i="26"/>
  <c r="T128" i="26"/>
  <c r="T129" i="26"/>
  <c r="T130" i="26"/>
  <c r="T131" i="26"/>
  <c r="T132" i="26"/>
  <c r="T133" i="26"/>
  <c r="T23" i="26"/>
  <c r="T24" i="26"/>
  <c r="T25" i="26"/>
  <c r="T26" i="26"/>
  <c r="T27" i="26"/>
  <c r="T28" i="26"/>
  <c r="T30" i="26"/>
  <c r="T31" i="26"/>
  <c r="T32" i="26"/>
  <c r="T33" i="26"/>
  <c r="T34" i="26"/>
  <c r="T35" i="26"/>
  <c r="T36" i="26"/>
  <c r="T37" i="26"/>
  <c r="T38" i="26"/>
  <c r="T39" i="26"/>
  <c r="T42" i="26"/>
  <c r="T43" i="26"/>
  <c r="T44" i="26"/>
  <c r="T45" i="26"/>
  <c r="T47" i="26"/>
  <c r="T48" i="26"/>
  <c r="T49" i="26"/>
  <c r="T50" i="26"/>
  <c r="T51" i="26"/>
  <c r="T52" i="26"/>
  <c r="T55" i="26"/>
  <c r="T56" i="26"/>
  <c r="T57" i="26"/>
  <c r="T59" i="26"/>
  <c r="T60" i="26"/>
  <c r="T63" i="26"/>
  <c r="T64" i="26"/>
  <c r="T65" i="26"/>
  <c r="T66" i="26"/>
  <c r="T19" i="26"/>
  <c r="T11" i="26"/>
  <c r="N4" i="26"/>
  <c r="N16" i="26"/>
  <c r="N17" i="26"/>
  <c r="N22" i="26"/>
  <c r="T22" i="26" s="1"/>
  <c r="N29" i="26"/>
  <c r="T29" i="26" s="1"/>
  <c r="N41" i="26"/>
  <c r="T41" i="26" s="1"/>
  <c r="N46" i="26"/>
  <c r="T46" i="26" s="1"/>
  <c r="N54" i="26"/>
  <c r="T54" i="26" s="1"/>
  <c r="N58" i="26"/>
  <c r="T58" i="26" s="1"/>
  <c r="N62" i="26"/>
  <c r="T62" i="26" s="1"/>
  <c r="N71" i="26"/>
  <c r="N84" i="26"/>
  <c r="T84" i="26" s="1"/>
  <c r="N100" i="26"/>
  <c r="T100" i="26" s="1"/>
  <c r="N113" i="26"/>
  <c r="T113" i="26" s="1"/>
  <c r="N126" i="26"/>
  <c r="T126" i="26" s="1"/>
  <c r="N136" i="26"/>
  <c r="N145" i="26"/>
  <c r="T145" i="26" s="1"/>
  <c r="N161" i="26"/>
  <c r="T161" i="26" s="1"/>
  <c r="N166" i="26"/>
  <c r="T166" i="26" s="1"/>
  <c r="N174" i="26"/>
  <c r="T174" i="26" s="1"/>
  <c r="N178" i="26"/>
  <c r="T178" i="26" s="1"/>
  <c r="N182" i="26"/>
  <c r="T182" i="26" s="1"/>
  <c r="N191" i="26"/>
  <c r="T191" i="26" s="1"/>
  <c r="N206" i="26"/>
  <c r="T206" i="26" s="1"/>
  <c r="N223" i="26"/>
  <c r="T223" i="26" s="1"/>
  <c r="N238" i="26"/>
  <c r="T238" i="26" s="1"/>
  <c r="N254" i="26"/>
  <c r="T254" i="26" s="1"/>
  <c r="T192" i="24"/>
  <c r="T193" i="24"/>
  <c r="T194" i="24"/>
  <c r="T195" i="24"/>
  <c r="T196" i="24"/>
  <c r="T197" i="24"/>
  <c r="T198" i="24"/>
  <c r="T199" i="24"/>
  <c r="T200" i="24"/>
  <c r="T201" i="24"/>
  <c r="T202" i="24"/>
  <c r="T203" i="24"/>
  <c r="T204" i="24"/>
  <c r="T205" i="24"/>
  <c r="T207" i="24"/>
  <c r="T208" i="24"/>
  <c r="T209" i="24"/>
  <c r="T210" i="24"/>
  <c r="T211" i="24"/>
  <c r="T212" i="24"/>
  <c r="T213" i="24"/>
  <c r="T214" i="24"/>
  <c r="T215" i="24"/>
  <c r="T216" i="24"/>
  <c r="T217" i="24"/>
  <c r="T218" i="24"/>
  <c r="T219" i="24"/>
  <c r="T220" i="24"/>
  <c r="T221" i="24"/>
  <c r="T224" i="24"/>
  <c r="T225" i="24"/>
  <c r="T226" i="24"/>
  <c r="T227" i="24"/>
  <c r="T228" i="24"/>
  <c r="T229" i="24"/>
  <c r="T230" i="24"/>
  <c r="T231" i="24"/>
  <c r="T232" i="24"/>
  <c r="T233" i="24"/>
  <c r="T234" i="24"/>
  <c r="T235" i="24"/>
  <c r="T236" i="24"/>
  <c r="T237" i="24"/>
  <c r="T239" i="24"/>
  <c r="T240" i="24"/>
  <c r="T241" i="24"/>
  <c r="T242" i="24"/>
  <c r="T243" i="24"/>
  <c r="T244" i="24"/>
  <c r="T245" i="24"/>
  <c r="T246" i="24"/>
  <c r="T247" i="24"/>
  <c r="T248" i="24"/>
  <c r="T249" i="24"/>
  <c r="T250" i="24"/>
  <c r="T251" i="24"/>
  <c r="T252" i="24"/>
  <c r="T253" i="24"/>
  <c r="T255" i="24"/>
  <c r="T256" i="24"/>
  <c r="T257" i="24"/>
  <c r="T258" i="24"/>
  <c r="T259" i="24"/>
  <c r="T260" i="24"/>
  <c r="T261" i="24"/>
  <c r="S192" i="24"/>
  <c r="S193" i="24"/>
  <c r="S194" i="24"/>
  <c r="S195" i="24"/>
  <c r="S196" i="24"/>
  <c r="S197" i="24"/>
  <c r="S198" i="24"/>
  <c r="S199" i="24"/>
  <c r="S200" i="24"/>
  <c r="S201" i="24"/>
  <c r="S202" i="24"/>
  <c r="S203" i="24"/>
  <c r="S204" i="24"/>
  <c r="S205" i="24"/>
  <c r="S207" i="24"/>
  <c r="S208" i="24"/>
  <c r="S209" i="24"/>
  <c r="S210" i="24"/>
  <c r="S211" i="24"/>
  <c r="S212" i="24"/>
  <c r="S213" i="24"/>
  <c r="S214" i="24"/>
  <c r="S215" i="24"/>
  <c r="S216" i="24"/>
  <c r="S217" i="24"/>
  <c r="S218" i="24"/>
  <c r="S219" i="24"/>
  <c r="S220" i="24"/>
  <c r="S221" i="24"/>
  <c r="S224" i="24"/>
  <c r="S225" i="24"/>
  <c r="S226" i="24"/>
  <c r="S227" i="24"/>
  <c r="S228" i="24"/>
  <c r="S229" i="24"/>
  <c r="S230" i="24"/>
  <c r="S231" i="24"/>
  <c r="S232" i="24"/>
  <c r="S233" i="24"/>
  <c r="S234" i="24"/>
  <c r="S235" i="24"/>
  <c r="S236" i="24"/>
  <c r="S237" i="24"/>
  <c r="S239" i="24"/>
  <c r="S240" i="24"/>
  <c r="S241" i="24"/>
  <c r="S242" i="24"/>
  <c r="S243" i="24"/>
  <c r="S244" i="24"/>
  <c r="S245" i="24"/>
  <c r="S246" i="24"/>
  <c r="S247" i="24"/>
  <c r="S248" i="24"/>
  <c r="S249" i="24"/>
  <c r="S250" i="24"/>
  <c r="S251" i="24"/>
  <c r="S252" i="24"/>
  <c r="S253" i="24"/>
  <c r="S255" i="24"/>
  <c r="S256" i="24"/>
  <c r="S257" i="24"/>
  <c r="S258" i="24"/>
  <c r="S259" i="24"/>
  <c r="S260" i="24"/>
  <c r="S261" i="24"/>
  <c r="T137" i="24"/>
  <c r="T138" i="24"/>
  <c r="T139" i="24"/>
  <c r="T140" i="24"/>
  <c r="T141" i="24"/>
  <c r="T142" i="24"/>
  <c r="T143" i="24"/>
  <c r="T144" i="24"/>
  <c r="T146" i="24"/>
  <c r="T147" i="24"/>
  <c r="T148" i="24"/>
  <c r="T149" i="24"/>
  <c r="T150" i="24"/>
  <c r="T151" i="24"/>
  <c r="T152" i="24"/>
  <c r="T153" i="24"/>
  <c r="T154" i="24"/>
  <c r="T155" i="24"/>
  <c r="T156" i="24"/>
  <c r="T157" i="24"/>
  <c r="T158" i="24"/>
  <c r="T159" i="24"/>
  <c r="T162" i="24"/>
  <c r="T163" i="24"/>
  <c r="T164" i="24"/>
  <c r="T165" i="24"/>
  <c r="T167" i="24"/>
  <c r="T168" i="24"/>
  <c r="T169" i="24"/>
  <c r="T170" i="24"/>
  <c r="T171" i="24"/>
  <c r="T172" i="24"/>
  <c r="T175" i="24"/>
  <c r="T176" i="24"/>
  <c r="T177" i="24"/>
  <c r="T179" i="24"/>
  <c r="T180" i="24"/>
  <c r="T183" i="24"/>
  <c r="T184" i="24"/>
  <c r="T185" i="24"/>
  <c r="T186" i="24"/>
  <c r="T72" i="24"/>
  <c r="T73" i="24"/>
  <c r="T74" i="24"/>
  <c r="T75" i="24"/>
  <c r="T76" i="24"/>
  <c r="T77" i="24"/>
  <c r="T78" i="24"/>
  <c r="T79" i="24"/>
  <c r="T80" i="24"/>
  <c r="T81" i="24"/>
  <c r="T82" i="24"/>
  <c r="T83" i="24"/>
  <c r="T85" i="24"/>
  <c r="T86" i="24"/>
  <c r="T87" i="24"/>
  <c r="T88" i="24"/>
  <c r="T89" i="24"/>
  <c r="T90" i="24"/>
  <c r="T91" i="24"/>
  <c r="T92" i="24"/>
  <c r="T93" i="24"/>
  <c r="T94" i="24"/>
  <c r="T95" i="24"/>
  <c r="T96" i="24"/>
  <c r="T97" i="24"/>
  <c r="T98" i="24"/>
  <c r="T101" i="24"/>
  <c r="T102" i="24"/>
  <c r="T103" i="24"/>
  <c r="T104" i="24"/>
  <c r="T105" i="24"/>
  <c r="T106" i="24"/>
  <c r="T107" i="24"/>
  <c r="T108" i="24"/>
  <c r="T109" i="24"/>
  <c r="T110" i="24"/>
  <c r="T111" i="24"/>
  <c r="T112" i="24"/>
  <c r="T114" i="24"/>
  <c r="T115" i="24"/>
  <c r="T116" i="24"/>
  <c r="T117" i="24"/>
  <c r="T118" i="24"/>
  <c r="T119" i="24"/>
  <c r="T120" i="24"/>
  <c r="T121" i="24"/>
  <c r="T122" i="24"/>
  <c r="T123" i="24"/>
  <c r="T124" i="24"/>
  <c r="T125" i="24"/>
  <c r="T127" i="24"/>
  <c r="T128" i="24"/>
  <c r="T129" i="24"/>
  <c r="T130" i="24"/>
  <c r="T131" i="24"/>
  <c r="T132" i="24"/>
  <c r="T133" i="24"/>
  <c r="S72" i="24"/>
  <c r="S73" i="24"/>
  <c r="S74" i="24"/>
  <c r="S75" i="24"/>
  <c r="S76" i="24"/>
  <c r="S77" i="24"/>
  <c r="S78" i="24"/>
  <c r="S79" i="24"/>
  <c r="S80" i="24"/>
  <c r="S81" i="24"/>
  <c r="S82" i="24"/>
  <c r="S83" i="24"/>
  <c r="S85" i="24"/>
  <c r="S86" i="24"/>
  <c r="S87" i="24"/>
  <c r="S88" i="24"/>
  <c r="S89" i="24"/>
  <c r="S90" i="24"/>
  <c r="S91" i="24"/>
  <c r="S92" i="24"/>
  <c r="S93" i="24"/>
  <c r="S94" i="24"/>
  <c r="S95" i="24"/>
  <c r="S96" i="24"/>
  <c r="S97" i="24"/>
  <c r="S98" i="24"/>
  <c r="S101" i="24"/>
  <c r="S102" i="24"/>
  <c r="S103" i="24"/>
  <c r="S104" i="24"/>
  <c r="S105" i="24"/>
  <c r="S106" i="24"/>
  <c r="S107" i="24"/>
  <c r="S108" i="24"/>
  <c r="S109" i="24"/>
  <c r="S110" i="24"/>
  <c r="S111" i="24"/>
  <c r="S112" i="24"/>
  <c r="S114" i="24"/>
  <c r="S115" i="24"/>
  <c r="S116" i="24"/>
  <c r="S117" i="24"/>
  <c r="S118" i="24"/>
  <c r="S119" i="24"/>
  <c r="S120" i="24"/>
  <c r="S121" i="24"/>
  <c r="S122" i="24"/>
  <c r="S123" i="24"/>
  <c r="S124" i="24"/>
  <c r="S125" i="24"/>
  <c r="S127" i="24"/>
  <c r="S128" i="24"/>
  <c r="S129" i="24"/>
  <c r="S130" i="24"/>
  <c r="S131" i="24"/>
  <c r="S132" i="24"/>
  <c r="S133" i="24"/>
  <c r="T23" i="24"/>
  <c r="T24" i="24"/>
  <c r="T25" i="24"/>
  <c r="T26" i="24"/>
  <c r="T27" i="24"/>
  <c r="T28" i="24"/>
  <c r="T30" i="24"/>
  <c r="T31" i="24"/>
  <c r="T32" i="24"/>
  <c r="T33" i="24"/>
  <c r="T34" i="24"/>
  <c r="T35" i="24"/>
  <c r="T36" i="24"/>
  <c r="T37" i="24"/>
  <c r="T38" i="24"/>
  <c r="T39" i="24"/>
  <c r="T42" i="24"/>
  <c r="T43" i="24"/>
  <c r="T44" i="24"/>
  <c r="T45" i="24"/>
  <c r="T47" i="24"/>
  <c r="T48" i="24"/>
  <c r="T49" i="24"/>
  <c r="T50" i="24"/>
  <c r="T51" i="24"/>
  <c r="T52" i="24"/>
  <c r="T55" i="24"/>
  <c r="T56" i="24"/>
  <c r="T57" i="24"/>
  <c r="T59" i="24"/>
  <c r="T60" i="24"/>
  <c r="T64" i="24"/>
  <c r="T65" i="24"/>
  <c r="T66" i="24"/>
  <c r="T19" i="24"/>
  <c r="T11" i="24"/>
  <c r="N16" i="24"/>
  <c r="N17" i="24"/>
  <c r="N22" i="24"/>
  <c r="T22" i="24" s="1"/>
  <c r="N29" i="24"/>
  <c r="T29" i="24" s="1"/>
  <c r="N41" i="24"/>
  <c r="T41" i="24" s="1"/>
  <c r="N46" i="24"/>
  <c r="T46" i="24" s="1"/>
  <c r="N54" i="24"/>
  <c r="T54" i="24" s="1"/>
  <c r="N58" i="24"/>
  <c r="T58" i="24" s="1"/>
  <c r="N62" i="24"/>
  <c r="N71" i="24"/>
  <c r="N84" i="24"/>
  <c r="T84" i="24" s="1"/>
  <c r="N100" i="24"/>
  <c r="T100" i="24" s="1"/>
  <c r="N113" i="24"/>
  <c r="T113" i="24" s="1"/>
  <c r="N126" i="24"/>
  <c r="T126" i="24" s="1"/>
  <c r="N136" i="24"/>
  <c r="T136" i="24" s="1"/>
  <c r="N145" i="24"/>
  <c r="T145" i="24" s="1"/>
  <c r="N161" i="24"/>
  <c r="T161" i="24" s="1"/>
  <c r="N166" i="24"/>
  <c r="T166" i="24" s="1"/>
  <c r="N174" i="24"/>
  <c r="T174" i="24" s="1"/>
  <c r="N178" i="24"/>
  <c r="T178" i="24" s="1"/>
  <c r="N182" i="24"/>
  <c r="T182" i="24" s="1"/>
  <c r="N191" i="24"/>
  <c r="T191" i="24" s="1"/>
  <c r="N206" i="24"/>
  <c r="T206" i="24" s="1"/>
  <c r="N223" i="24"/>
  <c r="N238" i="24"/>
  <c r="T238" i="24" s="1"/>
  <c r="N254" i="24"/>
  <c r="T254" i="24" s="1"/>
  <c r="T192" i="25"/>
  <c r="T193" i="25"/>
  <c r="T194" i="25"/>
  <c r="T195" i="25"/>
  <c r="T196" i="25"/>
  <c r="T197" i="25"/>
  <c r="T198" i="25"/>
  <c r="T199" i="25"/>
  <c r="T200" i="25"/>
  <c r="T201" i="25"/>
  <c r="T202" i="25"/>
  <c r="T203" i="25"/>
  <c r="T204" i="25"/>
  <c r="T205" i="25"/>
  <c r="T207" i="25"/>
  <c r="T208" i="25"/>
  <c r="T209" i="25"/>
  <c r="T210" i="25"/>
  <c r="T211" i="25"/>
  <c r="T212" i="25"/>
  <c r="T213" i="25"/>
  <c r="T214" i="25"/>
  <c r="T215" i="25"/>
  <c r="T216" i="25"/>
  <c r="T217" i="25"/>
  <c r="T218" i="25"/>
  <c r="T219" i="25"/>
  <c r="T220" i="25"/>
  <c r="T221" i="25"/>
  <c r="T224" i="25"/>
  <c r="T225" i="25"/>
  <c r="T226" i="25"/>
  <c r="T227" i="25"/>
  <c r="T228" i="25"/>
  <c r="T229" i="25"/>
  <c r="T230" i="25"/>
  <c r="T231" i="25"/>
  <c r="T232" i="25"/>
  <c r="T233" i="25"/>
  <c r="T234" i="25"/>
  <c r="T235" i="25"/>
  <c r="T236" i="25"/>
  <c r="T237" i="25"/>
  <c r="T239" i="25"/>
  <c r="T240" i="25"/>
  <c r="T241" i="25"/>
  <c r="T242" i="25"/>
  <c r="T243" i="25"/>
  <c r="T244" i="25"/>
  <c r="T245" i="25"/>
  <c r="T246" i="25"/>
  <c r="T247" i="25"/>
  <c r="T248" i="25"/>
  <c r="T249" i="25"/>
  <c r="T250" i="25"/>
  <c r="T251" i="25"/>
  <c r="T252" i="25"/>
  <c r="T253" i="25"/>
  <c r="T255" i="25"/>
  <c r="T256" i="25"/>
  <c r="T257" i="25"/>
  <c r="T258" i="25"/>
  <c r="T259" i="25"/>
  <c r="T260" i="25"/>
  <c r="T261" i="25"/>
  <c r="S192" i="25"/>
  <c r="S193" i="25"/>
  <c r="S194" i="25"/>
  <c r="S195" i="25"/>
  <c r="S196" i="25"/>
  <c r="S197" i="25"/>
  <c r="S198" i="25"/>
  <c r="S199" i="25"/>
  <c r="S200" i="25"/>
  <c r="S201" i="25"/>
  <c r="S202" i="25"/>
  <c r="S203" i="25"/>
  <c r="S204" i="25"/>
  <c r="S205" i="25"/>
  <c r="S207" i="25"/>
  <c r="S208" i="25"/>
  <c r="S209" i="25"/>
  <c r="S210" i="25"/>
  <c r="S211" i="25"/>
  <c r="S212" i="25"/>
  <c r="S213" i="25"/>
  <c r="S214" i="25"/>
  <c r="S215" i="25"/>
  <c r="S216" i="25"/>
  <c r="S217" i="25"/>
  <c r="S218" i="25"/>
  <c r="S219" i="25"/>
  <c r="S220" i="25"/>
  <c r="S221" i="25"/>
  <c r="S224" i="25"/>
  <c r="S225" i="25"/>
  <c r="S226" i="25"/>
  <c r="S227" i="25"/>
  <c r="S228" i="25"/>
  <c r="S229" i="25"/>
  <c r="S230" i="25"/>
  <c r="S231" i="25"/>
  <c r="S232" i="25"/>
  <c r="S233" i="25"/>
  <c r="S234" i="25"/>
  <c r="S235" i="25"/>
  <c r="S236" i="25"/>
  <c r="S237" i="25"/>
  <c r="S239" i="25"/>
  <c r="S240" i="25"/>
  <c r="S241" i="25"/>
  <c r="S242" i="25"/>
  <c r="S243" i="25"/>
  <c r="S244" i="25"/>
  <c r="S245" i="25"/>
  <c r="S246" i="25"/>
  <c r="S247" i="25"/>
  <c r="S248" i="25"/>
  <c r="S249" i="25"/>
  <c r="S250" i="25"/>
  <c r="S251" i="25"/>
  <c r="S252" i="25"/>
  <c r="S253" i="25"/>
  <c r="S255" i="25"/>
  <c r="S256" i="25"/>
  <c r="S257" i="25"/>
  <c r="S258" i="25"/>
  <c r="S259" i="25"/>
  <c r="S260" i="25"/>
  <c r="S261" i="25"/>
  <c r="T137" i="25"/>
  <c r="T138" i="25"/>
  <c r="T139" i="25"/>
  <c r="T140" i="25"/>
  <c r="T141" i="25"/>
  <c r="T142" i="25"/>
  <c r="T143" i="25"/>
  <c r="T144" i="25"/>
  <c r="T146" i="25"/>
  <c r="T147" i="25"/>
  <c r="T148" i="25"/>
  <c r="T149" i="25"/>
  <c r="T150" i="25"/>
  <c r="T151" i="25"/>
  <c r="T152" i="25"/>
  <c r="T153" i="25"/>
  <c r="T154" i="25"/>
  <c r="T155" i="25"/>
  <c r="T156" i="25"/>
  <c r="T157" i="25"/>
  <c r="T158" i="25"/>
  <c r="T159" i="25"/>
  <c r="T162" i="25"/>
  <c r="T163" i="25"/>
  <c r="T164" i="25"/>
  <c r="T165" i="25"/>
  <c r="T167" i="25"/>
  <c r="T168" i="25"/>
  <c r="T169" i="25"/>
  <c r="T170" i="25"/>
  <c r="T171" i="25"/>
  <c r="T172" i="25"/>
  <c r="T175" i="25"/>
  <c r="T176" i="25"/>
  <c r="T177" i="25"/>
  <c r="T179" i="25"/>
  <c r="T180" i="25"/>
  <c r="T183" i="25"/>
  <c r="T184" i="25"/>
  <c r="T185" i="25"/>
  <c r="T186" i="25"/>
  <c r="T72" i="25"/>
  <c r="T73" i="25"/>
  <c r="T74" i="25"/>
  <c r="T75" i="25"/>
  <c r="T76" i="25"/>
  <c r="T77" i="25"/>
  <c r="T78" i="25"/>
  <c r="T79" i="25"/>
  <c r="T80" i="25"/>
  <c r="T81" i="25"/>
  <c r="T82" i="25"/>
  <c r="T83" i="25"/>
  <c r="T85" i="25"/>
  <c r="T86" i="25"/>
  <c r="T87" i="25"/>
  <c r="T88" i="25"/>
  <c r="T89" i="25"/>
  <c r="T90" i="25"/>
  <c r="T91" i="25"/>
  <c r="T92" i="25"/>
  <c r="T93" i="25"/>
  <c r="T94" i="25"/>
  <c r="T95" i="25"/>
  <c r="T96" i="25"/>
  <c r="T97" i="25"/>
  <c r="T98" i="25"/>
  <c r="T101" i="25"/>
  <c r="T102" i="25"/>
  <c r="T103" i="25"/>
  <c r="T104" i="25"/>
  <c r="T105" i="25"/>
  <c r="T106" i="25"/>
  <c r="T107" i="25"/>
  <c r="T108" i="25"/>
  <c r="T109" i="25"/>
  <c r="T110" i="25"/>
  <c r="T111" i="25"/>
  <c r="T112" i="25"/>
  <c r="T114" i="25"/>
  <c r="T115" i="25"/>
  <c r="T116" i="25"/>
  <c r="T117" i="25"/>
  <c r="T118" i="25"/>
  <c r="T119" i="25"/>
  <c r="T120" i="25"/>
  <c r="T121" i="25"/>
  <c r="T122" i="25"/>
  <c r="T123" i="25"/>
  <c r="T124" i="25"/>
  <c r="T125" i="25"/>
  <c r="T127" i="25"/>
  <c r="T128" i="25"/>
  <c r="T129" i="25"/>
  <c r="T130" i="25"/>
  <c r="T131" i="25"/>
  <c r="T132" i="25"/>
  <c r="T133" i="25"/>
  <c r="S72" i="25"/>
  <c r="S73" i="25"/>
  <c r="S74" i="25"/>
  <c r="S75" i="25"/>
  <c r="S76" i="25"/>
  <c r="S77" i="25"/>
  <c r="S78" i="25"/>
  <c r="S79" i="25"/>
  <c r="S80" i="25"/>
  <c r="S81" i="25"/>
  <c r="S82" i="25"/>
  <c r="S83" i="25"/>
  <c r="S85" i="25"/>
  <c r="S86" i="25"/>
  <c r="S87" i="25"/>
  <c r="S88" i="25"/>
  <c r="S89" i="25"/>
  <c r="S90" i="25"/>
  <c r="S91" i="25"/>
  <c r="S92" i="25"/>
  <c r="S93" i="25"/>
  <c r="S94" i="25"/>
  <c r="S95" i="25"/>
  <c r="S96" i="25"/>
  <c r="S97" i="25"/>
  <c r="S98" i="25"/>
  <c r="S101" i="25"/>
  <c r="S102" i="25"/>
  <c r="S103" i="25"/>
  <c r="S104" i="25"/>
  <c r="S105" i="25"/>
  <c r="S106" i="25"/>
  <c r="S107" i="25"/>
  <c r="S108" i="25"/>
  <c r="S109" i="25"/>
  <c r="S110" i="25"/>
  <c r="S111" i="25"/>
  <c r="S112" i="25"/>
  <c r="S114" i="25"/>
  <c r="S115" i="25"/>
  <c r="S116" i="25"/>
  <c r="S117" i="25"/>
  <c r="S118" i="25"/>
  <c r="S119" i="25"/>
  <c r="S120" i="25"/>
  <c r="S121" i="25"/>
  <c r="S122" i="25"/>
  <c r="S123" i="25"/>
  <c r="S124" i="25"/>
  <c r="S125" i="25"/>
  <c r="S127" i="25"/>
  <c r="S128" i="25"/>
  <c r="S129" i="25"/>
  <c r="S130" i="25"/>
  <c r="S131" i="25"/>
  <c r="S132" i="25"/>
  <c r="S133" i="25"/>
  <c r="T23" i="25"/>
  <c r="T24" i="25"/>
  <c r="T25" i="25"/>
  <c r="T26" i="25"/>
  <c r="T27" i="25"/>
  <c r="T28" i="25"/>
  <c r="T30" i="25"/>
  <c r="T31" i="25"/>
  <c r="T32" i="25"/>
  <c r="T33" i="25"/>
  <c r="T34" i="25"/>
  <c r="T35" i="25"/>
  <c r="T36" i="25"/>
  <c r="T37" i="25"/>
  <c r="T38" i="25"/>
  <c r="T39" i="25"/>
  <c r="T42" i="25"/>
  <c r="T43" i="25"/>
  <c r="T44" i="25"/>
  <c r="T45" i="25"/>
  <c r="T47" i="25"/>
  <c r="T48" i="25"/>
  <c r="T49" i="25"/>
  <c r="T50" i="25"/>
  <c r="T51" i="25"/>
  <c r="T52" i="25"/>
  <c r="T55" i="25"/>
  <c r="T56" i="25"/>
  <c r="T57" i="25"/>
  <c r="T59" i="25"/>
  <c r="T60" i="25"/>
  <c r="T63" i="25"/>
  <c r="T64" i="25"/>
  <c r="T65" i="25"/>
  <c r="T66" i="25"/>
  <c r="T19" i="25"/>
  <c r="T11" i="25"/>
  <c r="N4" i="25"/>
  <c r="N16" i="25"/>
  <c r="N17" i="25"/>
  <c r="N22" i="25"/>
  <c r="N29" i="25"/>
  <c r="T29" i="25" s="1"/>
  <c r="N41" i="25"/>
  <c r="T41" i="25" s="1"/>
  <c r="N46" i="25"/>
  <c r="T46" i="25" s="1"/>
  <c r="N54" i="25"/>
  <c r="T54" i="25" s="1"/>
  <c r="N58" i="25"/>
  <c r="T58" i="25" s="1"/>
  <c r="N62" i="25"/>
  <c r="T62" i="25" s="1"/>
  <c r="N71" i="25"/>
  <c r="N84" i="25"/>
  <c r="T84" i="25" s="1"/>
  <c r="N100" i="25"/>
  <c r="T100" i="25" s="1"/>
  <c r="N113" i="25"/>
  <c r="T113" i="25" s="1"/>
  <c r="N126" i="25"/>
  <c r="T126" i="25" s="1"/>
  <c r="N136" i="25"/>
  <c r="T136" i="25" s="1"/>
  <c r="N145" i="25"/>
  <c r="T145" i="25" s="1"/>
  <c r="N161" i="25"/>
  <c r="T161" i="25" s="1"/>
  <c r="N166" i="25"/>
  <c r="T166" i="25" s="1"/>
  <c r="N174" i="25"/>
  <c r="T174" i="25" s="1"/>
  <c r="N178" i="25"/>
  <c r="T178" i="25" s="1"/>
  <c r="N182" i="25"/>
  <c r="T182" i="25" s="1"/>
  <c r="N191" i="25"/>
  <c r="T191" i="25" s="1"/>
  <c r="N206" i="25"/>
  <c r="T206" i="25" s="1"/>
  <c r="N223" i="25"/>
  <c r="N238" i="25"/>
  <c r="T238" i="25" s="1"/>
  <c r="N254" i="25"/>
  <c r="T254" i="25" s="1"/>
  <c r="S192" i="23"/>
  <c r="S193" i="23"/>
  <c r="S194" i="23"/>
  <c r="S195" i="23"/>
  <c r="S196" i="23"/>
  <c r="S197" i="23"/>
  <c r="S198" i="23"/>
  <c r="S199" i="23"/>
  <c r="S200" i="23"/>
  <c r="S201" i="23"/>
  <c r="S202" i="23"/>
  <c r="S203" i="23"/>
  <c r="S204" i="23"/>
  <c r="S205" i="23"/>
  <c r="S207" i="23"/>
  <c r="S208" i="23"/>
  <c r="S209" i="23"/>
  <c r="S210" i="23"/>
  <c r="S211" i="23"/>
  <c r="S212" i="23"/>
  <c r="S213" i="23"/>
  <c r="S214" i="23"/>
  <c r="S215" i="23"/>
  <c r="S216" i="23"/>
  <c r="S217" i="23"/>
  <c r="S218" i="23"/>
  <c r="S219" i="23"/>
  <c r="S220" i="23"/>
  <c r="S221" i="23"/>
  <c r="S224" i="23"/>
  <c r="S225" i="23"/>
  <c r="S226" i="23"/>
  <c r="S227" i="23"/>
  <c r="S228" i="23"/>
  <c r="S229" i="23"/>
  <c r="S230" i="23"/>
  <c r="S231" i="23"/>
  <c r="S232" i="23"/>
  <c r="S233" i="23"/>
  <c r="S234" i="23"/>
  <c r="S235" i="23"/>
  <c r="S236" i="23"/>
  <c r="S237" i="23"/>
  <c r="S239" i="23"/>
  <c r="S240" i="23"/>
  <c r="S241" i="23"/>
  <c r="S242" i="23"/>
  <c r="S243" i="23"/>
  <c r="S244" i="23"/>
  <c r="S245" i="23"/>
  <c r="S246" i="23"/>
  <c r="S247" i="23"/>
  <c r="S248" i="23"/>
  <c r="S249" i="23"/>
  <c r="S250" i="23"/>
  <c r="S251" i="23"/>
  <c r="S252" i="23"/>
  <c r="S253" i="23"/>
  <c r="S255" i="23"/>
  <c r="S256" i="23"/>
  <c r="S257" i="23"/>
  <c r="S258" i="23"/>
  <c r="S259" i="23"/>
  <c r="S260" i="23"/>
  <c r="S261" i="23"/>
  <c r="T192" i="23"/>
  <c r="T193" i="23"/>
  <c r="T194" i="23"/>
  <c r="T195" i="23"/>
  <c r="T196" i="23"/>
  <c r="T197" i="23"/>
  <c r="T198" i="23"/>
  <c r="T199" i="23"/>
  <c r="T200" i="23"/>
  <c r="T201" i="23"/>
  <c r="T202" i="23"/>
  <c r="T203" i="23"/>
  <c r="T204" i="23"/>
  <c r="T205" i="23"/>
  <c r="T207" i="23"/>
  <c r="T208" i="23"/>
  <c r="T209" i="23"/>
  <c r="T210" i="23"/>
  <c r="T211" i="23"/>
  <c r="T212" i="23"/>
  <c r="T213" i="23"/>
  <c r="T214" i="23"/>
  <c r="T215" i="23"/>
  <c r="T216" i="23"/>
  <c r="T217" i="23"/>
  <c r="T218" i="23"/>
  <c r="T219" i="23"/>
  <c r="T220" i="23"/>
  <c r="T221" i="23"/>
  <c r="T224" i="23"/>
  <c r="T225" i="23"/>
  <c r="T226" i="23"/>
  <c r="T227" i="23"/>
  <c r="T228" i="23"/>
  <c r="T229" i="23"/>
  <c r="T230" i="23"/>
  <c r="T231" i="23"/>
  <c r="T232" i="23"/>
  <c r="T233" i="23"/>
  <c r="T234" i="23"/>
  <c r="T235" i="23"/>
  <c r="T236" i="23"/>
  <c r="T237" i="23"/>
  <c r="T239" i="23"/>
  <c r="T240" i="23"/>
  <c r="T241" i="23"/>
  <c r="T242" i="23"/>
  <c r="T243" i="23"/>
  <c r="T244" i="23"/>
  <c r="T245" i="23"/>
  <c r="T246" i="23"/>
  <c r="T247" i="23"/>
  <c r="T248" i="23"/>
  <c r="T249" i="23"/>
  <c r="T250" i="23"/>
  <c r="T251" i="23"/>
  <c r="T252" i="23"/>
  <c r="T253" i="23"/>
  <c r="T255" i="23"/>
  <c r="T256" i="23"/>
  <c r="T257" i="23"/>
  <c r="T258" i="23"/>
  <c r="T259" i="23"/>
  <c r="T260" i="23"/>
  <c r="T261" i="23"/>
  <c r="T137" i="23"/>
  <c r="T138" i="23"/>
  <c r="T139" i="23"/>
  <c r="T140" i="23"/>
  <c r="T141" i="23"/>
  <c r="T142" i="23"/>
  <c r="T143" i="23"/>
  <c r="T144" i="23"/>
  <c r="T146" i="23"/>
  <c r="T147" i="23"/>
  <c r="T148" i="23"/>
  <c r="T149" i="23"/>
  <c r="T150" i="23"/>
  <c r="T151" i="23"/>
  <c r="T152" i="23"/>
  <c r="T153" i="23"/>
  <c r="T154" i="23"/>
  <c r="T155" i="23"/>
  <c r="T156" i="23"/>
  <c r="T157" i="23"/>
  <c r="T158" i="23"/>
  <c r="T159" i="23"/>
  <c r="T162" i="23"/>
  <c r="T163" i="23"/>
  <c r="T164" i="23"/>
  <c r="T165" i="23"/>
  <c r="T167" i="23"/>
  <c r="T168" i="23"/>
  <c r="T169" i="23"/>
  <c r="T170" i="23"/>
  <c r="T171" i="23"/>
  <c r="T172" i="23"/>
  <c r="T175" i="23"/>
  <c r="T176" i="23"/>
  <c r="T177" i="23"/>
  <c r="T179" i="23"/>
  <c r="T180" i="23"/>
  <c r="T183" i="23"/>
  <c r="T184" i="23"/>
  <c r="T185" i="23"/>
  <c r="T186" i="23"/>
  <c r="T72" i="23"/>
  <c r="T73" i="23"/>
  <c r="T74" i="23"/>
  <c r="T75" i="23"/>
  <c r="T76" i="23"/>
  <c r="T77" i="23"/>
  <c r="T78" i="23"/>
  <c r="T79" i="23"/>
  <c r="T80" i="23"/>
  <c r="T81" i="23"/>
  <c r="T82" i="23"/>
  <c r="T83" i="23"/>
  <c r="T85" i="23"/>
  <c r="T86" i="23"/>
  <c r="T87" i="23"/>
  <c r="T88" i="23"/>
  <c r="T89" i="23"/>
  <c r="T90" i="23"/>
  <c r="T91" i="23"/>
  <c r="T92" i="23"/>
  <c r="T93" i="23"/>
  <c r="T94" i="23"/>
  <c r="T95" i="23"/>
  <c r="T96" i="23"/>
  <c r="T97" i="23"/>
  <c r="T98" i="23"/>
  <c r="T101" i="23"/>
  <c r="T102" i="23"/>
  <c r="T103" i="23"/>
  <c r="T104" i="23"/>
  <c r="T105" i="23"/>
  <c r="T106" i="23"/>
  <c r="T107" i="23"/>
  <c r="T108" i="23"/>
  <c r="T109" i="23"/>
  <c r="T110" i="23"/>
  <c r="T111" i="23"/>
  <c r="T112" i="23"/>
  <c r="T114" i="23"/>
  <c r="T115" i="23"/>
  <c r="T116" i="23"/>
  <c r="T117" i="23"/>
  <c r="T118" i="23"/>
  <c r="T119" i="23"/>
  <c r="T120" i="23"/>
  <c r="T121" i="23"/>
  <c r="T122" i="23"/>
  <c r="T123" i="23"/>
  <c r="T124" i="23"/>
  <c r="T125" i="23"/>
  <c r="T127" i="23"/>
  <c r="T128" i="23"/>
  <c r="T129" i="23"/>
  <c r="T130" i="23"/>
  <c r="T131" i="23"/>
  <c r="T132" i="23"/>
  <c r="T133" i="23"/>
  <c r="S72" i="23"/>
  <c r="S73" i="23"/>
  <c r="S74" i="23"/>
  <c r="S75" i="23"/>
  <c r="S76" i="23"/>
  <c r="S77" i="23"/>
  <c r="S78" i="23"/>
  <c r="S79" i="23"/>
  <c r="S80" i="23"/>
  <c r="S81" i="23"/>
  <c r="S82" i="23"/>
  <c r="S83" i="23"/>
  <c r="S85" i="23"/>
  <c r="S86" i="23"/>
  <c r="S87" i="23"/>
  <c r="S88" i="23"/>
  <c r="S89" i="23"/>
  <c r="S90" i="23"/>
  <c r="S91" i="23"/>
  <c r="S92" i="23"/>
  <c r="S93" i="23"/>
  <c r="S94" i="23"/>
  <c r="S95" i="23"/>
  <c r="S96" i="23"/>
  <c r="S97" i="23"/>
  <c r="S98" i="23"/>
  <c r="S101" i="23"/>
  <c r="S102" i="23"/>
  <c r="S103" i="23"/>
  <c r="S104" i="23"/>
  <c r="S105" i="23"/>
  <c r="S106" i="23"/>
  <c r="S107" i="23"/>
  <c r="S108" i="23"/>
  <c r="S109" i="23"/>
  <c r="S110" i="23"/>
  <c r="S111" i="23"/>
  <c r="S112" i="23"/>
  <c r="S114" i="23"/>
  <c r="S115" i="23"/>
  <c r="S116" i="23"/>
  <c r="S117" i="23"/>
  <c r="S118" i="23"/>
  <c r="S119" i="23"/>
  <c r="S120" i="23"/>
  <c r="S121" i="23"/>
  <c r="S122" i="23"/>
  <c r="S123" i="23"/>
  <c r="S124" i="23"/>
  <c r="S125" i="23"/>
  <c r="S127" i="23"/>
  <c r="S128" i="23"/>
  <c r="S129" i="23"/>
  <c r="S130" i="23"/>
  <c r="S131" i="23"/>
  <c r="S132" i="23"/>
  <c r="S133" i="23"/>
  <c r="T23" i="23"/>
  <c r="T24" i="23"/>
  <c r="T25" i="23"/>
  <c r="T26" i="23"/>
  <c r="T27" i="23"/>
  <c r="T28" i="23"/>
  <c r="T29" i="23"/>
  <c r="T30" i="23"/>
  <c r="T31" i="23"/>
  <c r="T32" i="23"/>
  <c r="T33" i="23"/>
  <c r="T34" i="23"/>
  <c r="T35" i="23"/>
  <c r="T36" i="23"/>
  <c r="T37" i="23"/>
  <c r="T38" i="23"/>
  <c r="T39" i="23"/>
  <c r="T42" i="23"/>
  <c r="T43" i="23"/>
  <c r="T44" i="23"/>
  <c r="T45" i="23"/>
  <c r="T47" i="23"/>
  <c r="T48" i="23"/>
  <c r="T49" i="23"/>
  <c r="T50" i="23"/>
  <c r="T51" i="23"/>
  <c r="T52" i="23"/>
  <c r="T55" i="23"/>
  <c r="T56" i="23"/>
  <c r="T57" i="23"/>
  <c r="T59" i="23"/>
  <c r="T60" i="23"/>
  <c r="T63" i="23"/>
  <c r="T64" i="23"/>
  <c r="T65" i="23"/>
  <c r="T66" i="23"/>
  <c r="T19" i="23"/>
  <c r="T11" i="23"/>
  <c r="N16" i="23"/>
  <c r="N17" i="23"/>
  <c r="N22" i="23"/>
  <c r="T22" i="23" s="1"/>
  <c r="N41" i="23"/>
  <c r="T41" i="23" s="1"/>
  <c r="N46" i="23"/>
  <c r="T46" i="23" s="1"/>
  <c r="N54" i="23"/>
  <c r="T54" i="23" s="1"/>
  <c r="N58" i="23"/>
  <c r="T58" i="23" s="1"/>
  <c r="N62" i="23"/>
  <c r="T62" i="23" s="1"/>
  <c r="N71" i="23"/>
  <c r="N84" i="23"/>
  <c r="T84" i="23" s="1"/>
  <c r="N100" i="23"/>
  <c r="T100" i="23" s="1"/>
  <c r="N113" i="23"/>
  <c r="T113" i="23" s="1"/>
  <c r="N126" i="23"/>
  <c r="T126" i="23" s="1"/>
  <c r="N136" i="23"/>
  <c r="T136" i="23" s="1"/>
  <c r="N145" i="23"/>
  <c r="T145" i="23" s="1"/>
  <c r="N161" i="23"/>
  <c r="T161" i="23" s="1"/>
  <c r="N166" i="23"/>
  <c r="T166" i="23" s="1"/>
  <c r="N174" i="23"/>
  <c r="T174" i="23" s="1"/>
  <c r="N178" i="23"/>
  <c r="T178" i="23" s="1"/>
  <c r="T182" i="23"/>
  <c r="N191" i="23"/>
  <c r="T191" i="23" s="1"/>
  <c r="N206" i="23"/>
  <c r="N223" i="23"/>
  <c r="N238" i="23"/>
  <c r="T238" i="23" s="1"/>
  <c r="N254" i="23"/>
  <c r="T254" i="23" s="1"/>
  <c r="T192" i="22"/>
  <c r="T193" i="22"/>
  <c r="T194" i="22"/>
  <c r="T195" i="22"/>
  <c r="T196" i="22"/>
  <c r="T197" i="22"/>
  <c r="T198" i="22"/>
  <c r="T199" i="22"/>
  <c r="T200" i="22"/>
  <c r="T201" i="22"/>
  <c r="T202" i="22"/>
  <c r="T203" i="22"/>
  <c r="T204" i="22"/>
  <c r="T205" i="22"/>
  <c r="T207" i="22"/>
  <c r="T208" i="22"/>
  <c r="T209" i="22"/>
  <c r="T210" i="22"/>
  <c r="T211" i="22"/>
  <c r="T212" i="22"/>
  <c r="T213" i="22"/>
  <c r="T214" i="22"/>
  <c r="T215" i="22"/>
  <c r="T216" i="22"/>
  <c r="T217" i="22"/>
  <c r="T218" i="22"/>
  <c r="T219" i="22"/>
  <c r="T220" i="22"/>
  <c r="T221" i="22"/>
  <c r="T224" i="22"/>
  <c r="T225" i="22"/>
  <c r="T226" i="22"/>
  <c r="T227" i="22"/>
  <c r="T228" i="22"/>
  <c r="T229" i="22"/>
  <c r="T230" i="22"/>
  <c r="T231" i="22"/>
  <c r="T232" i="22"/>
  <c r="T233" i="22"/>
  <c r="T234" i="22"/>
  <c r="T235" i="22"/>
  <c r="T236" i="22"/>
  <c r="T237" i="22"/>
  <c r="T239" i="22"/>
  <c r="T240" i="22"/>
  <c r="T241" i="22"/>
  <c r="T242" i="22"/>
  <c r="T243" i="22"/>
  <c r="T244" i="22"/>
  <c r="T245" i="22"/>
  <c r="T246" i="22"/>
  <c r="T247" i="22"/>
  <c r="T248" i="22"/>
  <c r="T249" i="22"/>
  <c r="T250" i="22"/>
  <c r="T251" i="22"/>
  <c r="T252" i="22"/>
  <c r="T253" i="22"/>
  <c r="T255" i="22"/>
  <c r="T256" i="22"/>
  <c r="T257" i="22"/>
  <c r="T258" i="22"/>
  <c r="T259" i="22"/>
  <c r="T260" i="22"/>
  <c r="T261" i="22"/>
  <c r="S192" i="22"/>
  <c r="S193" i="22"/>
  <c r="S194" i="22"/>
  <c r="S195" i="22"/>
  <c r="S196" i="22"/>
  <c r="S197" i="22"/>
  <c r="S198" i="22"/>
  <c r="S199" i="22"/>
  <c r="S200" i="22"/>
  <c r="S201" i="22"/>
  <c r="S202" i="22"/>
  <c r="S203" i="22"/>
  <c r="S204" i="22"/>
  <c r="S205" i="22"/>
  <c r="S207" i="22"/>
  <c r="S208" i="22"/>
  <c r="S209" i="22"/>
  <c r="S210" i="22"/>
  <c r="S211" i="22"/>
  <c r="S212" i="22"/>
  <c r="S213" i="22"/>
  <c r="S214" i="22"/>
  <c r="S215" i="22"/>
  <c r="S216" i="22"/>
  <c r="S217" i="22"/>
  <c r="S218" i="22"/>
  <c r="S219" i="22"/>
  <c r="S220" i="22"/>
  <c r="S221" i="22"/>
  <c r="S224" i="22"/>
  <c r="S225" i="22"/>
  <c r="S226" i="22"/>
  <c r="S227" i="22"/>
  <c r="S228" i="22"/>
  <c r="S229" i="22"/>
  <c r="S230" i="22"/>
  <c r="S231" i="22"/>
  <c r="S232" i="22"/>
  <c r="S233" i="22"/>
  <c r="S234" i="22"/>
  <c r="S235" i="22"/>
  <c r="S236" i="22"/>
  <c r="S237" i="22"/>
  <c r="S239" i="22"/>
  <c r="S240" i="22"/>
  <c r="S241" i="22"/>
  <c r="S242" i="22"/>
  <c r="S243" i="22"/>
  <c r="S244" i="22"/>
  <c r="S245" i="22"/>
  <c r="S246" i="22"/>
  <c r="S247" i="22"/>
  <c r="S248" i="22"/>
  <c r="S249" i="22"/>
  <c r="S250" i="22"/>
  <c r="S251" i="22"/>
  <c r="S252" i="22"/>
  <c r="S253" i="22"/>
  <c r="S255" i="22"/>
  <c r="S256" i="22"/>
  <c r="S257" i="22"/>
  <c r="S258" i="22"/>
  <c r="S259" i="22"/>
  <c r="S260" i="22"/>
  <c r="S261" i="22"/>
  <c r="T137" i="22"/>
  <c r="T138" i="22"/>
  <c r="T139" i="22"/>
  <c r="T140" i="22"/>
  <c r="T141" i="22"/>
  <c r="T142" i="22"/>
  <c r="T143" i="22"/>
  <c r="T144" i="22"/>
  <c r="T146" i="22"/>
  <c r="T147" i="22"/>
  <c r="T148" i="22"/>
  <c r="T149" i="22"/>
  <c r="T150" i="22"/>
  <c r="T151" i="22"/>
  <c r="T152" i="22"/>
  <c r="T153" i="22"/>
  <c r="T154" i="22"/>
  <c r="T155" i="22"/>
  <c r="T156" i="22"/>
  <c r="T157" i="22"/>
  <c r="T158" i="22"/>
  <c r="T159" i="22"/>
  <c r="T162" i="22"/>
  <c r="T163" i="22"/>
  <c r="T164" i="22"/>
  <c r="T165" i="22"/>
  <c r="T167" i="22"/>
  <c r="T168" i="22"/>
  <c r="T169" i="22"/>
  <c r="T170" i="22"/>
  <c r="T171" i="22"/>
  <c r="T172" i="22"/>
  <c r="T175" i="22"/>
  <c r="T176" i="22"/>
  <c r="T177" i="22"/>
  <c r="T179" i="22"/>
  <c r="T180" i="22"/>
  <c r="T183" i="22"/>
  <c r="T184" i="22"/>
  <c r="T185" i="22"/>
  <c r="T186" i="22"/>
  <c r="S72" i="22"/>
  <c r="S73" i="22"/>
  <c r="S74" i="22"/>
  <c r="S75" i="22"/>
  <c r="S76" i="22"/>
  <c r="S77" i="22"/>
  <c r="S78" i="22"/>
  <c r="S79" i="22"/>
  <c r="S80" i="22"/>
  <c r="S81" i="22"/>
  <c r="S82" i="22"/>
  <c r="S83" i="22"/>
  <c r="S85" i="22"/>
  <c r="S86" i="22"/>
  <c r="S87" i="22"/>
  <c r="S88" i="22"/>
  <c r="S89" i="22"/>
  <c r="S90" i="22"/>
  <c r="S91" i="22"/>
  <c r="S92" i="22"/>
  <c r="S93" i="22"/>
  <c r="S94" i="22"/>
  <c r="S95" i="22"/>
  <c r="S96" i="22"/>
  <c r="S97" i="22"/>
  <c r="S98" i="22"/>
  <c r="S101" i="22"/>
  <c r="S102" i="22"/>
  <c r="S103" i="22"/>
  <c r="S104" i="22"/>
  <c r="S105" i="22"/>
  <c r="S106" i="22"/>
  <c r="S107" i="22"/>
  <c r="S108" i="22"/>
  <c r="S109" i="22"/>
  <c r="S110" i="22"/>
  <c r="S111" i="22"/>
  <c r="S112" i="22"/>
  <c r="S114" i="22"/>
  <c r="S115" i="22"/>
  <c r="S116" i="22"/>
  <c r="S117" i="22"/>
  <c r="S118" i="22"/>
  <c r="S119" i="22"/>
  <c r="S120" i="22"/>
  <c r="S121" i="22"/>
  <c r="S122" i="22"/>
  <c r="S123" i="22"/>
  <c r="S124" i="22"/>
  <c r="S125" i="22"/>
  <c r="S127" i="22"/>
  <c r="S128" i="22"/>
  <c r="S129" i="22"/>
  <c r="S130" i="22"/>
  <c r="S131" i="22"/>
  <c r="S132" i="22"/>
  <c r="S133" i="22"/>
  <c r="T72" i="22"/>
  <c r="T73" i="22"/>
  <c r="T74" i="22"/>
  <c r="T75" i="22"/>
  <c r="T76" i="22"/>
  <c r="T77" i="22"/>
  <c r="T78" i="22"/>
  <c r="T79" i="22"/>
  <c r="T80" i="22"/>
  <c r="T81" i="22"/>
  <c r="T82" i="22"/>
  <c r="T83" i="22"/>
  <c r="T85" i="22"/>
  <c r="T86" i="22"/>
  <c r="T87" i="22"/>
  <c r="T88" i="22"/>
  <c r="T89" i="22"/>
  <c r="T90" i="22"/>
  <c r="T91" i="22"/>
  <c r="T92" i="22"/>
  <c r="T93" i="22"/>
  <c r="T94" i="22"/>
  <c r="T95" i="22"/>
  <c r="T96" i="22"/>
  <c r="T97" i="22"/>
  <c r="T98" i="22"/>
  <c r="T101" i="22"/>
  <c r="T102" i="22"/>
  <c r="T103" i="22"/>
  <c r="T104" i="22"/>
  <c r="T105" i="22"/>
  <c r="T106" i="22"/>
  <c r="T107" i="22"/>
  <c r="T108" i="22"/>
  <c r="T109" i="22"/>
  <c r="T110" i="22"/>
  <c r="T111" i="22"/>
  <c r="T112" i="22"/>
  <c r="T114" i="22"/>
  <c r="T115" i="22"/>
  <c r="T116" i="22"/>
  <c r="T117" i="22"/>
  <c r="T118" i="22"/>
  <c r="T119" i="22"/>
  <c r="T120" i="22"/>
  <c r="T121" i="22"/>
  <c r="T122" i="22"/>
  <c r="T123" i="22"/>
  <c r="T124" i="22"/>
  <c r="T125" i="22"/>
  <c r="T127" i="22"/>
  <c r="T128" i="22"/>
  <c r="T129" i="22"/>
  <c r="T130" i="22"/>
  <c r="T131" i="22"/>
  <c r="T132" i="22"/>
  <c r="T133" i="22"/>
  <c r="T23" i="22"/>
  <c r="T24" i="22"/>
  <c r="T25" i="22"/>
  <c r="T26" i="22"/>
  <c r="T27" i="22"/>
  <c r="T28" i="22"/>
  <c r="T30" i="22"/>
  <c r="T31" i="22"/>
  <c r="T32" i="22"/>
  <c r="T33" i="22"/>
  <c r="T34" i="22"/>
  <c r="T35" i="22"/>
  <c r="T36" i="22"/>
  <c r="T37" i="22"/>
  <c r="T38" i="22"/>
  <c r="T39" i="22"/>
  <c r="T42" i="22"/>
  <c r="T43" i="22"/>
  <c r="T44" i="22"/>
  <c r="T45" i="22"/>
  <c r="T47" i="22"/>
  <c r="T48" i="22"/>
  <c r="T49" i="22"/>
  <c r="T50" i="22"/>
  <c r="T51" i="22"/>
  <c r="T52" i="22"/>
  <c r="T55" i="22"/>
  <c r="T56" i="22"/>
  <c r="T57" i="22"/>
  <c r="T59" i="22"/>
  <c r="T60" i="22"/>
  <c r="T63" i="22"/>
  <c r="T64" i="22"/>
  <c r="T65" i="22"/>
  <c r="T66" i="22"/>
  <c r="T19" i="22"/>
  <c r="T11" i="22"/>
  <c r="N16" i="22"/>
  <c r="N17" i="22"/>
  <c r="N22" i="22"/>
  <c r="T22" i="22" s="1"/>
  <c r="N29" i="22"/>
  <c r="T29" i="22" s="1"/>
  <c r="N41" i="22"/>
  <c r="T41" i="22" s="1"/>
  <c r="N46" i="22"/>
  <c r="T46" i="22" s="1"/>
  <c r="N54" i="22"/>
  <c r="T54" i="22" s="1"/>
  <c r="N58" i="22"/>
  <c r="T58" i="22" s="1"/>
  <c r="N62" i="22"/>
  <c r="T62" i="22" s="1"/>
  <c r="N71" i="22"/>
  <c r="T71" i="22" s="1"/>
  <c r="N84" i="22"/>
  <c r="T84" i="22" s="1"/>
  <c r="N100" i="22"/>
  <c r="T100" i="22" s="1"/>
  <c r="N113" i="22"/>
  <c r="T113" i="22" s="1"/>
  <c r="N126" i="22"/>
  <c r="T126" i="22" s="1"/>
  <c r="N136" i="22"/>
  <c r="T136" i="22" s="1"/>
  <c r="N161" i="22"/>
  <c r="T161" i="22" s="1"/>
  <c r="N166" i="22"/>
  <c r="T166" i="22" s="1"/>
  <c r="N174" i="22"/>
  <c r="T174" i="22" s="1"/>
  <c r="N178" i="22"/>
  <c r="T178" i="22" s="1"/>
  <c r="N182" i="22"/>
  <c r="T182" i="22" s="1"/>
  <c r="N191" i="22"/>
  <c r="T191" i="22" s="1"/>
  <c r="N206" i="22"/>
  <c r="T206" i="22" s="1"/>
  <c r="N223" i="22"/>
  <c r="T223" i="22" s="1"/>
  <c r="N238" i="22"/>
  <c r="T238" i="22" s="1"/>
  <c r="N254" i="22"/>
  <c r="T254" i="22" s="1"/>
  <c r="N16" i="21"/>
  <c r="N17" i="21"/>
  <c r="N22" i="21"/>
  <c r="T22" i="21" s="1"/>
  <c r="N29" i="21"/>
  <c r="T29" i="21" s="1"/>
  <c r="N41" i="21"/>
  <c r="T41" i="21" s="1"/>
  <c r="N46" i="21"/>
  <c r="T46" i="21" s="1"/>
  <c r="N54" i="21"/>
  <c r="T54" i="21" s="1"/>
  <c r="N58" i="21"/>
  <c r="T58" i="21" s="1"/>
  <c r="N62" i="21"/>
  <c r="T62" i="21" s="1"/>
  <c r="N71" i="21"/>
  <c r="T71" i="21" s="1"/>
  <c r="N84" i="21"/>
  <c r="T84" i="21" s="1"/>
  <c r="N100" i="21"/>
  <c r="N113" i="21"/>
  <c r="T113" i="21" s="1"/>
  <c r="N126" i="21"/>
  <c r="T126" i="21" s="1"/>
  <c r="N136" i="21"/>
  <c r="T136" i="21" s="1"/>
  <c r="N145" i="21"/>
  <c r="T145" i="21" s="1"/>
  <c r="N161" i="21"/>
  <c r="T161" i="21" s="1"/>
  <c r="N166" i="21"/>
  <c r="T166" i="21" s="1"/>
  <c r="N174" i="21"/>
  <c r="T174" i="21" s="1"/>
  <c r="N178" i="21"/>
  <c r="T178" i="21" s="1"/>
  <c r="N182" i="21"/>
  <c r="T182" i="21" s="1"/>
  <c r="N191" i="21"/>
  <c r="N206" i="21"/>
  <c r="T206" i="21" s="1"/>
  <c r="N223" i="21"/>
  <c r="T223" i="21" s="1"/>
  <c r="N238" i="21"/>
  <c r="T238" i="21" s="1"/>
  <c r="T254" i="21"/>
  <c r="S192" i="21"/>
  <c r="S193" i="21"/>
  <c r="S194" i="21"/>
  <c r="S195" i="21"/>
  <c r="S196" i="21"/>
  <c r="S197" i="21"/>
  <c r="S198" i="21"/>
  <c r="S199" i="21"/>
  <c r="S200" i="21"/>
  <c r="S201" i="21"/>
  <c r="S202" i="21"/>
  <c r="S203" i="21"/>
  <c r="S204" i="21"/>
  <c r="S205" i="21"/>
  <c r="S207" i="21"/>
  <c r="S208" i="21"/>
  <c r="S209" i="21"/>
  <c r="S210" i="21"/>
  <c r="S211" i="21"/>
  <c r="S212" i="21"/>
  <c r="S213" i="21"/>
  <c r="S214" i="21"/>
  <c r="S215" i="21"/>
  <c r="S216" i="21"/>
  <c r="S217" i="21"/>
  <c r="S218" i="21"/>
  <c r="S219" i="21"/>
  <c r="S220" i="21"/>
  <c r="S221" i="21"/>
  <c r="S224" i="21"/>
  <c r="S225" i="21"/>
  <c r="S226" i="21"/>
  <c r="S227" i="21"/>
  <c r="S228" i="21"/>
  <c r="S229" i="21"/>
  <c r="S230" i="21"/>
  <c r="S231" i="21"/>
  <c r="S232" i="21"/>
  <c r="S233" i="21"/>
  <c r="S234" i="21"/>
  <c r="S235" i="21"/>
  <c r="S236" i="21"/>
  <c r="S237" i="21"/>
  <c r="S239" i="21"/>
  <c r="S240" i="21"/>
  <c r="S241" i="21"/>
  <c r="S242" i="21"/>
  <c r="S243" i="21"/>
  <c r="S244" i="21"/>
  <c r="S245" i="21"/>
  <c r="S246" i="21"/>
  <c r="S247" i="21"/>
  <c r="S248" i="21"/>
  <c r="S249" i="21"/>
  <c r="S250" i="21"/>
  <c r="S251" i="21"/>
  <c r="S252" i="21"/>
  <c r="S253" i="21"/>
  <c r="S255" i="21"/>
  <c r="S256" i="21"/>
  <c r="S257" i="21"/>
  <c r="S258" i="21"/>
  <c r="S259" i="21"/>
  <c r="S260" i="21"/>
  <c r="S261" i="21"/>
  <c r="T192" i="21"/>
  <c r="T193" i="21"/>
  <c r="T194" i="21"/>
  <c r="T195" i="21"/>
  <c r="T196" i="21"/>
  <c r="T197" i="21"/>
  <c r="T198" i="21"/>
  <c r="T199" i="21"/>
  <c r="T200" i="21"/>
  <c r="T201" i="21"/>
  <c r="T202" i="21"/>
  <c r="T203" i="21"/>
  <c r="T204" i="21"/>
  <c r="T205" i="21"/>
  <c r="T207" i="21"/>
  <c r="T208" i="21"/>
  <c r="T209" i="21"/>
  <c r="T210" i="21"/>
  <c r="T211" i="21"/>
  <c r="T212" i="21"/>
  <c r="T213" i="21"/>
  <c r="T214" i="21"/>
  <c r="T215" i="21"/>
  <c r="T216" i="21"/>
  <c r="T217" i="21"/>
  <c r="T218" i="21"/>
  <c r="T219" i="21"/>
  <c r="T220" i="21"/>
  <c r="T221" i="21"/>
  <c r="T224" i="21"/>
  <c r="T225" i="21"/>
  <c r="T226" i="21"/>
  <c r="T227" i="21"/>
  <c r="T228" i="21"/>
  <c r="T229" i="21"/>
  <c r="T230" i="21"/>
  <c r="T231" i="21"/>
  <c r="T232" i="21"/>
  <c r="T233" i="21"/>
  <c r="T234" i="21"/>
  <c r="T235" i="21"/>
  <c r="T236" i="21"/>
  <c r="T237" i="21"/>
  <c r="T239" i="21"/>
  <c r="T240" i="21"/>
  <c r="T241" i="21"/>
  <c r="T242" i="21"/>
  <c r="T243" i="21"/>
  <c r="T244" i="21"/>
  <c r="T245" i="21"/>
  <c r="T246" i="21"/>
  <c r="T247" i="21"/>
  <c r="T248" i="21"/>
  <c r="T249" i="21"/>
  <c r="T250" i="21"/>
  <c r="T251" i="21"/>
  <c r="T252" i="21"/>
  <c r="T253" i="21"/>
  <c r="T255" i="21"/>
  <c r="T256" i="21"/>
  <c r="T257" i="21"/>
  <c r="T258" i="21"/>
  <c r="T259" i="21"/>
  <c r="T260" i="21"/>
  <c r="T261" i="21"/>
  <c r="T137" i="21"/>
  <c r="T138" i="21"/>
  <c r="T139" i="21"/>
  <c r="T140" i="21"/>
  <c r="T141" i="21"/>
  <c r="T142" i="21"/>
  <c r="T143" i="21"/>
  <c r="T144" i="21"/>
  <c r="T146" i="21"/>
  <c r="T147" i="21"/>
  <c r="T148" i="21"/>
  <c r="T149" i="21"/>
  <c r="T150" i="21"/>
  <c r="T151" i="21"/>
  <c r="T152" i="21"/>
  <c r="T153" i="21"/>
  <c r="T154" i="21"/>
  <c r="T155" i="21"/>
  <c r="T156" i="21"/>
  <c r="T157" i="21"/>
  <c r="T158" i="21"/>
  <c r="T159" i="21"/>
  <c r="T162" i="21"/>
  <c r="T163" i="21"/>
  <c r="T164" i="21"/>
  <c r="T165" i="21"/>
  <c r="T167" i="21"/>
  <c r="T168" i="21"/>
  <c r="T169" i="21"/>
  <c r="T170" i="21"/>
  <c r="T171" i="21"/>
  <c r="T172" i="21"/>
  <c r="T175" i="21"/>
  <c r="T176" i="21"/>
  <c r="T177" i="21"/>
  <c r="T179" i="21"/>
  <c r="T180" i="21"/>
  <c r="T183" i="21"/>
  <c r="T184" i="21"/>
  <c r="T185" i="21"/>
  <c r="T186" i="21"/>
  <c r="S72" i="21"/>
  <c r="S73" i="21"/>
  <c r="S74" i="21"/>
  <c r="S75" i="21"/>
  <c r="S76" i="21"/>
  <c r="S77" i="21"/>
  <c r="S78" i="21"/>
  <c r="S79" i="21"/>
  <c r="S80" i="21"/>
  <c r="S81" i="21"/>
  <c r="S82" i="21"/>
  <c r="S83" i="21"/>
  <c r="S85" i="21"/>
  <c r="S86" i="21"/>
  <c r="S87" i="21"/>
  <c r="S88" i="21"/>
  <c r="S89" i="21"/>
  <c r="S90" i="21"/>
  <c r="S91" i="21"/>
  <c r="S92" i="21"/>
  <c r="S93" i="21"/>
  <c r="S94" i="21"/>
  <c r="S95" i="21"/>
  <c r="S96" i="21"/>
  <c r="S97" i="21"/>
  <c r="S98" i="21"/>
  <c r="S101" i="21"/>
  <c r="S102" i="21"/>
  <c r="S103" i="21"/>
  <c r="S104" i="21"/>
  <c r="S105" i="21"/>
  <c r="S106" i="21"/>
  <c r="S107" i="21"/>
  <c r="S108" i="21"/>
  <c r="S109" i="21"/>
  <c r="S110" i="21"/>
  <c r="S111" i="21"/>
  <c r="S112" i="21"/>
  <c r="S114" i="21"/>
  <c r="S115" i="21"/>
  <c r="S116" i="21"/>
  <c r="S117" i="21"/>
  <c r="S118" i="21"/>
  <c r="S119" i="21"/>
  <c r="S120" i="21"/>
  <c r="S121" i="21"/>
  <c r="S122" i="21"/>
  <c r="S123" i="21"/>
  <c r="S124" i="21"/>
  <c r="S125" i="21"/>
  <c r="S127" i="21"/>
  <c r="S128" i="21"/>
  <c r="S129" i="21"/>
  <c r="S130" i="21"/>
  <c r="S131" i="21"/>
  <c r="S132" i="21"/>
  <c r="S133" i="21"/>
  <c r="T72" i="21"/>
  <c r="T73" i="21"/>
  <c r="T74" i="21"/>
  <c r="T75" i="21"/>
  <c r="T76" i="21"/>
  <c r="T77" i="21"/>
  <c r="T78" i="21"/>
  <c r="T79" i="21"/>
  <c r="T80" i="21"/>
  <c r="T81" i="21"/>
  <c r="T82" i="21"/>
  <c r="T83" i="21"/>
  <c r="T85" i="21"/>
  <c r="T86" i="21"/>
  <c r="T87" i="21"/>
  <c r="T88" i="21"/>
  <c r="T89" i="21"/>
  <c r="T90" i="21"/>
  <c r="T91" i="21"/>
  <c r="T92" i="21"/>
  <c r="T93" i="21"/>
  <c r="T94" i="21"/>
  <c r="T95" i="21"/>
  <c r="T96" i="21"/>
  <c r="T97" i="21"/>
  <c r="T98" i="21"/>
  <c r="T101" i="21"/>
  <c r="T102" i="21"/>
  <c r="T103" i="21"/>
  <c r="T104" i="21"/>
  <c r="T105" i="21"/>
  <c r="T106" i="21"/>
  <c r="T107" i="21"/>
  <c r="T108" i="21"/>
  <c r="T109" i="21"/>
  <c r="T110" i="21"/>
  <c r="T111" i="21"/>
  <c r="T112" i="21"/>
  <c r="T114" i="21"/>
  <c r="T115" i="21"/>
  <c r="T116" i="21"/>
  <c r="T117" i="21"/>
  <c r="T118" i="21"/>
  <c r="T119" i="21"/>
  <c r="T120" i="21"/>
  <c r="T121" i="21"/>
  <c r="T122" i="21"/>
  <c r="T123" i="21"/>
  <c r="T124" i="21"/>
  <c r="T125" i="21"/>
  <c r="T127" i="21"/>
  <c r="T128" i="21"/>
  <c r="T129" i="21"/>
  <c r="T130" i="21"/>
  <c r="T131" i="21"/>
  <c r="T132" i="21"/>
  <c r="T133" i="21"/>
  <c r="T23" i="21"/>
  <c r="T24" i="21"/>
  <c r="T25" i="21"/>
  <c r="T26" i="21"/>
  <c r="T27" i="21"/>
  <c r="T28" i="21"/>
  <c r="T30" i="21"/>
  <c r="T31" i="21"/>
  <c r="T32" i="21"/>
  <c r="T33" i="21"/>
  <c r="T34" i="21"/>
  <c r="T35" i="21"/>
  <c r="T36" i="21"/>
  <c r="T37" i="21"/>
  <c r="T38" i="21"/>
  <c r="T39" i="21"/>
  <c r="T42" i="21"/>
  <c r="T43" i="21"/>
  <c r="T44" i="21"/>
  <c r="T45" i="21"/>
  <c r="T47" i="21"/>
  <c r="T48" i="21"/>
  <c r="T49" i="21"/>
  <c r="T50" i="21"/>
  <c r="T51" i="21"/>
  <c r="T52" i="21"/>
  <c r="T55" i="21"/>
  <c r="T56" i="21"/>
  <c r="T57" i="21"/>
  <c r="T59" i="21"/>
  <c r="T60" i="21"/>
  <c r="T63" i="21"/>
  <c r="T64" i="21"/>
  <c r="T65" i="21"/>
  <c r="T66" i="21"/>
  <c r="T19" i="21"/>
  <c r="T11" i="21"/>
  <c r="C26" i="18"/>
  <c r="B26" i="18"/>
  <c r="D26" i="18"/>
  <c r="E26" i="18"/>
  <c r="F26" i="18"/>
  <c r="G26" i="18"/>
  <c r="H26" i="18"/>
  <c r="N160" i="26" l="1"/>
  <c r="N173" i="26" s="1"/>
  <c r="T173" i="26" s="1"/>
  <c r="N70" i="25"/>
  <c r="T70" i="25" s="1"/>
  <c r="N222" i="23"/>
  <c r="T222" i="23" s="1"/>
  <c r="T223" i="23"/>
  <c r="N190" i="22"/>
  <c r="T190" i="22" s="1"/>
  <c r="N160" i="22"/>
  <c r="T160" i="22" s="1"/>
  <c r="T145" i="22"/>
  <c r="N222" i="21"/>
  <c r="T222" i="21" s="1"/>
  <c r="N190" i="23"/>
  <c r="T190" i="23" s="1"/>
  <c r="T206" i="23"/>
  <c r="N222" i="25"/>
  <c r="T222" i="25" s="1"/>
  <c r="T223" i="25"/>
  <c r="N222" i="24"/>
  <c r="T222" i="24" s="1"/>
  <c r="T223" i="24"/>
  <c r="T136" i="26"/>
  <c r="N70" i="26"/>
  <c r="T70" i="26" s="1"/>
  <c r="T71" i="26"/>
  <c r="N40" i="24"/>
  <c r="T40" i="24" s="1"/>
  <c r="T8" i="24" s="1"/>
  <c r="N70" i="24"/>
  <c r="T70" i="24" s="1"/>
  <c r="T71" i="24"/>
  <c r="T71" i="25"/>
  <c r="N40" i="25"/>
  <c r="T40" i="25" s="1"/>
  <c r="T8" i="25" s="1"/>
  <c r="T22" i="25"/>
  <c r="N99" i="23"/>
  <c r="T99" i="23" s="1"/>
  <c r="N70" i="23"/>
  <c r="T70" i="23" s="1"/>
  <c r="T71" i="23"/>
  <c r="N70" i="22"/>
  <c r="T70" i="22" s="1"/>
  <c r="N40" i="21"/>
  <c r="N9" i="21" s="1"/>
  <c r="T16" i="26"/>
  <c r="T17" i="26"/>
  <c r="N222" i="26"/>
  <c r="T222" i="26" s="1"/>
  <c r="N99" i="26"/>
  <c r="T99" i="26" s="1"/>
  <c r="N40" i="26"/>
  <c r="T40" i="26" s="1"/>
  <c r="T8" i="26" s="1"/>
  <c r="N190" i="26"/>
  <c r="T190" i="26" s="1"/>
  <c r="T17" i="24"/>
  <c r="T16" i="24"/>
  <c r="N160" i="24"/>
  <c r="N99" i="24"/>
  <c r="T99" i="24" s="1"/>
  <c r="N190" i="24"/>
  <c r="T190" i="24" s="1"/>
  <c r="T17" i="25"/>
  <c r="T16" i="25"/>
  <c r="N160" i="25"/>
  <c r="N99" i="25"/>
  <c r="T99" i="25" s="1"/>
  <c r="N190" i="25"/>
  <c r="T190" i="25" s="1"/>
  <c r="T17" i="23"/>
  <c r="T16" i="23"/>
  <c r="N160" i="23"/>
  <c r="N40" i="23"/>
  <c r="T17" i="22"/>
  <c r="T16" i="22"/>
  <c r="N99" i="22"/>
  <c r="T99" i="22" s="1"/>
  <c r="N222" i="22"/>
  <c r="T222" i="22" s="1"/>
  <c r="N40" i="22"/>
  <c r="T40" i="22" s="1"/>
  <c r="T8" i="22" s="1"/>
  <c r="N160" i="21"/>
  <c r="N173" i="21" s="1"/>
  <c r="N190" i="21"/>
  <c r="T190" i="21" s="1"/>
  <c r="T191" i="21"/>
  <c r="N99" i="21"/>
  <c r="T99" i="21" s="1"/>
  <c r="N70" i="21"/>
  <c r="T70" i="21" s="1"/>
  <c r="T100" i="21"/>
  <c r="T17" i="21"/>
  <c r="T16" i="21"/>
  <c r="M162" i="28"/>
  <c r="B41" i="28"/>
  <c r="C41" i="28"/>
  <c r="D41" i="28"/>
  <c r="E41" i="28"/>
  <c r="F41" i="28"/>
  <c r="G41" i="28"/>
  <c r="H41" i="28"/>
  <c r="I41" i="28"/>
  <c r="J41" i="28"/>
  <c r="K41" i="28"/>
  <c r="L41" i="28"/>
  <c r="M41" i="28"/>
  <c r="N8" i="24" l="1"/>
  <c r="N9" i="24"/>
  <c r="N12" i="24" s="1"/>
  <c r="N13" i="24" s="1"/>
  <c r="N173" i="22"/>
  <c r="N181" i="22" s="1"/>
  <c r="T9" i="24"/>
  <c r="T10" i="24" s="1"/>
  <c r="N53" i="24"/>
  <c r="N61" i="24" s="1"/>
  <c r="T160" i="26"/>
  <c r="N8" i="26"/>
  <c r="N53" i="25"/>
  <c r="N61" i="25" s="1"/>
  <c r="N8" i="21"/>
  <c r="N10" i="21" s="1"/>
  <c r="N53" i="21"/>
  <c r="T53" i="21" s="1"/>
  <c r="T40" i="21"/>
  <c r="T9" i="22"/>
  <c r="T10" i="22" s="1"/>
  <c r="N173" i="23"/>
  <c r="T160" i="23"/>
  <c r="T9" i="25"/>
  <c r="T12" i="25" s="1"/>
  <c r="T13" i="25" s="1"/>
  <c r="N8" i="25"/>
  <c r="N173" i="24"/>
  <c r="T160" i="24"/>
  <c r="N181" i="26"/>
  <c r="T181" i="26" s="1"/>
  <c r="N53" i="26"/>
  <c r="T9" i="26"/>
  <c r="T10" i="26" s="1"/>
  <c r="N9" i="26"/>
  <c r="T53" i="24"/>
  <c r="N173" i="25"/>
  <c r="T160" i="25"/>
  <c r="N9" i="25"/>
  <c r="N12" i="25" s="1"/>
  <c r="N8" i="23"/>
  <c r="T40" i="23"/>
  <c r="N9" i="22"/>
  <c r="N53" i="22"/>
  <c r="N61" i="22" s="1"/>
  <c r="N8" i="22"/>
  <c r="N10" i="24"/>
  <c r="N9" i="23"/>
  <c r="N53" i="23"/>
  <c r="T160" i="21"/>
  <c r="N12" i="21"/>
  <c r="T173" i="21"/>
  <c r="N181" i="21"/>
  <c r="M254" i="23"/>
  <c r="S254" i="23" s="1"/>
  <c r="M145" i="22"/>
  <c r="N10" i="23" l="1"/>
  <c r="T173" i="22"/>
  <c r="N13" i="25"/>
  <c r="T12" i="22"/>
  <c r="T13" i="22" s="1"/>
  <c r="T12" i="24"/>
  <c r="T13" i="24" s="1"/>
  <c r="N10" i="26"/>
  <c r="N187" i="26"/>
  <c r="T187" i="26" s="1"/>
  <c r="T53" i="25"/>
  <c r="T10" i="25"/>
  <c r="N10" i="22"/>
  <c r="N61" i="21"/>
  <c r="N67" i="21" s="1"/>
  <c r="N13" i="21"/>
  <c r="N12" i="22"/>
  <c r="N13" i="22" s="1"/>
  <c r="N187" i="22"/>
  <c r="T187" i="22" s="1"/>
  <c r="T181" i="22"/>
  <c r="N181" i="23"/>
  <c r="T173" i="23"/>
  <c r="N181" i="24"/>
  <c r="T173" i="24"/>
  <c r="N12" i="26"/>
  <c r="N13" i="26" s="1"/>
  <c r="T12" i="26"/>
  <c r="T13" i="26" s="1"/>
  <c r="N61" i="26"/>
  <c r="T53" i="26"/>
  <c r="N67" i="24"/>
  <c r="T61" i="24"/>
  <c r="N181" i="25"/>
  <c r="T173" i="25"/>
  <c r="N10" i="25"/>
  <c r="N67" i="25"/>
  <c r="T61" i="25"/>
  <c r="N61" i="23"/>
  <c r="T53" i="23"/>
  <c r="T9" i="23"/>
  <c r="T8" i="23"/>
  <c r="T53" i="22"/>
  <c r="N67" i="22"/>
  <c r="T61" i="22"/>
  <c r="N12" i="23"/>
  <c r="N13" i="23" s="1"/>
  <c r="T181" i="21"/>
  <c r="N187" i="21"/>
  <c r="T187" i="21" s="1"/>
  <c r="B62" i="24"/>
  <c r="C62" i="24"/>
  <c r="D62" i="24"/>
  <c r="E62" i="24"/>
  <c r="F62" i="24"/>
  <c r="G62" i="24"/>
  <c r="H62" i="24"/>
  <c r="I62" i="24"/>
  <c r="J62" i="24"/>
  <c r="K62" i="24"/>
  <c r="L62" i="24"/>
  <c r="M62" i="24"/>
  <c r="B62" i="25"/>
  <c r="C62" i="25"/>
  <c r="D62" i="25"/>
  <c r="E62" i="25"/>
  <c r="F62" i="25"/>
  <c r="G62" i="25"/>
  <c r="H62" i="25"/>
  <c r="I62" i="25"/>
  <c r="J62" i="25"/>
  <c r="K62" i="25"/>
  <c r="L62" i="25"/>
  <c r="M62" i="25"/>
  <c r="T61" i="21" l="1"/>
  <c r="N187" i="23"/>
  <c r="T187" i="23" s="1"/>
  <c r="T181" i="23"/>
  <c r="N187" i="24"/>
  <c r="T187" i="24" s="1"/>
  <c r="T181" i="24"/>
  <c r="N67" i="26"/>
  <c r="T61" i="26"/>
  <c r="N14" i="24"/>
  <c r="N187" i="25"/>
  <c r="T187" i="25" s="1"/>
  <c r="T181" i="25"/>
  <c r="N14" i="25"/>
  <c r="T67" i="25"/>
  <c r="T14" i="25" s="1"/>
  <c r="N67" i="23"/>
  <c r="T61" i="23"/>
  <c r="T10" i="23"/>
  <c r="T12" i="23"/>
  <c r="T13" i="23" s="1"/>
  <c r="N14" i="22"/>
  <c r="T67" i="22"/>
  <c r="T14" i="22" s="1"/>
  <c r="N14" i="21"/>
  <c r="T67" i="21"/>
  <c r="C62" i="23"/>
  <c r="D62" i="23"/>
  <c r="E62" i="23"/>
  <c r="F62" i="23"/>
  <c r="G62" i="23"/>
  <c r="H62" i="23"/>
  <c r="I62" i="23"/>
  <c r="J62" i="23"/>
  <c r="K62" i="23"/>
  <c r="L62" i="23"/>
  <c r="M62" i="23"/>
  <c r="N14" i="26" l="1"/>
  <c r="T67" i="26"/>
  <c r="T14" i="26" s="1"/>
  <c r="N14" i="23"/>
  <c r="T67" i="23"/>
  <c r="T14" i="23" s="1"/>
  <c r="F14" i="5"/>
  <c r="M192" i="28"/>
  <c r="S192" i="28" s="1"/>
  <c r="S187" i="28"/>
  <c r="S186" i="28"/>
  <c r="S185" i="28"/>
  <c r="S184" i="28"/>
  <c r="S181" i="28"/>
  <c r="S180" i="28"/>
  <c r="S178" i="28"/>
  <c r="S177" i="28"/>
  <c r="S176" i="28"/>
  <c r="S173" i="28"/>
  <c r="S172" i="28"/>
  <c r="S171" i="28"/>
  <c r="S170" i="28"/>
  <c r="S169" i="28"/>
  <c r="S168" i="28"/>
  <c r="S166" i="28"/>
  <c r="S165" i="28"/>
  <c r="S164" i="28"/>
  <c r="S163" i="28"/>
  <c r="S160" i="28"/>
  <c r="S159" i="28"/>
  <c r="S158" i="28"/>
  <c r="S157" i="28"/>
  <c r="S156" i="28"/>
  <c r="S155" i="28"/>
  <c r="S154" i="28"/>
  <c r="S153" i="28"/>
  <c r="S152" i="28"/>
  <c r="S151" i="28"/>
  <c r="S150" i="28"/>
  <c r="S149" i="28"/>
  <c r="S148" i="28"/>
  <c r="S147" i="28"/>
  <c r="S145" i="28"/>
  <c r="S144" i="28"/>
  <c r="S143" i="28"/>
  <c r="S142" i="28"/>
  <c r="S141" i="28"/>
  <c r="S140" i="28"/>
  <c r="S139" i="28"/>
  <c r="S138" i="28"/>
  <c r="S66" i="28"/>
  <c r="S65" i="28"/>
  <c r="S64" i="28"/>
  <c r="S63" i="28"/>
  <c r="S60" i="28"/>
  <c r="S59" i="28"/>
  <c r="S57" i="28"/>
  <c r="S56" i="28"/>
  <c r="S55" i="28"/>
  <c r="S52" i="28"/>
  <c r="S51" i="28"/>
  <c r="S50" i="28"/>
  <c r="S49" i="28"/>
  <c r="S48" i="28"/>
  <c r="S47" i="28"/>
  <c r="S45" i="28"/>
  <c r="S44" i="28"/>
  <c r="S43" i="28"/>
  <c r="S42" i="28"/>
  <c r="S41" i="28"/>
  <c r="S39" i="28"/>
  <c r="S38" i="28"/>
  <c r="S37" i="28"/>
  <c r="S36" i="28"/>
  <c r="S35" i="28"/>
  <c r="S34" i="28"/>
  <c r="S33" i="28"/>
  <c r="S32" i="28"/>
  <c r="S31" i="28"/>
  <c r="S30" i="28"/>
  <c r="S28" i="28"/>
  <c r="S27" i="28"/>
  <c r="S26" i="28"/>
  <c r="S25" i="28"/>
  <c r="S24" i="28"/>
  <c r="S23" i="28"/>
  <c r="S19" i="28"/>
  <c r="S11" i="28"/>
  <c r="M16" i="28"/>
  <c r="H27" i="18" s="1"/>
  <c r="H28" i="18" s="1"/>
  <c r="M17" i="28"/>
  <c r="M22" i="28"/>
  <c r="M29" i="28"/>
  <c r="M46" i="28"/>
  <c r="M54" i="28"/>
  <c r="M58" i="28"/>
  <c r="M62" i="28"/>
  <c r="M71" i="28"/>
  <c r="S71" i="28" s="1"/>
  <c r="M84" i="28"/>
  <c r="S84" i="28" s="1"/>
  <c r="M100" i="28"/>
  <c r="S100" i="28" s="1"/>
  <c r="M113" i="28"/>
  <c r="S113" i="28" s="1"/>
  <c r="M127" i="28"/>
  <c r="S127" i="28" s="1"/>
  <c r="M137" i="28"/>
  <c r="M146" i="28"/>
  <c r="M167" i="28"/>
  <c r="M175" i="28"/>
  <c r="M179" i="28"/>
  <c r="M183" i="28"/>
  <c r="M207" i="28"/>
  <c r="S207" i="28" s="1"/>
  <c r="M224" i="28"/>
  <c r="S224" i="28" s="1"/>
  <c r="M240" i="28"/>
  <c r="S240" i="28" s="1"/>
  <c r="M257" i="28"/>
  <c r="S257" i="28" s="1"/>
  <c r="S186" i="26"/>
  <c r="S185" i="26"/>
  <c r="S184" i="26"/>
  <c r="S183" i="26"/>
  <c r="S180" i="26"/>
  <c r="S179" i="26"/>
  <c r="S177" i="26"/>
  <c r="S176" i="26"/>
  <c r="S175" i="26"/>
  <c r="S172" i="26"/>
  <c r="S171" i="26"/>
  <c r="S170" i="26"/>
  <c r="S169" i="26"/>
  <c r="S168" i="26"/>
  <c r="S167" i="26"/>
  <c r="S165" i="26"/>
  <c r="S164" i="26"/>
  <c r="S163" i="26"/>
  <c r="S162" i="26"/>
  <c r="S159" i="26"/>
  <c r="S158" i="26"/>
  <c r="S157" i="26"/>
  <c r="S156" i="26"/>
  <c r="S155" i="26"/>
  <c r="S154" i="26"/>
  <c r="S153" i="26"/>
  <c r="S152" i="26"/>
  <c r="S151" i="26"/>
  <c r="S150" i="26"/>
  <c r="S149" i="26"/>
  <c r="S148" i="26"/>
  <c r="S147" i="26"/>
  <c r="S146" i="26"/>
  <c r="S144" i="26"/>
  <c r="S143" i="26"/>
  <c r="S142" i="26"/>
  <c r="S141" i="26"/>
  <c r="S140" i="26"/>
  <c r="S139" i="26"/>
  <c r="S138" i="26"/>
  <c r="S137" i="26"/>
  <c r="S66" i="26"/>
  <c r="S65" i="26"/>
  <c r="S64" i="26"/>
  <c r="S63" i="26"/>
  <c r="S60" i="26"/>
  <c r="S59" i="26"/>
  <c r="S57" i="26"/>
  <c r="S56" i="26"/>
  <c r="S55" i="26"/>
  <c r="S52" i="26"/>
  <c r="S51" i="26"/>
  <c r="S50" i="26"/>
  <c r="S49" i="26"/>
  <c r="S48" i="26"/>
  <c r="S47" i="26"/>
  <c r="S45" i="26"/>
  <c r="S44" i="26"/>
  <c r="S43" i="26"/>
  <c r="S42" i="26"/>
  <c r="S39" i="26"/>
  <c r="S38" i="26"/>
  <c r="S37" i="26"/>
  <c r="S36" i="26"/>
  <c r="S35" i="26"/>
  <c r="S34" i="26"/>
  <c r="S33" i="26"/>
  <c r="S32" i="26"/>
  <c r="S31" i="26"/>
  <c r="S30" i="26"/>
  <c r="S28" i="26"/>
  <c r="S27" i="26"/>
  <c r="S26" i="26"/>
  <c r="S25" i="26"/>
  <c r="S24" i="26"/>
  <c r="S23" i="26"/>
  <c r="S19" i="26"/>
  <c r="S11" i="26"/>
  <c r="M16" i="26"/>
  <c r="E27" i="18" s="1"/>
  <c r="E28" i="18" s="1"/>
  <c r="M17" i="26"/>
  <c r="M22" i="26"/>
  <c r="M29" i="26"/>
  <c r="M41" i="26"/>
  <c r="M46" i="26"/>
  <c r="M54" i="26"/>
  <c r="M58" i="26"/>
  <c r="M62" i="26"/>
  <c r="M71" i="26"/>
  <c r="S71" i="26" s="1"/>
  <c r="M84" i="26"/>
  <c r="S84" i="26" s="1"/>
  <c r="M100" i="26"/>
  <c r="S100" i="26" s="1"/>
  <c r="M113" i="26"/>
  <c r="S113" i="26" s="1"/>
  <c r="M126" i="26"/>
  <c r="S126" i="26" s="1"/>
  <c r="M136" i="26"/>
  <c r="M145" i="26"/>
  <c r="M161" i="26"/>
  <c r="M166" i="26"/>
  <c r="M174" i="26"/>
  <c r="M178" i="26"/>
  <c r="M182" i="26"/>
  <c r="M191" i="26"/>
  <c r="S191" i="26" s="1"/>
  <c r="M206" i="26"/>
  <c r="S206" i="26" s="1"/>
  <c r="M223" i="26"/>
  <c r="S223" i="26" s="1"/>
  <c r="M238" i="26"/>
  <c r="S238" i="26" s="1"/>
  <c r="M254" i="26"/>
  <c r="S254" i="26" s="1"/>
  <c r="S186" i="24"/>
  <c r="S185" i="24"/>
  <c r="S184" i="24"/>
  <c r="S183" i="24"/>
  <c r="S180" i="24"/>
  <c r="S179" i="24"/>
  <c r="S177" i="24"/>
  <c r="S176" i="24"/>
  <c r="S175" i="24"/>
  <c r="S172" i="24"/>
  <c r="S171" i="24"/>
  <c r="S170" i="24"/>
  <c r="S169" i="24"/>
  <c r="S168" i="24"/>
  <c r="S167" i="24"/>
  <c r="S165" i="24"/>
  <c r="S164" i="24"/>
  <c r="S163" i="24"/>
  <c r="S162" i="24"/>
  <c r="S159" i="24"/>
  <c r="S158" i="24"/>
  <c r="S157" i="24"/>
  <c r="S156" i="24"/>
  <c r="S155" i="24"/>
  <c r="S154" i="24"/>
  <c r="S153" i="24"/>
  <c r="S152" i="24"/>
  <c r="S151" i="24"/>
  <c r="S150" i="24"/>
  <c r="S149" i="24"/>
  <c r="S148" i="24"/>
  <c r="S147" i="24"/>
  <c r="S146" i="24"/>
  <c r="S144" i="24"/>
  <c r="S143" i="24"/>
  <c r="S142" i="24"/>
  <c r="S141" i="24"/>
  <c r="S140" i="24"/>
  <c r="S139" i="24"/>
  <c r="S138" i="24"/>
  <c r="S137" i="24"/>
  <c r="S66" i="24"/>
  <c r="S65" i="24"/>
  <c r="S64" i="24"/>
  <c r="S63" i="24"/>
  <c r="S62" i="24"/>
  <c r="S60" i="24"/>
  <c r="S59" i="24"/>
  <c r="S57" i="24"/>
  <c r="S56" i="24"/>
  <c r="S55" i="24"/>
  <c r="S52" i="24"/>
  <c r="S51" i="24"/>
  <c r="S50" i="24"/>
  <c r="S49" i="24"/>
  <c r="S48" i="24"/>
  <c r="S47" i="24"/>
  <c r="S45" i="24"/>
  <c r="S44" i="24"/>
  <c r="S43" i="24"/>
  <c r="S42" i="24"/>
  <c r="S39" i="24"/>
  <c r="S38" i="24"/>
  <c r="S37" i="24"/>
  <c r="S36" i="24"/>
  <c r="S35" i="24"/>
  <c r="S34" i="24"/>
  <c r="S33" i="24"/>
  <c r="S32" i="24"/>
  <c r="S31" i="24"/>
  <c r="S30" i="24"/>
  <c r="S28" i="24"/>
  <c r="S27" i="24"/>
  <c r="S26" i="24"/>
  <c r="S25" i="24"/>
  <c r="S24" i="24"/>
  <c r="S23" i="24"/>
  <c r="S11" i="24"/>
  <c r="M16" i="24"/>
  <c r="D27" i="18" s="1"/>
  <c r="D28" i="18" s="1"/>
  <c r="M17" i="24"/>
  <c r="M22" i="24"/>
  <c r="M29" i="24"/>
  <c r="M41" i="24"/>
  <c r="M46" i="24"/>
  <c r="M54" i="24"/>
  <c r="M58" i="24"/>
  <c r="M71" i="24"/>
  <c r="S71" i="24" s="1"/>
  <c r="M84" i="24"/>
  <c r="S84" i="24" s="1"/>
  <c r="M100" i="24"/>
  <c r="S100" i="24" s="1"/>
  <c r="M113" i="24"/>
  <c r="S113" i="24" s="1"/>
  <c r="M126" i="24"/>
  <c r="S126" i="24" s="1"/>
  <c r="M136" i="24"/>
  <c r="M145" i="24"/>
  <c r="M161" i="24"/>
  <c r="M166" i="24"/>
  <c r="M174" i="24"/>
  <c r="M178" i="24"/>
  <c r="M182" i="24"/>
  <c r="M191" i="24"/>
  <c r="S191" i="24" s="1"/>
  <c r="M206" i="24"/>
  <c r="S206" i="24" s="1"/>
  <c r="M223" i="24"/>
  <c r="S223" i="24" s="1"/>
  <c r="M238" i="24"/>
  <c r="S238" i="24" s="1"/>
  <c r="M254" i="24"/>
  <c r="S254" i="24" s="1"/>
  <c r="S186" i="25"/>
  <c r="S185" i="25"/>
  <c r="S184" i="25"/>
  <c r="S183" i="25"/>
  <c r="S180" i="25"/>
  <c r="S179" i="25"/>
  <c r="S177" i="25"/>
  <c r="S176" i="25"/>
  <c r="S175" i="25"/>
  <c r="S172" i="25"/>
  <c r="S171" i="25"/>
  <c r="S170" i="25"/>
  <c r="S169" i="25"/>
  <c r="S168" i="25"/>
  <c r="S167" i="25"/>
  <c r="S165" i="25"/>
  <c r="S164" i="25"/>
  <c r="S163" i="25"/>
  <c r="S162" i="25"/>
  <c r="S159" i="25"/>
  <c r="S158" i="25"/>
  <c r="S157" i="25"/>
  <c r="S156" i="25"/>
  <c r="S155" i="25"/>
  <c r="S154" i="25"/>
  <c r="S153" i="25"/>
  <c r="S152" i="25"/>
  <c r="S151" i="25"/>
  <c r="S150" i="25"/>
  <c r="S149" i="25"/>
  <c r="S148" i="25"/>
  <c r="S147" i="25"/>
  <c r="S146" i="25"/>
  <c r="S144" i="25"/>
  <c r="S143" i="25"/>
  <c r="S142" i="25"/>
  <c r="S141" i="25"/>
  <c r="S140" i="25"/>
  <c r="S139" i="25"/>
  <c r="S138" i="25"/>
  <c r="S137" i="25"/>
  <c r="S66" i="25"/>
  <c r="S65" i="25"/>
  <c r="S64" i="25"/>
  <c r="S63" i="25"/>
  <c r="S60" i="25"/>
  <c r="S59" i="25"/>
  <c r="S57" i="25"/>
  <c r="S56" i="25"/>
  <c r="S55" i="25"/>
  <c r="S52" i="25"/>
  <c r="S51" i="25"/>
  <c r="S50" i="25"/>
  <c r="S49" i="25"/>
  <c r="S48" i="25"/>
  <c r="S47" i="25"/>
  <c r="S45" i="25"/>
  <c r="S44" i="25"/>
  <c r="S43" i="25"/>
  <c r="S42" i="25"/>
  <c r="S39" i="25"/>
  <c r="S38" i="25"/>
  <c r="S37" i="25"/>
  <c r="S36" i="25"/>
  <c r="S35" i="25"/>
  <c r="S34" i="25"/>
  <c r="S33" i="25"/>
  <c r="S32" i="25"/>
  <c r="S31" i="25"/>
  <c r="S30" i="25"/>
  <c r="S28" i="25"/>
  <c r="S27" i="25"/>
  <c r="S26" i="25"/>
  <c r="S25" i="25"/>
  <c r="S24" i="25"/>
  <c r="S23" i="25"/>
  <c r="S19" i="25"/>
  <c r="S11" i="25"/>
  <c r="M16" i="25"/>
  <c r="C27" i="18" s="1"/>
  <c r="C28" i="18" s="1"/>
  <c r="M17" i="25"/>
  <c r="M22" i="25"/>
  <c r="M29" i="25"/>
  <c r="M41" i="25"/>
  <c r="M46" i="25"/>
  <c r="M54" i="25"/>
  <c r="M58" i="25"/>
  <c r="M71" i="25"/>
  <c r="S71" i="25" s="1"/>
  <c r="M84" i="25"/>
  <c r="S84" i="25" s="1"/>
  <c r="M100" i="25"/>
  <c r="S100" i="25" s="1"/>
  <c r="M113" i="25"/>
  <c r="S113" i="25" s="1"/>
  <c r="M126" i="25"/>
  <c r="S126" i="25" s="1"/>
  <c r="M136" i="25"/>
  <c r="M145" i="25"/>
  <c r="M161" i="25"/>
  <c r="M166" i="25"/>
  <c r="M174" i="25"/>
  <c r="M178" i="25"/>
  <c r="M182" i="25"/>
  <c r="M191" i="25"/>
  <c r="S191" i="25" s="1"/>
  <c r="M206" i="25"/>
  <c r="M223" i="25"/>
  <c r="S223" i="25" s="1"/>
  <c r="M238" i="25"/>
  <c r="S238" i="25" s="1"/>
  <c r="M254" i="25"/>
  <c r="S254" i="25" s="1"/>
  <c r="S186" i="23"/>
  <c r="S185" i="23"/>
  <c r="S184" i="23"/>
  <c r="S183" i="23"/>
  <c r="S180" i="23"/>
  <c r="S179" i="23"/>
  <c r="S177" i="23"/>
  <c r="S176" i="23"/>
  <c r="S175" i="23"/>
  <c r="S172" i="23"/>
  <c r="S171" i="23"/>
  <c r="S170" i="23"/>
  <c r="S169" i="23"/>
  <c r="S168" i="23"/>
  <c r="S167" i="23"/>
  <c r="S165" i="23"/>
  <c r="S164" i="23"/>
  <c r="S163" i="23"/>
  <c r="S162" i="23"/>
  <c r="S159" i="23"/>
  <c r="S158" i="23"/>
  <c r="S157" i="23"/>
  <c r="S156" i="23"/>
  <c r="S155" i="23"/>
  <c r="S154" i="23"/>
  <c r="S153" i="23"/>
  <c r="S152" i="23"/>
  <c r="S151" i="23"/>
  <c r="S150" i="23"/>
  <c r="S149" i="23"/>
  <c r="S148" i="23"/>
  <c r="S147" i="23"/>
  <c r="S146" i="23"/>
  <c r="S144" i="23"/>
  <c r="S143" i="23"/>
  <c r="S142" i="23"/>
  <c r="S141" i="23"/>
  <c r="S140" i="23"/>
  <c r="S139" i="23"/>
  <c r="S138" i="23"/>
  <c r="S137" i="23"/>
  <c r="S66" i="23"/>
  <c r="S65" i="23"/>
  <c r="S64" i="23"/>
  <c r="S63" i="23"/>
  <c r="S62" i="23"/>
  <c r="S60" i="23"/>
  <c r="S59" i="23"/>
  <c r="S57" i="23"/>
  <c r="S56" i="23"/>
  <c r="S55" i="23"/>
  <c r="S52" i="23"/>
  <c r="S51" i="23"/>
  <c r="S50" i="23"/>
  <c r="S49" i="23"/>
  <c r="S48" i="23"/>
  <c r="S47" i="23"/>
  <c r="S45" i="23"/>
  <c r="S44" i="23"/>
  <c r="S43" i="23"/>
  <c r="S42" i="23"/>
  <c r="S39" i="23"/>
  <c r="S38" i="23"/>
  <c r="S37" i="23"/>
  <c r="S36" i="23"/>
  <c r="S35" i="23"/>
  <c r="S34" i="23"/>
  <c r="S33" i="23"/>
  <c r="S32" i="23"/>
  <c r="S31" i="23"/>
  <c r="S30" i="23"/>
  <c r="S28" i="23"/>
  <c r="S27" i="23"/>
  <c r="S26" i="23"/>
  <c r="S25" i="23"/>
  <c r="S24" i="23"/>
  <c r="S23" i="23"/>
  <c r="S19" i="23"/>
  <c r="S11" i="23"/>
  <c r="M16" i="23"/>
  <c r="F27" i="18" s="1"/>
  <c r="F28" i="18" s="1"/>
  <c r="M17" i="23"/>
  <c r="M22" i="23"/>
  <c r="M29" i="23"/>
  <c r="M41" i="23"/>
  <c r="M46" i="23"/>
  <c r="M54" i="23"/>
  <c r="M58" i="23"/>
  <c r="M71" i="23"/>
  <c r="S71" i="23" s="1"/>
  <c r="M84" i="23"/>
  <c r="S84" i="23" s="1"/>
  <c r="M100" i="23"/>
  <c r="S100" i="23" s="1"/>
  <c r="M113" i="23"/>
  <c r="S113" i="23" s="1"/>
  <c r="M126" i="23"/>
  <c r="S126" i="23" s="1"/>
  <c r="M136" i="23"/>
  <c r="M145" i="23"/>
  <c r="M161" i="23"/>
  <c r="M166" i="23"/>
  <c r="M174" i="23"/>
  <c r="M178" i="23"/>
  <c r="M182" i="23"/>
  <c r="M191" i="23"/>
  <c r="S191" i="23" s="1"/>
  <c r="M206" i="23"/>
  <c r="S206" i="23" s="1"/>
  <c r="M223" i="23"/>
  <c r="S223" i="23" s="1"/>
  <c r="M238" i="23"/>
  <c r="S238" i="23" s="1"/>
  <c r="S186" i="22"/>
  <c r="S185" i="22"/>
  <c r="S184" i="22"/>
  <c r="S183" i="22"/>
  <c r="S180" i="22"/>
  <c r="S179" i="22"/>
  <c r="S177" i="22"/>
  <c r="S176" i="22"/>
  <c r="S175" i="22"/>
  <c r="S172" i="22"/>
  <c r="S171" i="22"/>
  <c r="S170" i="22"/>
  <c r="S169" i="22"/>
  <c r="S168" i="22"/>
  <c r="S167" i="22"/>
  <c r="S165" i="22"/>
  <c r="S164" i="22"/>
  <c r="S163" i="22"/>
  <c r="S162" i="22"/>
  <c r="S159" i="22"/>
  <c r="S158" i="22"/>
  <c r="S157" i="22"/>
  <c r="S156" i="22"/>
  <c r="S155" i="22"/>
  <c r="S154" i="22"/>
  <c r="S153" i="22"/>
  <c r="S152" i="22"/>
  <c r="S151" i="22"/>
  <c r="S150" i="22"/>
  <c r="S149" i="22"/>
  <c r="S148" i="22"/>
  <c r="S147" i="22"/>
  <c r="S146" i="22"/>
  <c r="S144" i="22"/>
  <c r="S143" i="22"/>
  <c r="S142" i="22"/>
  <c r="S141" i="22"/>
  <c r="S140" i="22"/>
  <c r="S139" i="22"/>
  <c r="S138" i="22"/>
  <c r="S137" i="22"/>
  <c r="S66" i="22"/>
  <c r="S65" i="22"/>
  <c r="S64" i="22"/>
  <c r="S63" i="22"/>
  <c r="S60" i="22"/>
  <c r="S59" i="22"/>
  <c r="S57" i="22"/>
  <c r="S56" i="22"/>
  <c r="S55" i="22"/>
  <c r="S52" i="22"/>
  <c r="S51" i="22"/>
  <c r="S50" i="22"/>
  <c r="S49" i="22"/>
  <c r="S48" i="22"/>
  <c r="S47" i="22"/>
  <c r="S45" i="22"/>
  <c r="S44" i="22"/>
  <c r="S43" i="22"/>
  <c r="S42" i="22"/>
  <c r="S39" i="22"/>
  <c r="S38" i="22"/>
  <c r="S37" i="22"/>
  <c r="S36" i="22"/>
  <c r="S35" i="22"/>
  <c r="S34" i="22"/>
  <c r="S33" i="22"/>
  <c r="S32" i="22"/>
  <c r="S31" i="22"/>
  <c r="S30" i="22"/>
  <c r="S28" i="22"/>
  <c r="S27" i="22"/>
  <c r="S26" i="22"/>
  <c r="S25" i="22"/>
  <c r="S24" i="22"/>
  <c r="S23" i="22"/>
  <c r="S19" i="22"/>
  <c r="S11" i="22"/>
  <c r="M16" i="22"/>
  <c r="G27" i="18" s="1"/>
  <c r="G28" i="18" s="1"/>
  <c r="M17" i="22"/>
  <c r="M22" i="22"/>
  <c r="M29" i="22"/>
  <c r="M41" i="22"/>
  <c r="M46" i="22"/>
  <c r="M54" i="22"/>
  <c r="M58" i="22"/>
  <c r="M62" i="22"/>
  <c r="M71" i="22"/>
  <c r="M84" i="22"/>
  <c r="S84" i="22" s="1"/>
  <c r="M100" i="22"/>
  <c r="S100" i="22" s="1"/>
  <c r="M113" i="22"/>
  <c r="S113" i="22" s="1"/>
  <c r="M126" i="22"/>
  <c r="S126" i="22" s="1"/>
  <c r="M136" i="22"/>
  <c r="M161" i="22"/>
  <c r="M166" i="22"/>
  <c r="M174" i="22"/>
  <c r="M178" i="22"/>
  <c r="M182" i="22"/>
  <c r="M191" i="22"/>
  <c r="S191" i="22" s="1"/>
  <c r="M206" i="22"/>
  <c r="S206" i="22" s="1"/>
  <c r="M223" i="22"/>
  <c r="S223" i="22" s="1"/>
  <c r="M238" i="22"/>
  <c r="S238" i="22" s="1"/>
  <c r="M254" i="22"/>
  <c r="S254" i="22" s="1"/>
  <c r="S186" i="21"/>
  <c r="S185" i="21"/>
  <c r="S184" i="21"/>
  <c r="S183" i="21"/>
  <c r="S180" i="21"/>
  <c r="S179" i="21"/>
  <c r="S177" i="21"/>
  <c r="S176" i="21"/>
  <c r="S175" i="21"/>
  <c r="S172" i="21"/>
  <c r="S171" i="21"/>
  <c r="S170" i="21"/>
  <c r="S169" i="21"/>
  <c r="S168" i="21"/>
  <c r="S167" i="21"/>
  <c r="S165" i="21"/>
  <c r="S164" i="21"/>
  <c r="S163" i="21"/>
  <c r="S162" i="21"/>
  <c r="S159" i="21"/>
  <c r="S158" i="21"/>
  <c r="S157" i="21"/>
  <c r="S156" i="21"/>
  <c r="S155" i="21"/>
  <c r="S154" i="21"/>
  <c r="S153" i="21"/>
  <c r="S152" i="21"/>
  <c r="S151" i="21"/>
  <c r="S150" i="21"/>
  <c r="S149" i="21"/>
  <c r="S148" i="21"/>
  <c r="S147" i="21"/>
  <c r="S146" i="21"/>
  <c r="S144" i="21"/>
  <c r="S143" i="21"/>
  <c r="S142" i="21"/>
  <c r="S141" i="21"/>
  <c r="S140" i="21"/>
  <c r="S139" i="21"/>
  <c r="S138" i="21"/>
  <c r="S137" i="21"/>
  <c r="S66" i="21"/>
  <c r="S65" i="21"/>
  <c r="S64" i="21"/>
  <c r="S63" i="21"/>
  <c r="S60" i="21"/>
  <c r="S59" i="21"/>
  <c r="S57" i="21"/>
  <c r="S56" i="21"/>
  <c r="S55" i="21"/>
  <c r="S52" i="21"/>
  <c r="S51" i="21"/>
  <c r="S50" i="21"/>
  <c r="S49" i="21"/>
  <c r="S48" i="21"/>
  <c r="S47" i="21"/>
  <c r="S45" i="21"/>
  <c r="S44" i="21"/>
  <c r="S43" i="21"/>
  <c r="S42" i="21"/>
  <c r="S39" i="21"/>
  <c r="S38" i="21"/>
  <c r="S37" i="21"/>
  <c r="S36" i="21"/>
  <c r="S35" i="21"/>
  <c r="S34" i="21"/>
  <c r="S33" i="21"/>
  <c r="S32" i="21"/>
  <c r="S31" i="21"/>
  <c r="S30" i="21"/>
  <c r="S28" i="21"/>
  <c r="S27" i="21"/>
  <c r="S26" i="21"/>
  <c r="S25" i="21"/>
  <c r="S24" i="21"/>
  <c r="S23" i="21"/>
  <c r="S19" i="21"/>
  <c r="S11" i="21"/>
  <c r="M16" i="21"/>
  <c r="B27" i="18" s="1"/>
  <c r="B28" i="18" s="1"/>
  <c r="M17" i="21"/>
  <c r="M22" i="21"/>
  <c r="M29" i="21"/>
  <c r="M41" i="21"/>
  <c r="M46" i="21"/>
  <c r="M54" i="21"/>
  <c r="M58" i="21"/>
  <c r="M62" i="21"/>
  <c r="M71" i="21"/>
  <c r="M84" i="21"/>
  <c r="S84" i="21" s="1"/>
  <c r="M100" i="21"/>
  <c r="S100" i="21" s="1"/>
  <c r="M113" i="21"/>
  <c r="S113" i="21" s="1"/>
  <c r="M126" i="21"/>
  <c r="S126" i="21" s="1"/>
  <c r="M136" i="21"/>
  <c r="M145" i="21"/>
  <c r="M161" i="21"/>
  <c r="M166" i="21"/>
  <c r="M174" i="21"/>
  <c r="M178" i="21"/>
  <c r="M182" i="21"/>
  <c r="M191" i="21"/>
  <c r="S191" i="21" s="1"/>
  <c r="M206" i="21"/>
  <c r="S206" i="21" s="1"/>
  <c r="M223" i="21"/>
  <c r="S223" i="21" s="1"/>
  <c r="M238" i="21"/>
  <c r="S238" i="21" s="1"/>
  <c r="M254" i="21"/>
  <c r="S254" i="21" s="1"/>
  <c r="M40" i="23" l="1"/>
  <c r="M160" i="26"/>
  <c r="M173" i="26" s="1"/>
  <c r="M181" i="26" s="1"/>
  <c r="M187" i="26" s="1"/>
  <c r="M70" i="21"/>
  <c r="S70" i="21" s="1"/>
  <c r="S71" i="21"/>
  <c r="M70" i="22"/>
  <c r="S70" i="22" s="1"/>
  <c r="S71" i="22"/>
  <c r="M190" i="25"/>
  <c r="S190" i="25" s="1"/>
  <c r="S206" i="25"/>
  <c r="M40" i="24"/>
  <c r="M8" i="24" s="1"/>
  <c r="M160" i="25"/>
  <c r="M173" i="25" s="1"/>
  <c r="M223" i="28"/>
  <c r="S223" i="28" s="1"/>
  <c r="M70" i="28"/>
  <c r="S70" i="28" s="1"/>
  <c r="M40" i="28"/>
  <c r="M8" i="28" s="1"/>
  <c r="M160" i="24"/>
  <c r="M173" i="24" s="1"/>
  <c r="M181" i="24" s="1"/>
  <c r="M187" i="24" s="1"/>
  <c r="M222" i="25"/>
  <c r="S222" i="25" s="1"/>
  <c r="M160" i="23"/>
  <c r="M173" i="23" s="1"/>
  <c r="M181" i="23" s="1"/>
  <c r="M187" i="23" s="1"/>
  <c r="M222" i="22"/>
  <c r="S222" i="22" s="1"/>
  <c r="M160" i="21"/>
  <c r="M173" i="21" s="1"/>
  <c r="M181" i="21" s="1"/>
  <c r="M187" i="21" s="1"/>
  <c r="M222" i="21"/>
  <c r="S222" i="21" s="1"/>
  <c r="M190" i="21"/>
  <c r="S190" i="21" s="1"/>
  <c r="M99" i="26"/>
  <c r="S99" i="26" s="1"/>
  <c r="M70" i="26"/>
  <c r="S70" i="26" s="1"/>
  <c r="M40" i="25"/>
  <c r="M8" i="25" s="1"/>
  <c r="M99" i="25"/>
  <c r="S99" i="25" s="1"/>
  <c r="M70" i="25"/>
  <c r="S70" i="25" s="1"/>
  <c r="M190" i="23"/>
  <c r="S190" i="23" s="1"/>
  <c r="M99" i="23"/>
  <c r="S99" i="23" s="1"/>
  <c r="M40" i="22"/>
  <c r="M8" i="22" s="1"/>
  <c r="M40" i="21"/>
  <c r="M9" i="21" s="1"/>
  <c r="M191" i="28"/>
  <c r="S191" i="28" s="1"/>
  <c r="M99" i="28"/>
  <c r="S99" i="28" s="1"/>
  <c r="M161" i="28"/>
  <c r="M222" i="26"/>
  <c r="S222" i="26" s="1"/>
  <c r="M190" i="26"/>
  <c r="S190" i="26" s="1"/>
  <c r="M40" i="26"/>
  <c r="M222" i="24"/>
  <c r="S222" i="24" s="1"/>
  <c r="M70" i="24"/>
  <c r="S70" i="24" s="1"/>
  <c r="M190" i="24"/>
  <c r="S190" i="24" s="1"/>
  <c r="M99" i="24"/>
  <c r="S99" i="24" s="1"/>
  <c r="M9" i="24"/>
  <c r="M222" i="23"/>
  <c r="S222" i="23" s="1"/>
  <c r="M70" i="23"/>
  <c r="S70" i="23" s="1"/>
  <c r="M8" i="23"/>
  <c r="M9" i="23"/>
  <c r="M53" i="23"/>
  <c r="M99" i="22"/>
  <c r="S99" i="22" s="1"/>
  <c r="M190" i="22"/>
  <c r="S190" i="22" s="1"/>
  <c r="M160" i="22"/>
  <c r="M99" i="21"/>
  <c r="S99" i="21" s="1"/>
  <c r="K19" i="18"/>
  <c r="K20" i="18"/>
  <c r="K21" i="18"/>
  <c r="K6" i="18"/>
  <c r="M53" i="28" l="1"/>
  <c r="M61" i="28" s="1"/>
  <c r="M53" i="24"/>
  <c r="M53" i="22"/>
  <c r="M61" i="22" s="1"/>
  <c r="M9" i="28"/>
  <c r="M10" i="28" s="1"/>
  <c r="M53" i="25"/>
  <c r="M9" i="25"/>
  <c r="M10" i="25" s="1"/>
  <c r="M9" i="22"/>
  <c r="M10" i="22" s="1"/>
  <c r="M174" i="28"/>
  <c r="M181" i="25"/>
  <c r="M173" i="22"/>
  <c r="M9" i="26"/>
  <c r="M12" i="26" s="1"/>
  <c r="M61" i="24"/>
  <c r="M61" i="25"/>
  <c r="M61" i="23"/>
  <c r="M8" i="21"/>
  <c r="M10" i="21" s="1"/>
  <c r="M53" i="21"/>
  <c r="M61" i="21" s="1"/>
  <c r="M8" i="26"/>
  <c r="M53" i="26"/>
  <c r="M10" i="24"/>
  <c r="M12" i="24"/>
  <c r="M13" i="24" s="1"/>
  <c r="M10" i="23"/>
  <c r="M12" i="23"/>
  <c r="M13" i="23" s="1"/>
  <c r="K26" i="18"/>
  <c r="M12" i="21"/>
  <c r="L175" i="28"/>
  <c r="L183" i="28"/>
  <c r="L16" i="28"/>
  <c r="L71" i="28"/>
  <c r="L62" i="28"/>
  <c r="L54" i="28"/>
  <c r="M12" i="28" l="1"/>
  <c r="M13" i="28" s="1"/>
  <c r="M12" i="25"/>
  <c r="M13" i="25" s="1"/>
  <c r="M12" i="22"/>
  <c r="M13" i="22" s="1"/>
  <c r="M13" i="21"/>
  <c r="M182" i="28"/>
  <c r="M67" i="28"/>
  <c r="M187" i="25"/>
  <c r="M181" i="22"/>
  <c r="M10" i="26"/>
  <c r="M61" i="26"/>
  <c r="M67" i="24"/>
  <c r="M67" i="23"/>
  <c r="M67" i="22"/>
  <c r="M67" i="21"/>
  <c r="M13" i="26"/>
  <c r="L224" i="28"/>
  <c r="L127" i="28"/>
  <c r="L29" i="28"/>
  <c r="L146" i="28"/>
  <c r="L84" i="28"/>
  <c r="L17" i="28"/>
  <c r="L100" i="28"/>
  <c r="L113" i="28"/>
  <c r="L179" i="28"/>
  <c r="L137" i="28"/>
  <c r="L167" i="28"/>
  <c r="L207" i="28"/>
  <c r="L192" i="28"/>
  <c r="L240" i="28"/>
  <c r="L257" i="28"/>
  <c r="L58" i="28"/>
  <c r="L22" i="28"/>
  <c r="L70" i="28" l="1"/>
  <c r="M188" i="28"/>
  <c r="M14" i="28"/>
  <c r="M187" i="22"/>
  <c r="M67" i="26"/>
  <c r="M14" i="24"/>
  <c r="M14" i="23"/>
  <c r="M14" i="22"/>
  <c r="M14" i="21"/>
  <c r="L223" i="28"/>
  <c r="L191" i="28"/>
  <c r="L161" i="28"/>
  <c r="L174" i="28" s="1"/>
  <c r="L182" i="28" s="1"/>
  <c r="L188" i="28" s="1"/>
  <c r="L99" i="28"/>
  <c r="L40" i="28"/>
  <c r="L8" i="28" s="1"/>
  <c r="L46"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R192" i="25"/>
  <c r="R193" i="25"/>
  <c r="R194" i="25"/>
  <c r="R195" i="25"/>
  <c r="R196" i="25"/>
  <c r="R197" i="25"/>
  <c r="R198" i="25"/>
  <c r="R199" i="25"/>
  <c r="R200" i="25"/>
  <c r="R201" i="25"/>
  <c r="R202" i="25"/>
  <c r="R203" i="25"/>
  <c r="R204" i="25"/>
  <c r="R205" i="25"/>
  <c r="R207" i="25"/>
  <c r="R208" i="25"/>
  <c r="R209" i="25"/>
  <c r="R210" i="25"/>
  <c r="R211" i="25"/>
  <c r="R212" i="25"/>
  <c r="R213" i="25"/>
  <c r="R214" i="25"/>
  <c r="R215" i="25"/>
  <c r="R216" i="25"/>
  <c r="R217" i="25"/>
  <c r="R218" i="25"/>
  <c r="R219" i="25"/>
  <c r="R220" i="25"/>
  <c r="R221" i="25"/>
  <c r="R224" i="25"/>
  <c r="R225" i="25"/>
  <c r="R226" i="25"/>
  <c r="R227" i="25"/>
  <c r="R228" i="25"/>
  <c r="R229" i="25"/>
  <c r="R230" i="25"/>
  <c r="R231" i="25"/>
  <c r="R232" i="25"/>
  <c r="R233" i="25"/>
  <c r="R234" i="25"/>
  <c r="R235" i="25"/>
  <c r="R236" i="25"/>
  <c r="R237" i="25"/>
  <c r="R239" i="25"/>
  <c r="R240" i="25"/>
  <c r="R241" i="25"/>
  <c r="R242" i="25"/>
  <c r="R243" i="25"/>
  <c r="R244" i="25"/>
  <c r="R245" i="25"/>
  <c r="R246" i="25"/>
  <c r="R247" i="25"/>
  <c r="R248" i="25"/>
  <c r="R249" i="25"/>
  <c r="R250" i="25"/>
  <c r="R251" i="25"/>
  <c r="R252" i="25"/>
  <c r="R253" i="25"/>
  <c r="R255" i="25"/>
  <c r="R256" i="25"/>
  <c r="R257" i="25"/>
  <c r="R258" i="25"/>
  <c r="R259" i="25"/>
  <c r="R260" i="25"/>
  <c r="R261" i="25"/>
  <c r="R23" i="25"/>
  <c r="R24" i="25"/>
  <c r="R25" i="25"/>
  <c r="R26" i="25"/>
  <c r="R27" i="25"/>
  <c r="R28" i="25"/>
  <c r="R30" i="25"/>
  <c r="R31" i="25"/>
  <c r="R32" i="25"/>
  <c r="R33" i="25"/>
  <c r="R34" i="25"/>
  <c r="R35" i="25"/>
  <c r="R36" i="25"/>
  <c r="R37" i="25"/>
  <c r="R38" i="25"/>
  <c r="R39" i="25"/>
  <c r="R42" i="25"/>
  <c r="R43" i="25"/>
  <c r="R44" i="25"/>
  <c r="R45" i="25"/>
  <c r="R47" i="25"/>
  <c r="R48" i="25"/>
  <c r="R49" i="25"/>
  <c r="R50" i="25"/>
  <c r="R51" i="25"/>
  <c r="R52" i="25"/>
  <c r="R55" i="25"/>
  <c r="R56" i="25"/>
  <c r="R57" i="25"/>
  <c r="R59" i="25"/>
  <c r="R60" i="25"/>
  <c r="R62" i="25"/>
  <c r="R63" i="25"/>
  <c r="R64" i="25"/>
  <c r="R65" i="25"/>
  <c r="R66" i="25"/>
  <c r="R68" i="25"/>
  <c r="R72" i="25"/>
  <c r="R73" i="25"/>
  <c r="R74" i="25"/>
  <c r="R75" i="25"/>
  <c r="R76" i="25"/>
  <c r="R77" i="25"/>
  <c r="R78" i="25"/>
  <c r="R79" i="25"/>
  <c r="R80" i="25"/>
  <c r="R81" i="25"/>
  <c r="R82" i="25"/>
  <c r="R83" i="25"/>
  <c r="R85" i="25"/>
  <c r="R86" i="25"/>
  <c r="R87" i="25"/>
  <c r="R88" i="25"/>
  <c r="R89" i="25"/>
  <c r="R90" i="25"/>
  <c r="R91" i="25"/>
  <c r="R92" i="25"/>
  <c r="R93" i="25"/>
  <c r="R94" i="25"/>
  <c r="R95" i="25"/>
  <c r="R96" i="25"/>
  <c r="R97" i="25"/>
  <c r="R98" i="25"/>
  <c r="R101" i="25"/>
  <c r="R102" i="25"/>
  <c r="R103" i="25"/>
  <c r="R104" i="25"/>
  <c r="R105" i="25"/>
  <c r="R106" i="25"/>
  <c r="R107" i="25"/>
  <c r="R108" i="25"/>
  <c r="R109" i="25"/>
  <c r="R110" i="25"/>
  <c r="R111" i="25"/>
  <c r="R112" i="25"/>
  <c r="R114" i="25"/>
  <c r="R115" i="25"/>
  <c r="R116" i="25"/>
  <c r="R117" i="25"/>
  <c r="R118" i="25"/>
  <c r="R119" i="25"/>
  <c r="R120" i="25"/>
  <c r="R121" i="25"/>
  <c r="R122" i="25"/>
  <c r="R123" i="25"/>
  <c r="R124" i="25"/>
  <c r="R125" i="25"/>
  <c r="R127" i="25"/>
  <c r="R128" i="25"/>
  <c r="R129" i="25"/>
  <c r="R130" i="25"/>
  <c r="R131" i="25"/>
  <c r="R132" i="25"/>
  <c r="R133" i="25"/>
  <c r="S16" i="28"/>
  <c r="L160" i="21" l="1"/>
  <c r="L173" i="21" s="1"/>
  <c r="L181" i="21" s="1"/>
  <c r="L187" i="21" s="1"/>
  <c r="L40" i="23"/>
  <c r="L9" i="23" s="1"/>
  <c r="L12" i="23" s="1"/>
  <c r="L222" i="24"/>
  <c r="M14" i="26"/>
  <c r="L190" i="26"/>
  <c r="K27" i="18"/>
  <c r="L9" i="28"/>
  <c r="L10" i="28" s="1"/>
  <c r="L53" i="28"/>
  <c r="L61" i="28" s="1"/>
  <c r="L67"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18" i="18"/>
  <c r="C18" i="18"/>
  <c r="D18" i="18"/>
  <c r="J18" i="18"/>
  <c r="G9" i="5"/>
  <c r="L8" i="23" l="1"/>
  <c r="L10" i="23" s="1"/>
  <c r="L53" i="23"/>
  <c r="L61" i="23" s="1"/>
  <c r="L67" i="23" s="1"/>
  <c r="L14" i="23" s="1"/>
  <c r="K28" i="18"/>
  <c r="K18"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L13" i="21" s="1"/>
  <c r="K62" i="26"/>
  <c r="S62" i="26" s="1"/>
  <c r="K46" i="26"/>
  <c r="K84" i="21"/>
  <c r="L10" i="24" l="1"/>
  <c r="L13" i="23"/>
  <c r="L13" i="22"/>
  <c r="L10" i="25"/>
  <c r="L13" i="26"/>
  <c r="L12" i="25"/>
  <c r="L13" i="25" s="1"/>
  <c r="L10" i="21"/>
  <c r="K16" i="28"/>
  <c r="K17" i="28"/>
  <c r="K22" i="28"/>
  <c r="K29" i="28"/>
  <c r="K46" i="28"/>
  <c r="K54" i="28"/>
  <c r="K58" i="28"/>
  <c r="K62" i="28"/>
  <c r="K71" i="28"/>
  <c r="K84" i="28"/>
  <c r="K100" i="28"/>
  <c r="K113" i="28"/>
  <c r="K127" i="28"/>
  <c r="K137" i="28"/>
  <c r="K146" i="28"/>
  <c r="K162" i="28"/>
  <c r="K167" i="28"/>
  <c r="K175" i="28"/>
  <c r="K179" i="28"/>
  <c r="K183" i="28"/>
  <c r="K192" i="28"/>
  <c r="K207" i="28"/>
  <c r="K224" i="28"/>
  <c r="K240" i="28"/>
  <c r="K257" i="28"/>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8" l="1"/>
  <c r="K70" i="21"/>
  <c r="K40" i="28"/>
  <c r="K8" i="28" s="1"/>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161" i="28"/>
  <c r="K174" i="28" s="1"/>
  <c r="K182" i="28" s="1"/>
  <c r="K188" i="28" s="1"/>
  <c r="K191" i="28"/>
  <c r="K99" i="28"/>
  <c r="K223" i="28"/>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R137" i="25"/>
  <c r="R138" i="25"/>
  <c r="R139" i="25"/>
  <c r="R140" i="25"/>
  <c r="R141" i="25"/>
  <c r="R142" i="25"/>
  <c r="R143" i="25"/>
  <c r="R144" i="25"/>
  <c r="R146" i="25"/>
  <c r="R147" i="25"/>
  <c r="R148" i="25"/>
  <c r="R149" i="25"/>
  <c r="R150" i="25"/>
  <c r="R151" i="25"/>
  <c r="R152" i="25"/>
  <c r="R153" i="25"/>
  <c r="R154" i="25"/>
  <c r="R155" i="25"/>
  <c r="R156" i="25"/>
  <c r="R157" i="25"/>
  <c r="R158" i="25"/>
  <c r="R159" i="25"/>
  <c r="R162" i="25"/>
  <c r="R163" i="25"/>
  <c r="R164" i="25"/>
  <c r="R165" i="25"/>
  <c r="R167" i="25"/>
  <c r="R168" i="25"/>
  <c r="R169" i="25"/>
  <c r="R170" i="25"/>
  <c r="R171" i="25"/>
  <c r="R172" i="25"/>
  <c r="R175" i="25"/>
  <c r="R176" i="25"/>
  <c r="R177" i="25"/>
  <c r="R179" i="25"/>
  <c r="R180" i="25"/>
  <c r="R183" i="25"/>
  <c r="R184" i="25"/>
  <c r="R185" i="25"/>
  <c r="R186" i="25"/>
  <c r="R188" i="25"/>
  <c r="J58" i="26"/>
  <c r="S58" i="26" s="1"/>
  <c r="J54" i="26"/>
  <c r="S54" i="26" s="1"/>
  <c r="J41" i="26"/>
  <c r="S41" i="26" s="1"/>
  <c r="J29" i="26"/>
  <c r="S29" i="26" s="1"/>
  <c r="J22" i="26"/>
  <c r="S22" i="26" s="1"/>
  <c r="J58" i="24"/>
  <c r="S58" i="24" s="1"/>
  <c r="J54" i="24"/>
  <c r="S54" i="24" s="1"/>
  <c r="K8" i="21" l="1"/>
  <c r="K173" i="21"/>
  <c r="K9" i="28"/>
  <c r="K10" i="28" s="1"/>
  <c r="K53" i="28"/>
  <c r="K61"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S40" i="26" s="1"/>
  <c r="J46" i="26"/>
  <c r="S46" i="26" s="1"/>
  <c r="J71" i="26"/>
  <c r="J84" i="26"/>
  <c r="J100" i="26"/>
  <c r="J113" i="26"/>
  <c r="J126" i="26"/>
  <c r="J136" i="26"/>
  <c r="S136" i="26" s="1"/>
  <c r="J145" i="26"/>
  <c r="S145" i="26" s="1"/>
  <c r="J161" i="26"/>
  <c r="S161" i="26" s="1"/>
  <c r="J166" i="26"/>
  <c r="S166" i="26" s="1"/>
  <c r="J174" i="26"/>
  <c r="S174" i="26" s="1"/>
  <c r="J178" i="26"/>
  <c r="S178" i="26" s="1"/>
  <c r="J182" i="26"/>
  <c r="S182" i="26" s="1"/>
  <c r="J191" i="26"/>
  <c r="J206" i="26"/>
  <c r="J223" i="26"/>
  <c r="J238" i="26"/>
  <c r="J254" i="26"/>
  <c r="J16" i="24"/>
  <c r="J17" i="24"/>
  <c r="J22" i="24"/>
  <c r="S22" i="24" s="1"/>
  <c r="J29" i="24"/>
  <c r="S29" i="24" s="1"/>
  <c r="J41" i="24"/>
  <c r="S41" i="24" s="1"/>
  <c r="J46" i="24"/>
  <c r="S46" i="24" s="1"/>
  <c r="J71" i="24"/>
  <c r="J84" i="24"/>
  <c r="J100" i="24"/>
  <c r="J113" i="24"/>
  <c r="J126" i="24"/>
  <c r="J136" i="24"/>
  <c r="S136" i="24" s="1"/>
  <c r="J145" i="24"/>
  <c r="S145" i="24" s="1"/>
  <c r="J161" i="24"/>
  <c r="S161" i="24" s="1"/>
  <c r="J166" i="24"/>
  <c r="S166" i="24" s="1"/>
  <c r="J174" i="24"/>
  <c r="S174" i="24" s="1"/>
  <c r="J178" i="24"/>
  <c r="S178" i="24" s="1"/>
  <c r="J182" i="24"/>
  <c r="S182" i="24" s="1"/>
  <c r="J191" i="24"/>
  <c r="J206" i="24"/>
  <c r="J223" i="24"/>
  <c r="J238" i="24"/>
  <c r="J254" i="24"/>
  <c r="J16" i="25"/>
  <c r="J17" i="25"/>
  <c r="J22" i="25"/>
  <c r="S22" i="25" s="1"/>
  <c r="J29" i="25"/>
  <c r="S29" i="25" s="1"/>
  <c r="J41" i="25"/>
  <c r="S41" i="25" s="1"/>
  <c r="J46" i="25"/>
  <c r="S46" i="25" s="1"/>
  <c r="J54" i="25"/>
  <c r="S54" i="25" s="1"/>
  <c r="J58" i="25"/>
  <c r="S58" i="25" s="1"/>
  <c r="J71" i="25"/>
  <c r="J84" i="25"/>
  <c r="J100" i="25"/>
  <c r="J113" i="25"/>
  <c r="J126" i="25"/>
  <c r="J136" i="25"/>
  <c r="S136" i="25" s="1"/>
  <c r="J145" i="25"/>
  <c r="S145" i="25" s="1"/>
  <c r="J161" i="25"/>
  <c r="S161" i="25" s="1"/>
  <c r="J166" i="25"/>
  <c r="S166" i="25" s="1"/>
  <c r="J174" i="25"/>
  <c r="S174" i="25" s="1"/>
  <c r="J178" i="25"/>
  <c r="S178" i="25" s="1"/>
  <c r="J182" i="25"/>
  <c r="S182" i="25" s="1"/>
  <c r="J191" i="25"/>
  <c r="J206" i="25"/>
  <c r="J223" i="25"/>
  <c r="J238" i="25"/>
  <c r="J254" i="25"/>
  <c r="J16" i="23"/>
  <c r="J17" i="23"/>
  <c r="J22" i="23"/>
  <c r="S22" i="23" s="1"/>
  <c r="J29" i="23"/>
  <c r="S29" i="23" s="1"/>
  <c r="J41" i="23"/>
  <c r="S41" i="23" s="1"/>
  <c r="J46" i="23"/>
  <c r="S46" i="23" s="1"/>
  <c r="J54" i="23"/>
  <c r="S54" i="23" s="1"/>
  <c r="J58" i="23"/>
  <c r="S58" i="23" s="1"/>
  <c r="J71" i="23"/>
  <c r="J84" i="23"/>
  <c r="J100" i="23"/>
  <c r="J113" i="23"/>
  <c r="J126" i="23"/>
  <c r="J136" i="23"/>
  <c r="S136" i="23" s="1"/>
  <c r="J145" i="23"/>
  <c r="S145" i="23" s="1"/>
  <c r="J161" i="23"/>
  <c r="S161" i="23" s="1"/>
  <c r="J166" i="23"/>
  <c r="S166" i="23" s="1"/>
  <c r="J174" i="23"/>
  <c r="S174" i="23" s="1"/>
  <c r="J178" i="23"/>
  <c r="S178" i="23" s="1"/>
  <c r="J182" i="23"/>
  <c r="S182" i="23" s="1"/>
  <c r="J191" i="23"/>
  <c r="J206" i="23"/>
  <c r="J223" i="23"/>
  <c r="J238" i="23"/>
  <c r="J254" i="23"/>
  <c r="J16" i="22"/>
  <c r="J17" i="22"/>
  <c r="J22" i="22"/>
  <c r="S22" i="22" s="1"/>
  <c r="J29" i="22"/>
  <c r="S29" i="22" s="1"/>
  <c r="J41" i="22"/>
  <c r="S41" i="22" s="1"/>
  <c r="J46" i="22"/>
  <c r="S46" i="22" s="1"/>
  <c r="J54" i="22"/>
  <c r="S54" i="22" s="1"/>
  <c r="J58" i="22"/>
  <c r="S58" i="22" s="1"/>
  <c r="J62" i="22"/>
  <c r="S62" i="22" s="1"/>
  <c r="J71" i="22"/>
  <c r="J84" i="22"/>
  <c r="J100" i="22"/>
  <c r="J113" i="22"/>
  <c r="J126" i="22"/>
  <c r="J136" i="22"/>
  <c r="S136" i="22" s="1"/>
  <c r="J145" i="22"/>
  <c r="S145" i="22" s="1"/>
  <c r="J161" i="22"/>
  <c r="S161" i="22" s="1"/>
  <c r="J166" i="22"/>
  <c r="S166" i="22" s="1"/>
  <c r="J174" i="22"/>
  <c r="S174" i="22" s="1"/>
  <c r="J178" i="22"/>
  <c r="S178" i="22" s="1"/>
  <c r="J182" i="22"/>
  <c r="S182" i="22" s="1"/>
  <c r="J191" i="22"/>
  <c r="J206" i="22"/>
  <c r="J223" i="22"/>
  <c r="J238" i="22"/>
  <c r="J254" i="22"/>
  <c r="J16" i="21"/>
  <c r="J17" i="21"/>
  <c r="J22" i="21"/>
  <c r="S22" i="21" s="1"/>
  <c r="J29" i="21"/>
  <c r="S29" i="21" s="1"/>
  <c r="J41" i="21"/>
  <c r="S41" i="21" s="1"/>
  <c r="J46" i="21"/>
  <c r="S46" i="21" s="1"/>
  <c r="J54" i="21"/>
  <c r="S54" i="21" s="1"/>
  <c r="J58" i="21"/>
  <c r="S58" i="21" s="1"/>
  <c r="J62" i="21"/>
  <c r="S62" i="21" s="1"/>
  <c r="J71" i="21"/>
  <c r="J84" i="21"/>
  <c r="J100" i="21"/>
  <c r="J113" i="21"/>
  <c r="J126" i="21"/>
  <c r="J136" i="21"/>
  <c r="S136" i="21" s="1"/>
  <c r="J145" i="21"/>
  <c r="S145" i="21" s="1"/>
  <c r="J161" i="21"/>
  <c r="S161" i="21" s="1"/>
  <c r="J166" i="21"/>
  <c r="S166" i="21" s="1"/>
  <c r="J174" i="21"/>
  <c r="S174" i="21" s="1"/>
  <c r="J178" i="21"/>
  <c r="S178" i="21" s="1"/>
  <c r="J182" i="21"/>
  <c r="S182" i="21" s="1"/>
  <c r="J191" i="21"/>
  <c r="J206" i="21"/>
  <c r="J223" i="21"/>
  <c r="J238" i="21"/>
  <c r="J254" i="21"/>
  <c r="K10" i="21" l="1"/>
  <c r="K181" i="21"/>
  <c r="T8" i="21"/>
  <c r="T9" i="21"/>
  <c r="K61" i="21"/>
  <c r="K12" i="28"/>
  <c r="K13" i="28" s="1"/>
  <c r="K67" i="28"/>
  <c r="K14" i="28" s="1"/>
  <c r="K12" i="23"/>
  <c r="K13" i="23" s="1"/>
  <c r="K12" i="26"/>
  <c r="K13" i="26" s="1"/>
  <c r="K12" i="25"/>
  <c r="K13" i="25" s="1"/>
  <c r="J70" i="22"/>
  <c r="K12" i="24"/>
  <c r="K13" i="24" s="1"/>
  <c r="J190" i="26"/>
  <c r="J70" i="21"/>
  <c r="J9" i="26"/>
  <c r="K12" i="22"/>
  <c r="K13" i="22" s="1"/>
  <c r="J190" i="22"/>
  <c r="K12" i="21"/>
  <c r="K13" i="21" s="1"/>
  <c r="J190" i="23"/>
  <c r="J160" i="24"/>
  <c r="S160" i="24" s="1"/>
  <c r="J40" i="24"/>
  <c r="J222" i="22"/>
  <c r="J160" i="22"/>
  <c r="S17" i="26"/>
  <c r="S8" i="26"/>
  <c r="S17" i="24"/>
  <c r="S17" i="25"/>
  <c r="S16" i="25"/>
  <c r="J40" i="25"/>
  <c r="S16" i="23"/>
  <c r="S17" i="23"/>
  <c r="J40" i="23"/>
  <c r="S17" i="22"/>
  <c r="J160" i="21"/>
  <c r="S160" i="21" s="1"/>
  <c r="S16" i="26"/>
  <c r="J160" i="26"/>
  <c r="S160" i="26" s="1"/>
  <c r="J70" i="26"/>
  <c r="J222" i="26"/>
  <c r="J99" i="26"/>
  <c r="J8" i="26"/>
  <c r="J53" i="26"/>
  <c r="S53" i="26" s="1"/>
  <c r="S16" i="24"/>
  <c r="J222" i="24"/>
  <c r="J190" i="24"/>
  <c r="J70" i="24"/>
  <c r="J99" i="24"/>
  <c r="J99" i="25"/>
  <c r="J222" i="25"/>
  <c r="J160" i="25"/>
  <c r="S160" i="25" s="1"/>
  <c r="J190" i="25"/>
  <c r="J70" i="25"/>
  <c r="J70" i="23"/>
  <c r="J222" i="23"/>
  <c r="J160" i="23"/>
  <c r="S160" i="23" s="1"/>
  <c r="J99" i="23"/>
  <c r="S16" i="22"/>
  <c r="J99" i="22"/>
  <c r="J40" i="22"/>
  <c r="S17" i="21"/>
  <c r="J40" i="21"/>
  <c r="J222" i="21"/>
  <c r="S16" i="21"/>
  <c r="J190" i="21"/>
  <c r="J99" i="21"/>
  <c r="T10" i="21" l="1"/>
  <c r="T12" i="21"/>
  <c r="T13" i="21" s="1"/>
  <c r="K67" i="21"/>
  <c r="K187" i="21"/>
  <c r="S40" i="24"/>
  <c r="S8" i="24" s="1"/>
  <c r="S40" i="25"/>
  <c r="S8" i="25" s="1"/>
  <c r="S40" i="23"/>
  <c r="S8" i="23" s="1"/>
  <c r="J173" i="22"/>
  <c r="S160" i="22"/>
  <c r="J8" i="22"/>
  <c r="S40" i="22"/>
  <c r="S40" i="21"/>
  <c r="S9" i="21" s="1"/>
  <c r="J53" i="24"/>
  <c r="S53" i="24" s="1"/>
  <c r="J9" i="24"/>
  <c r="J12" i="24" s="1"/>
  <c r="J10" i="26"/>
  <c r="J12" i="26"/>
  <c r="J13" i="26" s="1"/>
  <c r="S9" i="26"/>
  <c r="S10" i="26" s="1"/>
  <c r="J173" i="26"/>
  <c r="S173" i="26" s="1"/>
  <c r="J173" i="24"/>
  <c r="J8" i="24"/>
  <c r="J9" i="25"/>
  <c r="J173" i="25"/>
  <c r="S173" i="25" s="1"/>
  <c r="J9" i="23"/>
  <c r="J8" i="23"/>
  <c r="J53" i="23"/>
  <c r="J173" i="23"/>
  <c r="S173" i="23" s="1"/>
  <c r="J173" i="21"/>
  <c r="J61" i="26"/>
  <c r="S61" i="26" s="1"/>
  <c r="J53" i="25"/>
  <c r="J8" i="25"/>
  <c r="J9" i="22"/>
  <c r="J53" i="22"/>
  <c r="S53" i="22" s="1"/>
  <c r="J53" i="21"/>
  <c r="J9" i="21"/>
  <c r="J8" i="21"/>
  <c r="S9" i="24" l="1"/>
  <c r="S12" i="24" s="1"/>
  <c r="S13" i="24" s="1"/>
  <c r="S9" i="25"/>
  <c r="S10" i="25" s="1"/>
  <c r="S9" i="23"/>
  <c r="S10" i="23" s="1"/>
  <c r="K14" i="21"/>
  <c r="T14" i="21"/>
  <c r="J181" i="24"/>
  <c r="S181" i="24" s="1"/>
  <c r="S173" i="24"/>
  <c r="J61" i="25"/>
  <c r="S61" i="25" s="1"/>
  <c r="S53" i="25"/>
  <c r="J61" i="23"/>
  <c r="S61" i="23" s="1"/>
  <c r="S53" i="23"/>
  <c r="J181" i="22"/>
  <c r="S173" i="22"/>
  <c r="J61" i="21"/>
  <c r="S61" i="21" s="1"/>
  <c r="S53" i="21"/>
  <c r="S8" i="21"/>
  <c r="S10" i="21" s="1"/>
  <c r="J181" i="21"/>
  <c r="S181" i="21" s="1"/>
  <c r="S173" i="21"/>
  <c r="J10" i="24"/>
  <c r="J61" i="24"/>
  <c r="J13" i="24"/>
  <c r="S12" i="26"/>
  <c r="S13" i="26" s="1"/>
  <c r="J12" i="25"/>
  <c r="J13" i="25" s="1"/>
  <c r="J10" i="23"/>
  <c r="J10" i="22"/>
  <c r="J12" i="21"/>
  <c r="J181" i="26"/>
  <c r="S181" i="26" s="1"/>
  <c r="J10" i="25"/>
  <c r="J181" i="25"/>
  <c r="S181" i="25" s="1"/>
  <c r="J12" i="23"/>
  <c r="J13" i="23" s="1"/>
  <c r="J181" i="23"/>
  <c r="S181" i="23" s="1"/>
  <c r="J67" i="26"/>
  <c r="S67" i="26" s="1"/>
  <c r="J12" i="22"/>
  <c r="J61" i="22"/>
  <c r="S61" i="22" s="1"/>
  <c r="S8" i="22"/>
  <c r="S9" i="22"/>
  <c r="J10" i="21"/>
  <c r="S12" i="21"/>
  <c r="S10" i="24" l="1"/>
  <c r="J187" i="24"/>
  <c r="S187" i="24" s="1"/>
  <c r="S12" i="25"/>
  <c r="S13" i="25" s="1"/>
  <c r="J67" i="25"/>
  <c r="J14" i="25" s="1"/>
  <c r="J67" i="23"/>
  <c r="S67" i="23" s="1"/>
  <c r="S14" i="23" s="1"/>
  <c r="S12" i="23"/>
  <c r="S13" i="23" s="1"/>
  <c r="S13" i="21"/>
  <c r="J67" i="21"/>
  <c r="S67" i="21" s="1"/>
  <c r="S14" i="21" s="1"/>
  <c r="J67" i="24"/>
  <c r="S67" i="24" s="1"/>
  <c r="S14" i="24" s="1"/>
  <c r="S61" i="24"/>
  <c r="J187" i="22"/>
  <c r="S187" i="22" s="1"/>
  <c r="S181" i="22"/>
  <c r="J187" i="21"/>
  <c r="S187" i="21" s="1"/>
  <c r="J13" i="22"/>
  <c r="J13" i="21"/>
  <c r="J187" i="26"/>
  <c r="S187" i="26" s="1"/>
  <c r="J187" i="25"/>
  <c r="S187" i="25" s="1"/>
  <c r="J187" i="23"/>
  <c r="S187" i="23" s="1"/>
  <c r="J14" i="26"/>
  <c r="S14" i="26"/>
  <c r="J67" i="22"/>
  <c r="S67" i="22" s="1"/>
  <c r="S12" i="22"/>
  <c r="S13" i="22" s="1"/>
  <c r="S10" i="22"/>
  <c r="J14" i="24" l="1"/>
  <c r="J19" i="24" s="1"/>
  <c r="S19" i="24" s="1"/>
  <c r="J14" i="23"/>
  <c r="J14" i="21"/>
  <c r="J14" i="22"/>
  <c r="S14" i="22"/>
  <c r="J16" i="28" l="1"/>
  <c r="J17" i="28"/>
  <c r="J22" i="28"/>
  <c r="S22" i="28" s="1"/>
  <c r="J29" i="28"/>
  <c r="S29" i="28" s="1"/>
  <c r="J46" i="28"/>
  <c r="S46" i="28" s="1"/>
  <c r="J54" i="28"/>
  <c r="S54" i="28" s="1"/>
  <c r="J58" i="28"/>
  <c r="S58" i="28" s="1"/>
  <c r="J62" i="28"/>
  <c r="S62" i="28" s="1"/>
  <c r="J71" i="28"/>
  <c r="J84" i="28"/>
  <c r="J100" i="28"/>
  <c r="J113" i="28"/>
  <c r="J127" i="28"/>
  <c r="J137" i="28"/>
  <c r="S137" i="28" s="1"/>
  <c r="J146" i="28"/>
  <c r="S146" i="28" s="1"/>
  <c r="J162" i="28"/>
  <c r="S162" i="28" s="1"/>
  <c r="J167" i="28"/>
  <c r="S167" i="28" s="1"/>
  <c r="J175" i="28"/>
  <c r="S175" i="28" s="1"/>
  <c r="J179" i="28"/>
  <c r="S179" i="28" s="1"/>
  <c r="J183" i="28"/>
  <c r="S183" i="28" s="1"/>
  <c r="J192" i="28"/>
  <c r="J207" i="28"/>
  <c r="J224" i="28"/>
  <c r="J240" i="28"/>
  <c r="J257" i="28"/>
  <c r="I11" i="22"/>
  <c r="J161" i="28" l="1"/>
  <c r="S161" i="28" s="1"/>
  <c r="J40" i="28"/>
  <c r="S40" i="28" s="1"/>
  <c r="J223" i="28"/>
  <c r="J191" i="28"/>
  <c r="S17" i="28"/>
  <c r="J99" i="28"/>
  <c r="J70"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R182" i="25" s="1"/>
  <c r="I178" i="25"/>
  <c r="R178" i="25" s="1"/>
  <c r="I174" i="25"/>
  <c r="R174" i="25" s="1"/>
  <c r="I166" i="25"/>
  <c r="R166" i="25" s="1"/>
  <c r="I161" i="25"/>
  <c r="R161" i="25" s="1"/>
  <c r="I145" i="25"/>
  <c r="R145" i="25" s="1"/>
  <c r="I136" i="25"/>
  <c r="R136" i="25" s="1"/>
  <c r="I254" i="25"/>
  <c r="R254" i="25" s="1"/>
  <c r="I238" i="25"/>
  <c r="R238" i="25" s="1"/>
  <c r="I223" i="25"/>
  <c r="R223" i="25" s="1"/>
  <c r="I206" i="25"/>
  <c r="R206" i="25" s="1"/>
  <c r="I191" i="25"/>
  <c r="R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J174" i="28"/>
  <c r="S174" i="28" s="1"/>
  <c r="J53" i="28"/>
  <c r="J9" i="28"/>
  <c r="R193" i="28"/>
  <c r="R194" i="28"/>
  <c r="R195" i="28"/>
  <c r="R196" i="28"/>
  <c r="R197" i="28"/>
  <c r="R198" i="28"/>
  <c r="R199" i="28"/>
  <c r="R200" i="28"/>
  <c r="R201" i="28"/>
  <c r="R202" i="28"/>
  <c r="R203" i="28"/>
  <c r="R204" i="28"/>
  <c r="R205" i="28"/>
  <c r="R206" i="28"/>
  <c r="R208" i="28"/>
  <c r="R209" i="28"/>
  <c r="R210" i="28"/>
  <c r="R211" i="28"/>
  <c r="R212" i="28"/>
  <c r="R213" i="28"/>
  <c r="R214" i="28"/>
  <c r="R215" i="28"/>
  <c r="R216" i="28"/>
  <c r="R217" i="28"/>
  <c r="R218" i="28"/>
  <c r="R219" i="28"/>
  <c r="R220" i="28"/>
  <c r="R221" i="28"/>
  <c r="R222" i="28"/>
  <c r="R225" i="28"/>
  <c r="R226" i="28"/>
  <c r="R227" i="28"/>
  <c r="R228" i="28"/>
  <c r="R229" i="28"/>
  <c r="R230" i="28"/>
  <c r="R232" i="28"/>
  <c r="R233" i="28"/>
  <c r="R234" i="28"/>
  <c r="R235" i="28"/>
  <c r="R236" i="28"/>
  <c r="R237" i="28"/>
  <c r="R238" i="28"/>
  <c r="R239" i="28"/>
  <c r="R241" i="28"/>
  <c r="R242" i="28"/>
  <c r="R243" i="28"/>
  <c r="R244" i="28"/>
  <c r="R245" i="28"/>
  <c r="R246" i="28"/>
  <c r="R247" i="28"/>
  <c r="R248" i="28"/>
  <c r="R249" i="28"/>
  <c r="R250" i="28"/>
  <c r="R251" i="28"/>
  <c r="R252" i="28"/>
  <c r="R253" i="28"/>
  <c r="R254" i="28"/>
  <c r="R255" i="28"/>
  <c r="R256" i="28"/>
  <c r="R258" i="28"/>
  <c r="R259" i="28"/>
  <c r="R260" i="28"/>
  <c r="R261" i="28"/>
  <c r="R262" i="28"/>
  <c r="R263" i="28"/>
  <c r="R264" i="28"/>
  <c r="R138" i="28"/>
  <c r="R139" i="28"/>
  <c r="R140" i="28"/>
  <c r="R141" i="28"/>
  <c r="R142" i="28"/>
  <c r="R143" i="28"/>
  <c r="R144" i="28"/>
  <c r="R145" i="28"/>
  <c r="R147" i="28"/>
  <c r="R148" i="28"/>
  <c r="R149" i="28"/>
  <c r="R150" i="28"/>
  <c r="R151" i="28"/>
  <c r="R152" i="28"/>
  <c r="R153" i="28"/>
  <c r="R154" i="28"/>
  <c r="R155" i="28"/>
  <c r="R156" i="28"/>
  <c r="R157" i="28"/>
  <c r="R158" i="28"/>
  <c r="R159" i="28"/>
  <c r="R160" i="28"/>
  <c r="R163" i="28"/>
  <c r="R164" i="28"/>
  <c r="R165" i="28"/>
  <c r="R166" i="28"/>
  <c r="R168" i="28"/>
  <c r="R169" i="28"/>
  <c r="R170" i="28"/>
  <c r="R171" i="28"/>
  <c r="R172" i="28"/>
  <c r="R173" i="28"/>
  <c r="R176" i="28"/>
  <c r="R177" i="28"/>
  <c r="R178" i="28"/>
  <c r="R180" i="28"/>
  <c r="R181" i="28"/>
  <c r="R184" i="28"/>
  <c r="R185" i="28"/>
  <c r="R186" i="28"/>
  <c r="R187" i="28"/>
  <c r="R72" i="28"/>
  <c r="R73" i="28"/>
  <c r="R74" i="28"/>
  <c r="R75" i="28"/>
  <c r="R76" i="28"/>
  <c r="R77" i="28"/>
  <c r="R78" i="28"/>
  <c r="R79" i="28"/>
  <c r="R80" i="28"/>
  <c r="R81" i="28"/>
  <c r="R82" i="28"/>
  <c r="R83" i="28"/>
  <c r="R85" i="28"/>
  <c r="R86" i="28"/>
  <c r="R87" i="28"/>
  <c r="R88" i="28"/>
  <c r="R89" i="28"/>
  <c r="R90" i="28"/>
  <c r="R91" i="28"/>
  <c r="R92" i="28"/>
  <c r="R93" i="28"/>
  <c r="R94" i="28"/>
  <c r="R95" i="28"/>
  <c r="R96" i="28"/>
  <c r="R97" i="28"/>
  <c r="R98" i="28"/>
  <c r="R101" i="28"/>
  <c r="R102" i="28"/>
  <c r="R103" i="28"/>
  <c r="R104" i="28"/>
  <c r="R105" i="28"/>
  <c r="R106" i="28"/>
  <c r="R107" i="28"/>
  <c r="R108" i="28"/>
  <c r="R109" i="28"/>
  <c r="R110" i="28"/>
  <c r="R111" i="28"/>
  <c r="R112" i="28"/>
  <c r="R114" i="28"/>
  <c r="R115" i="28"/>
  <c r="R116" i="28"/>
  <c r="R117" i="28"/>
  <c r="R118" i="28"/>
  <c r="R119" i="28"/>
  <c r="R120" i="28"/>
  <c r="R121" i="28"/>
  <c r="R122" i="28"/>
  <c r="R123" i="28"/>
  <c r="R124" i="28"/>
  <c r="R125" i="28"/>
  <c r="R126" i="28"/>
  <c r="R128" i="28"/>
  <c r="R129" i="28"/>
  <c r="R130" i="28"/>
  <c r="R131" i="28"/>
  <c r="R132" i="28"/>
  <c r="R133" i="28"/>
  <c r="R134" i="28"/>
  <c r="R23" i="28"/>
  <c r="R24" i="28"/>
  <c r="R25" i="28"/>
  <c r="R26" i="28"/>
  <c r="R27" i="28"/>
  <c r="R28" i="28"/>
  <c r="R30" i="28"/>
  <c r="R31" i="28"/>
  <c r="R32" i="28"/>
  <c r="R33" i="28"/>
  <c r="R34" i="28"/>
  <c r="R35" i="28"/>
  <c r="R36" i="28"/>
  <c r="R37" i="28"/>
  <c r="R38" i="28"/>
  <c r="R39" i="28"/>
  <c r="R42" i="28"/>
  <c r="R43" i="28"/>
  <c r="R44" i="28"/>
  <c r="R45" i="28"/>
  <c r="R47" i="28"/>
  <c r="R48" i="28"/>
  <c r="R49" i="28"/>
  <c r="R50" i="28"/>
  <c r="R52" i="28"/>
  <c r="R55" i="28"/>
  <c r="R56" i="28"/>
  <c r="R57" i="28"/>
  <c r="R59" i="28"/>
  <c r="R60" i="28"/>
  <c r="R63" i="28"/>
  <c r="R64" i="28"/>
  <c r="R65" i="28"/>
  <c r="R66" i="28"/>
  <c r="R19" i="28"/>
  <c r="I16" i="28"/>
  <c r="I17" i="28"/>
  <c r="I22" i="28"/>
  <c r="I29" i="28"/>
  <c r="I46" i="28"/>
  <c r="I54" i="28"/>
  <c r="I58" i="28"/>
  <c r="I62" i="28"/>
  <c r="I71" i="28"/>
  <c r="I84" i="28"/>
  <c r="R84" i="28" s="1"/>
  <c r="I100" i="28"/>
  <c r="R100" i="28" s="1"/>
  <c r="I113" i="28"/>
  <c r="R113" i="28" s="1"/>
  <c r="I127" i="28"/>
  <c r="R127" i="28" s="1"/>
  <c r="I137" i="28"/>
  <c r="I146" i="28"/>
  <c r="I162" i="28"/>
  <c r="I167" i="28"/>
  <c r="I175" i="28"/>
  <c r="I179" i="28"/>
  <c r="I183" i="28"/>
  <c r="I192" i="28"/>
  <c r="I207" i="28"/>
  <c r="R207" i="28" s="1"/>
  <c r="I224" i="28"/>
  <c r="R224" i="28" s="1"/>
  <c r="I240" i="28"/>
  <c r="R240" i="28" s="1"/>
  <c r="I257" i="28"/>
  <c r="R257" i="28" s="1"/>
  <c r="I126" i="26"/>
  <c r="R126" i="26" s="1"/>
  <c r="I113" i="26"/>
  <c r="R113" i="26" s="1"/>
  <c r="I100" i="26"/>
  <c r="R100" i="26" s="1"/>
  <c r="I84" i="26"/>
  <c r="I71" i="26"/>
  <c r="R71" i="26" s="1"/>
  <c r="I46" i="26"/>
  <c r="I11" i="26" s="1"/>
  <c r="I4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1" i="26"/>
  <c r="R162" i="26"/>
  <c r="R163" i="26"/>
  <c r="R164" i="26"/>
  <c r="R165" i="26"/>
  <c r="R166" i="26"/>
  <c r="R167" i="26"/>
  <c r="R168" i="26"/>
  <c r="R169" i="26"/>
  <c r="R170" i="26"/>
  <c r="R171" i="26"/>
  <c r="R172" i="26"/>
  <c r="R174" i="26"/>
  <c r="R175" i="26"/>
  <c r="R176" i="26"/>
  <c r="R177" i="26"/>
  <c r="R180" i="26"/>
  <c r="R183" i="26"/>
  <c r="R184" i="26"/>
  <c r="R185" i="26"/>
  <c r="R186" i="26"/>
  <c r="R72" i="26"/>
  <c r="R73" i="26"/>
  <c r="R74" i="26"/>
  <c r="R75" i="26"/>
  <c r="R76" i="26"/>
  <c r="R77" i="26"/>
  <c r="R78" i="26"/>
  <c r="R79" i="26"/>
  <c r="R80" i="26"/>
  <c r="R81" i="26"/>
  <c r="R82" i="26"/>
  <c r="R83" i="26"/>
  <c r="R85" i="26"/>
  <c r="R86" i="26"/>
  <c r="R87" i="26"/>
  <c r="R88" i="26"/>
  <c r="R89" i="26"/>
  <c r="R90" i="26"/>
  <c r="R91" i="26"/>
  <c r="R92" i="26"/>
  <c r="R93" i="26"/>
  <c r="R94" i="26"/>
  <c r="R95" i="26"/>
  <c r="R96" i="26"/>
  <c r="R97" i="26"/>
  <c r="R98" i="26"/>
  <c r="R101" i="26"/>
  <c r="R102" i="26"/>
  <c r="R103" i="26"/>
  <c r="R104" i="26"/>
  <c r="R105" i="26"/>
  <c r="R106" i="26"/>
  <c r="R107" i="26"/>
  <c r="R108" i="26"/>
  <c r="R109" i="26"/>
  <c r="R110" i="26"/>
  <c r="R111" i="26"/>
  <c r="R112" i="26"/>
  <c r="R114" i="26"/>
  <c r="R115" i="26"/>
  <c r="R116" i="26"/>
  <c r="R117" i="26"/>
  <c r="R118" i="26"/>
  <c r="R119" i="26"/>
  <c r="R120" i="26"/>
  <c r="R121" i="26"/>
  <c r="R122" i="26"/>
  <c r="R123" i="26"/>
  <c r="R124" i="26"/>
  <c r="R125" i="26"/>
  <c r="R127" i="26"/>
  <c r="R128" i="26"/>
  <c r="R129" i="26"/>
  <c r="R130" i="26"/>
  <c r="R131" i="26"/>
  <c r="R132" i="26"/>
  <c r="R133" i="26"/>
  <c r="R22" i="26"/>
  <c r="R23" i="26"/>
  <c r="R24" i="26"/>
  <c r="R25" i="26"/>
  <c r="R26" i="26"/>
  <c r="R27" i="26"/>
  <c r="R28" i="26"/>
  <c r="R29" i="26"/>
  <c r="R30" i="26"/>
  <c r="R31" i="26"/>
  <c r="R32" i="26"/>
  <c r="R33" i="26"/>
  <c r="R34" i="26"/>
  <c r="R35" i="26"/>
  <c r="R36" i="26"/>
  <c r="R37" i="26"/>
  <c r="R38" i="26"/>
  <c r="R39" i="26"/>
  <c r="R41" i="26"/>
  <c r="R42" i="26"/>
  <c r="R43" i="26"/>
  <c r="R44" i="26"/>
  <c r="R45" i="26"/>
  <c r="R47" i="26"/>
  <c r="R48" i="26"/>
  <c r="R49" i="26"/>
  <c r="R50" i="26"/>
  <c r="R51" i="26"/>
  <c r="R52" i="26"/>
  <c r="R54" i="26"/>
  <c r="R55" i="26"/>
  <c r="R56" i="26"/>
  <c r="R57" i="26"/>
  <c r="R58" i="26"/>
  <c r="R59" i="26"/>
  <c r="R60" i="26"/>
  <c r="R62" i="26"/>
  <c r="R63" i="26"/>
  <c r="R64" i="26"/>
  <c r="R65" i="26"/>
  <c r="R66" i="26"/>
  <c r="I16" i="26"/>
  <c r="I17" i="26"/>
  <c r="I160" i="26"/>
  <c r="I173" i="26" s="1"/>
  <c r="I190" i="26"/>
  <c r="R190" i="26" s="1"/>
  <c r="I222" i="26"/>
  <c r="R222" i="26" s="1"/>
  <c r="R191" i="24"/>
  <c r="R192" i="24"/>
  <c r="R193" i="24"/>
  <c r="R194" i="24"/>
  <c r="R195" i="24"/>
  <c r="R196" i="24"/>
  <c r="R197" i="24"/>
  <c r="R198" i="24"/>
  <c r="R199" i="24"/>
  <c r="R200" i="24"/>
  <c r="R201" i="24"/>
  <c r="R202" i="24"/>
  <c r="R203" i="24"/>
  <c r="R204" i="24"/>
  <c r="R205" i="24"/>
  <c r="R206" i="24"/>
  <c r="R207" i="24"/>
  <c r="R208" i="24"/>
  <c r="R209" i="24"/>
  <c r="R210" i="24"/>
  <c r="R211" i="24"/>
  <c r="R212" i="24"/>
  <c r="R213" i="24"/>
  <c r="R214" i="24"/>
  <c r="R215" i="24"/>
  <c r="R216" i="24"/>
  <c r="R217" i="24"/>
  <c r="R218" i="24"/>
  <c r="R219" i="24"/>
  <c r="R220" i="24"/>
  <c r="R221" i="24"/>
  <c r="R223" i="24"/>
  <c r="R224" i="24"/>
  <c r="R225" i="24"/>
  <c r="R226" i="24"/>
  <c r="R227" i="24"/>
  <c r="R228" i="24"/>
  <c r="R229" i="24"/>
  <c r="R230" i="24"/>
  <c r="R231" i="24"/>
  <c r="R232" i="24"/>
  <c r="R233" i="24"/>
  <c r="R234" i="24"/>
  <c r="R235" i="24"/>
  <c r="R236" i="24"/>
  <c r="R237" i="24"/>
  <c r="R238" i="24"/>
  <c r="R239" i="24"/>
  <c r="R240" i="24"/>
  <c r="R241" i="24"/>
  <c r="R242" i="24"/>
  <c r="R243" i="24"/>
  <c r="R244" i="24"/>
  <c r="R245" i="24"/>
  <c r="R246" i="24"/>
  <c r="R247" i="24"/>
  <c r="R248" i="24"/>
  <c r="R249" i="24"/>
  <c r="R250" i="24"/>
  <c r="R251" i="24"/>
  <c r="R252" i="24"/>
  <c r="R253" i="24"/>
  <c r="R254" i="24"/>
  <c r="R255" i="24"/>
  <c r="R256" i="24"/>
  <c r="R257" i="24"/>
  <c r="R258" i="24"/>
  <c r="R259" i="24"/>
  <c r="R260" i="24"/>
  <c r="R261" i="24"/>
  <c r="R136" i="24"/>
  <c r="R137" i="24"/>
  <c r="R138" i="24"/>
  <c r="R139" i="24"/>
  <c r="R140" i="24"/>
  <c r="R141" i="24"/>
  <c r="R142" i="24"/>
  <c r="R143" i="24"/>
  <c r="R144" i="24"/>
  <c r="R145" i="24"/>
  <c r="R146" i="24"/>
  <c r="R147" i="24"/>
  <c r="R148" i="24"/>
  <c r="R149" i="24"/>
  <c r="R150" i="24"/>
  <c r="R151" i="24"/>
  <c r="R152" i="24"/>
  <c r="R153" i="24"/>
  <c r="R154" i="24"/>
  <c r="R155" i="24"/>
  <c r="R156" i="24"/>
  <c r="R157" i="24"/>
  <c r="R158" i="24"/>
  <c r="R159" i="24"/>
  <c r="R161" i="24"/>
  <c r="R162" i="24"/>
  <c r="R163" i="24"/>
  <c r="R164" i="24"/>
  <c r="R165" i="24"/>
  <c r="R166" i="24"/>
  <c r="R167" i="24"/>
  <c r="R168" i="24"/>
  <c r="R169" i="24"/>
  <c r="R170" i="24"/>
  <c r="R171" i="24"/>
  <c r="R172" i="24"/>
  <c r="R174" i="24"/>
  <c r="R175" i="24"/>
  <c r="R176" i="24"/>
  <c r="R177" i="24"/>
  <c r="R178" i="24"/>
  <c r="R179" i="24"/>
  <c r="R180" i="24"/>
  <c r="R182" i="24"/>
  <c r="R183" i="24"/>
  <c r="R184" i="24"/>
  <c r="R185" i="24"/>
  <c r="R186" i="24"/>
  <c r="R23" i="24"/>
  <c r="R24" i="24"/>
  <c r="R25" i="24"/>
  <c r="R26" i="24"/>
  <c r="R27" i="24"/>
  <c r="R28" i="24"/>
  <c r="R30" i="24"/>
  <c r="R31" i="24"/>
  <c r="R32" i="24"/>
  <c r="R33" i="24"/>
  <c r="R34" i="24"/>
  <c r="R35" i="24"/>
  <c r="R36" i="24"/>
  <c r="R37" i="24"/>
  <c r="R38" i="24"/>
  <c r="R39" i="24"/>
  <c r="R42" i="24"/>
  <c r="R43" i="24"/>
  <c r="R44" i="24"/>
  <c r="R45" i="24"/>
  <c r="R47" i="24"/>
  <c r="R48" i="24"/>
  <c r="R49" i="24"/>
  <c r="R50" i="24"/>
  <c r="R51" i="24"/>
  <c r="R52" i="24"/>
  <c r="R54" i="24"/>
  <c r="R55" i="24"/>
  <c r="R56" i="24"/>
  <c r="R57" i="24"/>
  <c r="R58" i="24"/>
  <c r="R59" i="24"/>
  <c r="R60" i="24"/>
  <c r="R62" i="24"/>
  <c r="R63" i="24"/>
  <c r="R64" i="24"/>
  <c r="R65" i="24"/>
  <c r="R66" i="24"/>
  <c r="I126" i="24"/>
  <c r="I113" i="24"/>
  <c r="I100" i="24"/>
  <c r="I84" i="24"/>
  <c r="I71" i="24"/>
  <c r="I46" i="24"/>
  <c r="R46" i="24" s="1"/>
  <c r="I41" i="24"/>
  <c r="I29" i="24"/>
  <c r="R29" i="24" s="1"/>
  <c r="I22" i="24"/>
  <c r="R22" i="24" s="1"/>
  <c r="I16" i="24"/>
  <c r="I17" i="24"/>
  <c r="I160" i="24"/>
  <c r="I173" i="24" s="1"/>
  <c r="I181" i="24" s="1"/>
  <c r="I187" i="24" s="1"/>
  <c r="I190" i="24"/>
  <c r="R190" i="24" s="1"/>
  <c r="I222" i="24"/>
  <c r="R222" i="24" s="1"/>
  <c r="I126" i="25"/>
  <c r="R126" i="25" s="1"/>
  <c r="I113" i="25"/>
  <c r="R113" i="25" s="1"/>
  <c r="I100" i="25"/>
  <c r="R100" i="25" s="1"/>
  <c r="I84" i="25"/>
  <c r="R84" i="25" s="1"/>
  <c r="I71" i="25"/>
  <c r="R71" i="25" s="1"/>
  <c r="I54" i="25"/>
  <c r="R54" i="25" s="1"/>
  <c r="I58" i="25"/>
  <c r="R58" i="25" s="1"/>
  <c r="I46" i="25"/>
  <c r="R46" i="25" s="1"/>
  <c r="I41" i="25"/>
  <c r="R41" i="25" s="1"/>
  <c r="I29" i="25"/>
  <c r="R29" i="25" s="1"/>
  <c r="I22" i="25"/>
  <c r="R22" i="25" s="1"/>
  <c r="R11" i="22"/>
  <c r="R11" i="23"/>
  <c r="I16" i="25"/>
  <c r="I17" i="25"/>
  <c r="I160" i="25"/>
  <c r="I173" i="25" s="1"/>
  <c r="I181" i="25" s="1"/>
  <c r="I187" i="25" s="1"/>
  <c r="I190" i="25"/>
  <c r="R190" i="25" s="1"/>
  <c r="I222" i="25"/>
  <c r="R222" i="25" s="1"/>
  <c r="I126" i="23"/>
  <c r="R126" i="23" s="1"/>
  <c r="I113" i="23"/>
  <c r="R113" i="23" s="1"/>
  <c r="I100" i="23"/>
  <c r="I84" i="23"/>
  <c r="R84" i="23" s="1"/>
  <c r="I71" i="23"/>
  <c r="R71" i="23" s="1"/>
  <c r="I58" i="23"/>
  <c r="R58" i="23" s="1"/>
  <c r="I54" i="23"/>
  <c r="R54" i="23" s="1"/>
  <c r="I46" i="23"/>
  <c r="R46" i="23" s="1"/>
  <c r="I41" i="23"/>
  <c r="R41" i="23" s="1"/>
  <c r="I29" i="23"/>
  <c r="R29" i="23" s="1"/>
  <c r="R191" i="23"/>
  <c r="R192" i="23"/>
  <c r="R193" i="23"/>
  <c r="R194" i="23"/>
  <c r="R195" i="23"/>
  <c r="R196" i="23"/>
  <c r="R197" i="23"/>
  <c r="R198" i="23"/>
  <c r="R199" i="23"/>
  <c r="R200" i="23"/>
  <c r="R201" i="23"/>
  <c r="R202" i="23"/>
  <c r="R203" i="23"/>
  <c r="R204" i="23"/>
  <c r="R205" i="23"/>
  <c r="R206" i="23"/>
  <c r="R207" i="23"/>
  <c r="R208" i="23"/>
  <c r="R209" i="23"/>
  <c r="R210" i="23"/>
  <c r="R211" i="23"/>
  <c r="R212" i="23"/>
  <c r="R213" i="23"/>
  <c r="R214" i="23"/>
  <c r="R215" i="23"/>
  <c r="R216" i="23"/>
  <c r="R217" i="23"/>
  <c r="R218" i="23"/>
  <c r="R219" i="23"/>
  <c r="R220" i="23"/>
  <c r="R221" i="23"/>
  <c r="R223" i="23"/>
  <c r="R224" i="23"/>
  <c r="R225" i="23"/>
  <c r="R226" i="23"/>
  <c r="R227" i="23"/>
  <c r="R228" i="23"/>
  <c r="R229" i="23"/>
  <c r="R230" i="23"/>
  <c r="R231" i="23"/>
  <c r="R232" i="23"/>
  <c r="R233" i="23"/>
  <c r="R234" i="23"/>
  <c r="R235" i="23"/>
  <c r="R236" i="23"/>
  <c r="R237" i="23"/>
  <c r="R238" i="23"/>
  <c r="R239" i="23"/>
  <c r="R240" i="23"/>
  <c r="R241" i="23"/>
  <c r="R242" i="23"/>
  <c r="R243" i="23"/>
  <c r="R244" i="23"/>
  <c r="R245" i="23"/>
  <c r="R246" i="23"/>
  <c r="R247" i="23"/>
  <c r="R248" i="23"/>
  <c r="R249" i="23"/>
  <c r="R250" i="23"/>
  <c r="R251" i="23"/>
  <c r="R252" i="23"/>
  <c r="R253" i="23"/>
  <c r="R254" i="23"/>
  <c r="R255" i="23"/>
  <c r="R256" i="23"/>
  <c r="R257" i="23"/>
  <c r="R258" i="23"/>
  <c r="R259" i="23"/>
  <c r="R260" i="23"/>
  <c r="R261"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161" i="23"/>
  <c r="R162" i="23"/>
  <c r="R163" i="23"/>
  <c r="R164" i="23"/>
  <c r="R165" i="23"/>
  <c r="R166" i="23"/>
  <c r="R167" i="23"/>
  <c r="R168" i="23"/>
  <c r="R169" i="23"/>
  <c r="R170" i="23"/>
  <c r="R171" i="23"/>
  <c r="R172" i="23"/>
  <c r="R174" i="23"/>
  <c r="R175" i="23"/>
  <c r="R176" i="23"/>
  <c r="R177" i="23"/>
  <c r="R178" i="23"/>
  <c r="R179" i="23"/>
  <c r="R180" i="23"/>
  <c r="R182" i="23"/>
  <c r="R183" i="23"/>
  <c r="R184" i="23"/>
  <c r="R185" i="23"/>
  <c r="R186" i="23"/>
  <c r="R72" i="23"/>
  <c r="R73" i="23"/>
  <c r="R74" i="23"/>
  <c r="R75" i="23"/>
  <c r="R76" i="23"/>
  <c r="R77" i="23"/>
  <c r="R78" i="23"/>
  <c r="R79" i="23"/>
  <c r="R80" i="23"/>
  <c r="R81" i="23"/>
  <c r="R82" i="23"/>
  <c r="R83" i="23"/>
  <c r="R85" i="23"/>
  <c r="R86" i="23"/>
  <c r="R87" i="23"/>
  <c r="R88" i="23"/>
  <c r="R89" i="23"/>
  <c r="R90" i="23"/>
  <c r="R91" i="23"/>
  <c r="R92" i="23"/>
  <c r="R93" i="23"/>
  <c r="R94" i="23"/>
  <c r="R95" i="23"/>
  <c r="R96" i="23"/>
  <c r="R97" i="23"/>
  <c r="R98" i="23"/>
  <c r="R101" i="23"/>
  <c r="R102" i="23"/>
  <c r="R103" i="23"/>
  <c r="R104" i="23"/>
  <c r="R105" i="23"/>
  <c r="R106" i="23"/>
  <c r="R107" i="23"/>
  <c r="R108" i="23"/>
  <c r="R109" i="23"/>
  <c r="R110" i="23"/>
  <c r="R111" i="23"/>
  <c r="R112" i="23"/>
  <c r="R114" i="23"/>
  <c r="R115" i="23"/>
  <c r="R116" i="23"/>
  <c r="R117" i="23"/>
  <c r="R118" i="23"/>
  <c r="R119" i="23"/>
  <c r="R120" i="23"/>
  <c r="R121" i="23"/>
  <c r="R122" i="23"/>
  <c r="R123" i="23"/>
  <c r="R124" i="23"/>
  <c r="R125" i="23"/>
  <c r="R127" i="23"/>
  <c r="R128" i="23"/>
  <c r="R129" i="23"/>
  <c r="R130" i="23"/>
  <c r="R131" i="23"/>
  <c r="R132" i="23"/>
  <c r="R133" i="23"/>
  <c r="R23" i="23"/>
  <c r="R24" i="23"/>
  <c r="R25" i="23"/>
  <c r="R26" i="23"/>
  <c r="R27" i="23"/>
  <c r="R28" i="23"/>
  <c r="R30" i="23"/>
  <c r="R31" i="23"/>
  <c r="R32" i="23"/>
  <c r="R33" i="23"/>
  <c r="R34" i="23"/>
  <c r="R35" i="23"/>
  <c r="R36" i="23"/>
  <c r="R37" i="23"/>
  <c r="R38" i="23"/>
  <c r="R39" i="23"/>
  <c r="R42" i="23"/>
  <c r="R43" i="23"/>
  <c r="R44" i="23"/>
  <c r="R45" i="23"/>
  <c r="R47" i="23"/>
  <c r="R48" i="23"/>
  <c r="R49" i="23"/>
  <c r="R50" i="23"/>
  <c r="R51" i="23"/>
  <c r="R52" i="23"/>
  <c r="R55" i="23"/>
  <c r="R56" i="23"/>
  <c r="R57" i="23"/>
  <c r="R59" i="23"/>
  <c r="R60" i="23"/>
  <c r="R62" i="23"/>
  <c r="R63" i="23"/>
  <c r="R64" i="23"/>
  <c r="R65" i="23"/>
  <c r="R66" i="23"/>
  <c r="I22" i="23"/>
  <c r="R22" i="23" s="1"/>
  <c r="I16" i="23"/>
  <c r="I17" i="23"/>
  <c r="I160" i="23"/>
  <c r="I173" i="23" s="1"/>
  <c r="I181" i="23" s="1"/>
  <c r="I187" i="23" s="1"/>
  <c r="I190" i="23"/>
  <c r="R190" i="23" s="1"/>
  <c r="I222" i="23"/>
  <c r="R222" i="23" s="1"/>
  <c r="I126" i="22"/>
  <c r="R126" i="22" s="1"/>
  <c r="I113" i="22"/>
  <c r="R113" i="22" s="1"/>
  <c r="I100" i="22"/>
  <c r="I84" i="22"/>
  <c r="R84" i="22" s="1"/>
  <c r="I71" i="22"/>
  <c r="R71" i="22" s="1"/>
  <c r="I62" i="22"/>
  <c r="R62" i="22" s="1"/>
  <c r="I58" i="22"/>
  <c r="R58" i="22" s="1"/>
  <c r="I54" i="22"/>
  <c r="R54" i="22" s="1"/>
  <c r="I46" i="22"/>
  <c r="R46" i="22" s="1"/>
  <c r="I41" i="22"/>
  <c r="R41" i="22" s="1"/>
  <c r="I29" i="22"/>
  <c r="R29" i="22" s="1"/>
  <c r="I22" i="22"/>
  <c r="R22" i="22" s="1"/>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3" i="22"/>
  <c r="R224" i="22"/>
  <c r="R225" i="22"/>
  <c r="R226" i="22"/>
  <c r="R227" i="22"/>
  <c r="R228" i="22"/>
  <c r="R229" i="22"/>
  <c r="R230" i="22"/>
  <c r="R231" i="22"/>
  <c r="R232" i="22"/>
  <c r="R233" i="22"/>
  <c r="R234" i="22"/>
  <c r="R235" i="22"/>
  <c r="R236" i="22"/>
  <c r="R237" i="22"/>
  <c r="R238" i="22"/>
  <c r="R239" i="22"/>
  <c r="R240" i="22"/>
  <c r="R241" i="22"/>
  <c r="R242" i="22"/>
  <c r="R243" i="22"/>
  <c r="R244" i="22"/>
  <c r="R245" i="22"/>
  <c r="R246" i="22"/>
  <c r="R247" i="22"/>
  <c r="R248" i="22"/>
  <c r="R249" i="22"/>
  <c r="R250" i="22"/>
  <c r="R251" i="22"/>
  <c r="R252" i="22"/>
  <c r="R253" i="22"/>
  <c r="R254" i="22"/>
  <c r="R255" i="22"/>
  <c r="R256" i="22"/>
  <c r="R257" i="22"/>
  <c r="R258" i="22"/>
  <c r="R259" i="22"/>
  <c r="R260" i="22"/>
  <c r="R261"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1" i="22"/>
  <c r="R162" i="22"/>
  <c r="R163" i="22"/>
  <c r="R164" i="22"/>
  <c r="R165" i="22"/>
  <c r="R166" i="22"/>
  <c r="R167" i="22"/>
  <c r="R168" i="22"/>
  <c r="R169" i="22"/>
  <c r="R170" i="22"/>
  <c r="R171" i="22"/>
  <c r="R172" i="22"/>
  <c r="R174" i="22"/>
  <c r="R175" i="22"/>
  <c r="R176" i="22"/>
  <c r="R177" i="22"/>
  <c r="R178" i="22"/>
  <c r="R179" i="22"/>
  <c r="R180" i="22"/>
  <c r="R182" i="22"/>
  <c r="R183" i="22"/>
  <c r="R184" i="22"/>
  <c r="R185" i="22"/>
  <c r="R186" i="22"/>
  <c r="R72" i="22"/>
  <c r="R73" i="22"/>
  <c r="R74" i="22"/>
  <c r="R75" i="22"/>
  <c r="R76" i="22"/>
  <c r="R77" i="22"/>
  <c r="R78" i="22"/>
  <c r="R79" i="22"/>
  <c r="R80" i="22"/>
  <c r="R81" i="22"/>
  <c r="R82" i="22"/>
  <c r="R83" i="22"/>
  <c r="R85" i="22"/>
  <c r="R86" i="22"/>
  <c r="R87" i="22"/>
  <c r="R88" i="22"/>
  <c r="R89" i="22"/>
  <c r="R90" i="22"/>
  <c r="R91" i="22"/>
  <c r="R92" i="22"/>
  <c r="R93" i="22"/>
  <c r="R94" i="22"/>
  <c r="R95" i="22"/>
  <c r="R96" i="22"/>
  <c r="R97" i="22"/>
  <c r="R98" i="22"/>
  <c r="R101" i="22"/>
  <c r="R102" i="22"/>
  <c r="R103" i="22"/>
  <c r="R104" i="22"/>
  <c r="R105" i="22"/>
  <c r="R106" i="22"/>
  <c r="R107" i="22"/>
  <c r="R108" i="22"/>
  <c r="R109" i="22"/>
  <c r="R110" i="22"/>
  <c r="R111" i="22"/>
  <c r="R112" i="22"/>
  <c r="R114" i="22"/>
  <c r="R115" i="22"/>
  <c r="R116" i="22"/>
  <c r="R117" i="22"/>
  <c r="R118" i="22"/>
  <c r="R119" i="22"/>
  <c r="R120" i="22"/>
  <c r="R121" i="22"/>
  <c r="R122" i="22"/>
  <c r="R123" i="22"/>
  <c r="R124" i="22"/>
  <c r="R125" i="22"/>
  <c r="R127" i="22"/>
  <c r="R128" i="22"/>
  <c r="R129" i="22"/>
  <c r="R130" i="22"/>
  <c r="R131" i="22"/>
  <c r="R132" i="22"/>
  <c r="R133" i="22"/>
  <c r="R23" i="22"/>
  <c r="R24" i="22"/>
  <c r="R25" i="22"/>
  <c r="R26" i="22"/>
  <c r="R27" i="22"/>
  <c r="R28" i="22"/>
  <c r="R30" i="22"/>
  <c r="R31" i="22"/>
  <c r="R32" i="22"/>
  <c r="R33" i="22"/>
  <c r="R34" i="22"/>
  <c r="R35" i="22"/>
  <c r="R36" i="22"/>
  <c r="R37" i="22"/>
  <c r="R38" i="22"/>
  <c r="R39" i="22"/>
  <c r="R42" i="22"/>
  <c r="R43" i="22"/>
  <c r="R44" i="22"/>
  <c r="R45" i="22"/>
  <c r="R47" i="22"/>
  <c r="R48" i="22"/>
  <c r="R49" i="22"/>
  <c r="R50" i="22"/>
  <c r="R51" i="22"/>
  <c r="R52" i="22"/>
  <c r="R55" i="22"/>
  <c r="R56" i="22"/>
  <c r="R57" i="22"/>
  <c r="R59" i="22"/>
  <c r="R60" i="22"/>
  <c r="R63" i="22"/>
  <c r="R64" i="22"/>
  <c r="R65" i="22"/>
  <c r="R66" i="22"/>
  <c r="I16" i="22"/>
  <c r="I17" i="22"/>
  <c r="I160" i="22"/>
  <c r="I173" i="22" s="1"/>
  <c r="I181" i="22" s="1"/>
  <c r="I187" i="22" s="1"/>
  <c r="I190" i="22"/>
  <c r="R190" i="22" s="1"/>
  <c r="I222" i="22"/>
  <c r="R222" i="22" s="1"/>
  <c r="I126" i="21"/>
  <c r="I113" i="21"/>
  <c r="I100" i="21"/>
  <c r="I84" i="21"/>
  <c r="I71" i="21"/>
  <c r="I62" i="21"/>
  <c r="I58" i="21"/>
  <c r="I54" i="21"/>
  <c r="I46" i="21"/>
  <c r="I41" i="21"/>
  <c r="I29" i="21"/>
  <c r="I22" i="21"/>
  <c r="J61" i="28" l="1"/>
  <c r="S61" i="28" s="1"/>
  <c r="S53" i="28"/>
  <c r="J10" i="28"/>
  <c r="J182" i="28"/>
  <c r="S182" i="28" s="1"/>
  <c r="J12" i="28"/>
  <c r="J13" i="28" s="1"/>
  <c r="I70" i="26"/>
  <c r="R70" i="26" s="1"/>
  <c r="I99" i="26"/>
  <c r="R99" i="26" s="1"/>
  <c r="I40" i="25"/>
  <c r="I70" i="22"/>
  <c r="R70" i="22" s="1"/>
  <c r="I40" i="22"/>
  <c r="I8" i="22" s="1"/>
  <c r="I70" i="24"/>
  <c r="R70" i="24" s="1"/>
  <c r="R84" i="26"/>
  <c r="I191" i="28"/>
  <c r="R191" i="28" s="1"/>
  <c r="I161" i="28"/>
  <c r="I174" i="28" s="1"/>
  <c r="I182" i="28" s="1"/>
  <c r="I188" i="28" s="1"/>
  <c r="I70" i="28"/>
  <c r="R70" i="28" s="1"/>
  <c r="R71" i="28"/>
  <c r="R192" i="28"/>
  <c r="I223" i="28"/>
  <c r="R223" i="28" s="1"/>
  <c r="I99" i="28"/>
  <c r="R99" i="28" s="1"/>
  <c r="I40" i="28"/>
  <c r="I8" i="28" s="1"/>
  <c r="R46" i="26"/>
  <c r="I53" i="26"/>
  <c r="I61" i="26" s="1"/>
  <c r="I67" i="26" s="1"/>
  <c r="I14" i="26" s="1"/>
  <c r="I9" i="26"/>
  <c r="I12" i="26" s="1"/>
  <c r="I8" i="26"/>
  <c r="R41" i="24"/>
  <c r="I40" i="24"/>
  <c r="I53" i="24" s="1"/>
  <c r="I61" i="24" s="1"/>
  <c r="I67" i="24" s="1"/>
  <c r="I14" i="24" s="1"/>
  <c r="I19" i="24" s="1"/>
  <c r="I99" i="25"/>
  <c r="R99" i="25" s="1"/>
  <c r="I70" i="25"/>
  <c r="R70" i="25" s="1"/>
  <c r="I99" i="23"/>
  <c r="R99" i="23" s="1"/>
  <c r="R100" i="23"/>
  <c r="I70" i="23"/>
  <c r="R70" i="23" s="1"/>
  <c r="I40" i="23"/>
  <c r="I8" i="23" s="1"/>
  <c r="I99" i="22"/>
  <c r="R99" i="22" s="1"/>
  <c r="R100" i="22"/>
  <c r="I9" i="24" l="1"/>
  <c r="I12" i="24" s="1"/>
  <c r="J67" i="28"/>
  <c r="S67" i="28" s="1"/>
  <c r="I8" i="25"/>
  <c r="R40" i="25"/>
  <c r="I13" i="26"/>
  <c r="I9" i="25"/>
  <c r="J188" i="28"/>
  <c r="S188" i="28" s="1"/>
  <c r="I9" i="22"/>
  <c r="I10" i="22" s="1"/>
  <c r="I53" i="25"/>
  <c r="I9" i="23"/>
  <c r="I10" i="23" s="1"/>
  <c r="I53" i="23"/>
  <c r="I61" i="23" s="1"/>
  <c r="I53" i="22"/>
  <c r="I61" i="22" s="1"/>
  <c r="I67" i="22" s="1"/>
  <c r="I14" i="22" s="1"/>
  <c r="I53" i="28"/>
  <c r="I61" i="28" s="1"/>
  <c r="I67" i="28" s="1"/>
  <c r="I14" i="28" s="1"/>
  <c r="I9" i="28"/>
  <c r="I12" i="28" s="1"/>
  <c r="I13" i="28" s="1"/>
  <c r="I10" i="26"/>
  <c r="I8" i="24"/>
  <c r="I10" i="24" l="1"/>
  <c r="J14" i="28"/>
  <c r="I10" i="25"/>
  <c r="I61" i="25"/>
  <c r="R53" i="25"/>
  <c r="I12" i="25"/>
  <c r="I13" i="25" s="1"/>
  <c r="I12" i="22"/>
  <c r="I13" i="22" s="1"/>
  <c r="I12" i="23"/>
  <c r="I13" i="23" s="1"/>
  <c r="I13" i="24"/>
  <c r="I10" i="28"/>
  <c r="I67" i="23"/>
  <c r="I67" i="25" l="1"/>
  <c r="R61" i="25"/>
  <c r="I14" i="23"/>
  <c r="R191" i="21"/>
  <c r="R192" i="21"/>
  <c r="R193" i="21"/>
  <c r="R194" i="21"/>
  <c r="R195" i="21"/>
  <c r="R196" i="21"/>
  <c r="R197" i="21"/>
  <c r="R198" i="21"/>
  <c r="R199" i="21"/>
  <c r="R200" i="21"/>
  <c r="R201" i="21"/>
  <c r="R202" i="21"/>
  <c r="R203" i="21"/>
  <c r="R204" i="21"/>
  <c r="R205" i="21"/>
  <c r="R206" i="21"/>
  <c r="R207" i="21"/>
  <c r="R208" i="21"/>
  <c r="R209" i="21"/>
  <c r="R210" i="21"/>
  <c r="R211" i="21"/>
  <c r="R212" i="21"/>
  <c r="R213" i="21"/>
  <c r="R214" i="21"/>
  <c r="R215" i="21"/>
  <c r="R216" i="21"/>
  <c r="R217" i="21"/>
  <c r="R218" i="21"/>
  <c r="R219" i="21"/>
  <c r="R220" i="21"/>
  <c r="R221"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1" i="21"/>
  <c r="R162" i="21"/>
  <c r="R163" i="21"/>
  <c r="R164" i="21"/>
  <c r="R165" i="21"/>
  <c r="R166" i="21"/>
  <c r="R167" i="21"/>
  <c r="R168" i="21"/>
  <c r="R169" i="21"/>
  <c r="R170" i="21"/>
  <c r="R171" i="21"/>
  <c r="R172" i="21"/>
  <c r="R174" i="21"/>
  <c r="R175" i="21"/>
  <c r="R176" i="21"/>
  <c r="R177" i="21"/>
  <c r="R178" i="21"/>
  <c r="R179" i="21"/>
  <c r="R180" i="21"/>
  <c r="R182" i="21"/>
  <c r="R183" i="21"/>
  <c r="R184" i="21"/>
  <c r="R185" i="21"/>
  <c r="R186"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22" i="21"/>
  <c r="R23" i="21"/>
  <c r="R24" i="21"/>
  <c r="R25" i="21"/>
  <c r="R26" i="21"/>
  <c r="R27" i="21"/>
  <c r="R28" i="21"/>
  <c r="R29" i="21"/>
  <c r="R30" i="21"/>
  <c r="R31" i="21"/>
  <c r="R32" i="21"/>
  <c r="R33" i="21"/>
  <c r="R34" i="21"/>
  <c r="R35" i="21"/>
  <c r="R36" i="21"/>
  <c r="R37" i="21"/>
  <c r="R38" i="21"/>
  <c r="R39" i="21"/>
  <c r="R41" i="21"/>
  <c r="R42" i="21"/>
  <c r="R43" i="21"/>
  <c r="R44" i="21"/>
  <c r="R45" i="21"/>
  <c r="R52" i="21"/>
  <c r="R54" i="21"/>
  <c r="R55" i="21"/>
  <c r="R56" i="21"/>
  <c r="R57" i="21"/>
  <c r="R58" i="21"/>
  <c r="R59" i="21"/>
  <c r="R60" i="21"/>
  <c r="R62" i="21"/>
  <c r="R63" i="21"/>
  <c r="R64" i="21"/>
  <c r="R65" i="21"/>
  <c r="R66" i="21"/>
  <c r="R11" i="21"/>
  <c r="I16" i="21"/>
  <c r="I17" i="21"/>
  <c r="I40" i="21"/>
  <c r="I8" i="21" s="1"/>
  <c r="I70" i="21"/>
  <c r="R70" i="21" s="1"/>
  <c r="I99" i="21"/>
  <c r="R99" i="21" s="1"/>
  <c r="I160" i="21"/>
  <c r="I173" i="21" s="1"/>
  <c r="I181" i="21" s="1"/>
  <c r="I187" i="21" s="1"/>
  <c r="I190" i="21"/>
  <c r="R190" i="21" s="1"/>
  <c r="I222" i="21"/>
  <c r="R222" i="21" s="1"/>
  <c r="B183" i="28"/>
  <c r="C183" i="28"/>
  <c r="D183" i="28"/>
  <c r="E183" i="28"/>
  <c r="F183" i="28"/>
  <c r="G183" i="28"/>
  <c r="H183" i="28"/>
  <c r="B179" i="28"/>
  <c r="C179" i="28"/>
  <c r="D179" i="28"/>
  <c r="E179" i="28"/>
  <c r="F179" i="28"/>
  <c r="G179" i="28"/>
  <c r="H179" i="28"/>
  <c r="B175" i="28"/>
  <c r="C175" i="28"/>
  <c r="D175" i="28"/>
  <c r="E175" i="28"/>
  <c r="F175" i="28"/>
  <c r="G175" i="28"/>
  <c r="H175" i="28"/>
  <c r="B167" i="28"/>
  <c r="C167" i="28"/>
  <c r="D167" i="28"/>
  <c r="E167" i="28"/>
  <c r="F167" i="28"/>
  <c r="G167" i="28"/>
  <c r="H167" i="28"/>
  <c r="B162" i="28"/>
  <c r="C162" i="28"/>
  <c r="D162" i="28"/>
  <c r="E162" i="28"/>
  <c r="F162" i="28"/>
  <c r="G162" i="28"/>
  <c r="H162" i="28"/>
  <c r="B146" i="28"/>
  <c r="C146" i="28"/>
  <c r="D146" i="28"/>
  <c r="E146" i="28"/>
  <c r="F146" i="28"/>
  <c r="G146" i="28"/>
  <c r="H146" i="28"/>
  <c r="B137" i="28"/>
  <c r="C137" i="28"/>
  <c r="D137" i="28"/>
  <c r="E137" i="28"/>
  <c r="F137" i="28"/>
  <c r="G137" i="28"/>
  <c r="H137" i="28"/>
  <c r="Q243" i="28"/>
  <c r="I14" i="25" l="1"/>
  <c r="R67" i="25"/>
  <c r="R137" i="28"/>
  <c r="R175" i="28"/>
  <c r="R183" i="28"/>
  <c r="R179" i="28"/>
  <c r="R167" i="28"/>
  <c r="R162" i="28"/>
  <c r="R146" i="28"/>
  <c r="C161" i="28"/>
  <c r="C174" i="28" s="1"/>
  <c r="C182" i="28" s="1"/>
  <c r="C188" i="28" s="1"/>
  <c r="F161" i="28"/>
  <c r="B161" i="28"/>
  <c r="B174" i="28" s="1"/>
  <c r="B182" i="28" s="1"/>
  <c r="B188" i="28" s="1"/>
  <c r="G161" i="28"/>
  <c r="D161" i="28"/>
  <c r="D174" i="28" s="1"/>
  <c r="D182" i="28" s="1"/>
  <c r="D188" i="28" s="1"/>
  <c r="E161" i="28"/>
  <c r="E174" i="28" s="1"/>
  <c r="E182" i="28" s="1"/>
  <c r="E188" i="28" s="1"/>
  <c r="H161" i="28"/>
  <c r="H174" i="28" s="1"/>
  <c r="H182" i="28" s="1"/>
  <c r="H188" i="28" s="1"/>
  <c r="G174" i="28" l="1"/>
  <c r="F174" i="28"/>
  <c r="R161" i="28"/>
  <c r="B257" i="28"/>
  <c r="C257" i="28"/>
  <c r="D257" i="28"/>
  <c r="E257" i="28"/>
  <c r="F257" i="28"/>
  <c r="G257" i="28"/>
  <c r="H257" i="28"/>
  <c r="B240" i="28"/>
  <c r="C240" i="28"/>
  <c r="D240" i="28"/>
  <c r="E240" i="28"/>
  <c r="F240" i="28"/>
  <c r="G240" i="28"/>
  <c r="H240" i="28"/>
  <c r="B224" i="28"/>
  <c r="C224" i="28"/>
  <c r="D224" i="28"/>
  <c r="E224" i="28"/>
  <c r="F224" i="28"/>
  <c r="G224" i="28"/>
  <c r="H224" i="28"/>
  <c r="B207" i="28"/>
  <c r="C207" i="28"/>
  <c r="D207" i="28"/>
  <c r="E207" i="28"/>
  <c r="F207" i="28"/>
  <c r="G207" i="28"/>
  <c r="H207" i="28"/>
  <c r="B192" i="28"/>
  <c r="C192" i="28"/>
  <c r="D192" i="28"/>
  <c r="E192" i="28"/>
  <c r="F192" i="28"/>
  <c r="G192" i="28"/>
  <c r="H192" i="28"/>
  <c r="G182" i="28" l="1"/>
  <c r="F182" i="28"/>
  <c r="R174" i="28"/>
  <c r="B191" i="28"/>
  <c r="D191" i="28"/>
  <c r="F191" i="28"/>
  <c r="E191" i="28"/>
  <c r="C223" i="28"/>
  <c r="C191" i="28"/>
  <c r="H223" i="28"/>
  <c r="G191" i="28"/>
  <c r="B223" i="28"/>
  <c r="G223" i="28"/>
  <c r="F223" i="28"/>
  <c r="E223" i="28"/>
  <c r="D223" i="28"/>
  <c r="H191" i="28"/>
  <c r="X104" i="28"/>
  <c r="G188" i="28" l="1"/>
  <c r="F188" i="28"/>
  <c r="R182" i="28"/>
  <c r="R188" i="28" l="1"/>
  <c r="G29" i="28"/>
  <c r="F29" i="28"/>
  <c r="H29" i="28"/>
  <c r="B62" i="28"/>
  <c r="C62" i="28"/>
  <c r="D62" i="28"/>
  <c r="E62" i="28"/>
  <c r="F62" i="28"/>
  <c r="G62" i="28"/>
  <c r="H62" i="28"/>
  <c r="B58" i="28"/>
  <c r="C58" i="28"/>
  <c r="D58" i="28"/>
  <c r="E58" i="28"/>
  <c r="F58" i="28"/>
  <c r="G58" i="28"/>
  <c r="H58" i="28"/>
  <c r="B54" i="28"/>
  <c r="C54" i="28"/>
  <c r="D54" i="28"/>
  <c r="E54" i="28"/>
  <c r="F54" i="28"/>
  <c r="G54" i="28"/>
  <c r="H54" i="28"/>
  <c r="B46" i="28"/>
  <c r="C46" i="28"/>
  <c r="D46" i="28"/>
  <c r="E46" i="28"/>
  <c r="F46" i="28"/>
  <c r="H46" i="28"/>
  <c r="B29" i="28"/>
  <c r="C29" i="28"/>
  <c r="D29" i="28"/>
  <c r="E29" i="28"/>
  <c r="B22" i="28"/>
  <c r="C22" i="28"/>
  <c r="D22" i="28"/>
  <c r="E22" i="28"/>
  <c r="F22" i="28"/>
  <c r="G22" i="28"/>
  <c r="H22" i="28"/>
  <c r="R54" i="28" l="1"/>
  <c r="R22" i="28"/>
  <c r="R62" i="28"/>
  <c r="G46" i="28"/>
  <c r="R51" i="28"/>
  <c r="R58" i="28"/>
  <c r="R41" i="28"/>
  <c r="R29" i="28"/>
  <c r="B40" i="28"/>
  <c r="B53" i="28" s="1"/>
  <c r="B61" i="28" s="1"/>
  <c r="B67" i="28" s="1"/>
  <c r="E40" i="28"/>
  <c r="E53" i="28" s="1"/>
  <c r="E61" i="28" s="1"/>
  <c r="E67" i="28" s="1"/>
  <c r="D40" i="28"/>
  <c r="D53" i="28" s="1"/>
  <c r="D61" i="28" s="1"/>
  <c r="D67" i="28" s="1"/>
  <c r="C40" i="28"/>
  <c r="C53" i="28" s="1"/>
  <c r="C61" i="28" s="1"/>
  <c r="C67" i="28" s="1"/>
  <c r="H40" i="28"/>
  <c r="H53" i="28" s="1"/>
  <c r="H61" i="28" s="1"/>
  <c r="H67" i="28" s="1"/>
  <c r="F40" i="28"/>
  <c r="G40" i="28"/>
  <c r="R46" i="28" l="1"/>
  <c r="G53" i="28"/>
  <c r="F53" i="28"/>
  <c r="R40" i="28"/>
  <c r="Q115" i="28"/>
  <c r="B127" i="28"/>
  <c r="C127" i="28"/>
  <c r="D127" i="28"/>
  <c r="E127" i="28"/>
  <c r="F127" i="28"/>
  <c r="G127" i="28"/>
  <c r="H127" i="28"/>
  <c r="B113" i="28"/>
  <c r="C113" i="28"/>
  <c r="D113" i="28"/>
  <c r="E113" i="28"/>
  <c r="F113" i="28"/>
  <c r="G113" i="28"/>
  <c r="H113" i="28"/>
  <c r="B100" i="28"/>
  <c r="C100" i="28"/>
  <c r="D100" i="28"/>
  <c r="E100" i="28"/>
  <c r="F100" i="28"/>
  <c r="G100" i="28"/>
  <c r="H100" i="28"/>
  <c r="B84" i="28"/>
  <c r="C84" i="28"/>
  <c r="D84" i="28"/>
  <c r="E84" i="28"/>
  <c r="F84" i="28"/>
  <c r="G84" i="28"/>
  <c r="H84" i="28"/>
  <c r="C71" i="28"/>
  <c r="D71" i="28"/>
  <c r="E71" i="28"/>
  <c r="F71" i="28"/>
  <c r="G71" i="28"/>
  <c r="H71" i="28"/>
  <c r="B71" i="28"/>
  <c r="G61" i="28" l="1"/>
  <c r="S8" i="28"/>
  <c r="S9" i="28"/>
  <c r="F61" i="28"/>
  <c r="R53" i="28"/>
  <c r="E99" i="28"/>
  <c r="C70" i="28"/>
  <c r="E70" i="28"/>
  <c r="D70" i="28"/>
  <c r="F99" i="28"/>
  <c r="F70" i="28"/>
  <c r="C99" i="28"/>
  <c r="B99" i="28"/>
  <c r="D99" i="28"/>
  <c r="H99" i="28"/>
  <c r="H70" i="28"/>
  <c r="G99" i="28"/>
  <c r="B70" i="28"/>
  <c r="G70" i="28"/>
  <c r="G67" i="28" l="1"/>
  <c r="S14" i="28" s="1"/>
  <c r="S10" i="28"/>
  <c r="S12" i="28"/>
  <c r="S13" i="28" s="1"/>
  <c r="F67" i="28"/>
  <c r="R61" i="28"/>
  <c r="F2" i="9"/>
  <c r="F3" i="9"/>
  <c r="F4" i="9"/>
  <c r="F5" i="9"/>
  <c r="F6" i="9"/>
  <c r="F7" i="9"/>
  <c r="F8" i="9"/>
  <c r="E8" i="9"/>
  <c r="D8" i="9"/>
  <c r="R67"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R160" i="25"/>
  <c r="F173" i="26"/>
  <c r="F173" i="24"/>
  <c r="R160" i="24"/>
  <c r="F173" i="23"/>
  <c r="R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D222" i="21"/>
  <c r="C222" i="21"/>
  <c r="B222" i="21"/>
  <c r="H222" i="21"/>
  <c r="H190" i="21"/>
  <c r="F190" i="21"/>
  <c r="E190" i="21"/>
  <c r="D190" i="21"/>
  <c r="C190" i="21"/>
  <c r="B190" i="21"/>
  <c r="G190" i="21"/>
  <c r="F181" i="25" l="1"/>
  <c r="R173" i="25"/>
  <c r="F181" i="26"/>
  <c r="F181" i="24"/>
  <c r="R173" i="24"/>
  <c r="F181" i="23"/>
  <c r="R173" i="23"/>
  <c r="F173" i="22"/>
  <c r="R160" i="22"/>
  <c r="F173" i="21"/>
  <c r="R160" i="21"/>
  <c r="Q181" i="22"/>
  <c r="H187" i="22"/>
  <c r="H99" i="26"/>
  <c r="G99" i="26"/>
  <c r="F99" i="26"/>
  <c r="E99" i="26"/>
  <c r="D99" i="26"/>
  <c r="C99" i="26"/>
  <c r="B99" i="26"/>
  <c r="G70" i="26"/>
  <c r="F70" i="26"/>
  <c r="E70" i="26"/>
  <c r="D70" i="26"/>
  <c r="C70" i="26"/>
  <c r="B70" i="26"/>
  <c r="H70" i="26"/>
  <c r="F187" i="25" l="1"/>
  <c r="R187" i="25" s="1"/>
  <c r="R181" i="25"/>
  <c r="F187" i="26"/>
  <c r="F187" i="24"/>
  <c r="R187" i="24" s="1"/>
  <c r="R181" i="24"/>
  <c r="F187" i="23"/>
  <c r="R187" i="23" s="1"/>
  <c r="R181" i="23"/>
  <c r="F181" i="22"/>
  <c r="R173" i="22"/>
  <c r="F181" i="21"/>
  <c r="R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Q11" i="22"/>
  <c r="Q11" i="23"/>
  <c r="F53" i="25" l="1"/>
  <c r="F53" i="26"/>
  <c r="R40" i="26"/>
  <c r="F53" i="24"/>
  <c r="R40" i="24"/>
  <c r="F53" i="23"/>
  <c r="R40" i="23"/>
  <c r="F53" i="22"/>
  <c r="R40" i="22"/>
  <c r="F187" i="22"/>
  <c r="R187" i="22" s="1"/>
  <c r="R181" i="22"/>
  <c r="F187" i="21"/>
  <c r="R187" i="21" s="1"/>
  <c r="R181" i="21"/>
  <c r="Q11" i="21"/>
  <c r="F61" i="25" l="1"/>
  <c r="F61" i="26"/>
  <c r="R53" i="26"/>
  <c r="F61" i="24"/>
  <c r="R53" i="24"/>
  <c r="F61" i="23"/>
  <c r="R53" i="23"/>
  <c r="F61" i="22"/>
  <c r="R53" i="22"/>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F67" i="25" l="1"/>
  <c r="H13" i="22"/>
  <c r="H10" i="25"/>
  <c r="R40" i="21"/>
  <c r="H173" i="26"/>
  <c r="R160" i="26"/>
  <c r="F67" i="26"/>
  <c r="R67" i="26" s="1"/>
  <c r="R61" i="26"/>
  <c r="F67" i="24"/>
  <c r="R67" i="24" s="1"/>
  <c r="R61" i="24"/>
  <c r="F67" i="23"/>
  <c r="R67" i="23" s="1"/>
  <c r="R61" i="23"/>
  <c r="F67" i="22"/>
  <c r="R67" i="22" s="1"/>
  <c r="R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R173" i="26"/>
  <c r="H13" i="21"/>
  <c r="F61" i="21"/>
  <c r="H187" i="26" l="1"/>
  <c r="F67" i="21"/>
  <c r="G8" i="9" l="1"/>
  <c r="F9" i="5"/>
  <c r="E9" i="5"/>
  <c r="D9" i="5"/>
  <c r="C9" i="5"/>
  <c r="Q264" i="28"/>
  <c r="Q263" i="28"/>
  <c r="Q262" i="28"/>
  <c r="Q261" i="28"/>
  <c r="Q260" i="28"/>
  <c r="Q259" i="28"/>
  <c r="Q258" i="28"/>
  <c r="Q257" i="28"/>
  <c r="Q256" i="28"/>
  <c r="Q255" i="28"/>
  <c r="Q254" i="28"/>
  <c r="Q253" i="28"/>
  <c r="Q252" i="28"/>
  <c r="Q251" i="28"/>
  <c r="Q250" i="28"/>
  <c r="Q249" i="28"/>
  <c r="Q248" i="28"/>
  <c r="Q247" i="28"/>
  <c r="Q246" i="28"/>
  <c r="Q245" i="28"/>
  <c r="Q244" i="28"/>
  <c r="Q242" i="28"/>
  <c r="Q241" i="28"/>
  <c r="Q240" i="28"/>
  <c r="Q239" i="28"/>
  <c r="Q238" i="28"/>
  <c r="Q237" i="28"/>
  <c r="Q236" i="28"/>
  <c r="Q235" i="28"/>
  <c r="Q234" i="28"/>
  <c r="Q233" i="28"/>
  <c r="Q232" i="28"/>
  <c r="Q230" i="28"/>
  <c r="Q229" i="28"/>
  <c r="Q228" i="28"/>
  <c r="Q227" i="28"/>
  <c r="Q226" i="28"/>
  <c r="Q225" i="28"/>
  <c r="Q224" i="28"/>
  <c r="Q223" i="28"/>
  <c r="Q222" i="28"/>
  <c r="Q221" i="28"/>
  <c r="Q220" i="28"/>
  <c r="Q219" i="28"/>
  <c r="Q218" i="28"/>
  <c r="Q217" i="28"/>
  <c r="Q216" i="28"/>
  <c r="Q215" i="28"/>
  <c r="Q214" i="28"/>
  <c r="Q213" i="28"/>
  <c r="Q212" i="28"/>
  <c r="Q211" i="28"/>
  <c r="Q210" i="28"/>
  <c r="Q209" i="28"/>
  <c r="Q208" i="28"/>
  <c r="Q207" i="28"/>
  <c r="Q206" i="28"/>
  <c r="Q205" i="28"/>
  <c r="Q204" i="28"/>
  <c r="Q203" i="28"/>
  <c r="Q202" i="28"/>
  <c r="Q201" i="28"/>
  <c r="Q200" i="28"/>
  <c r="Q199" i="28"/>
  <c r="Q198" i="28"/>
  <c r="Q197" i="28"/>
  <c r="Q196" i="28"/>
  <c r="Q195" i="28"/>
  <c r="Q194" i="28"/>
  <c r="Q193" i="28"/>
  <c r="Q192" i="28"/>
  <c r="Q191"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4" i="28"/>
  <c r="Q133" i="28"/>
  <c r="Q132" i="28"/>
  <c r="Q131" i="28"/>
  <c r="Q130" i="28"/>
  <c r="Q129" i="28"/>
  <c r="Q128" i="28"/>
  <c r="Q127" i="28"/>
  <c r="Q126" i="28"/>
  <c r="Q125" i="28"/>
  <c r="Q124" i="28"/>
  <c r="Q123" i="28"/>
  <c r="Q122" i="28"/>
  <c r="Q121" i="28"/>
  <c r="Q120" i="28"/>
  <c r="Q119" i="28"/>
  <c r="Q118" i="28"/>
  <c r="Q117" i="28"/>
  <c r="Q116" i="28"/>
  <c r="Q114" i="28"/>
  <c r="Q113" i="28"/>
  <c r="Q112" i="28"/>
  <c r="Q111" i="28"/>
  <c r="Q110" i="28"/>
  <c r="Q109" i="28"/>
  <c r="Q108" i="28"/>
  <c r="Q107" i="28"/>
  <c r="Q106" i="28"/>
  <c r="Q105" i="28"/>
  <c r="Q104" i="28"/>
  <c r="Q103" i="28"/>
  <c r="Q102" i="28"/>
  <c r="Q101" i="28"/>
  <c r="Q100" i="28"/>
  <c r="Q99" i="28"/>
  <c r="Q98" i="28"/>
  <c r="Q97" i="28"/>
  <c r="Q96" i="28"/>
  <c r="Q95" i="28"/>
  <c r="Q94" i="28"/>
  <c r="Q93" i="28"/>
  <c r="Q92" i="28"/>
  <c r="Q91" i="28"/>
  <c r="Q90" i="28"/>
  <c r="Q89" i="28"/>
  <c r="Q88" i="28"/>
  <c r="Q87" i="28"/>
  <c r="Q86" i="28"/>
  <c r="Q85" i="28"/>
  <c r="Q84" i="28"/>
  <c r="Q83" i="28"/>
  <c r="Q82" i="28"/>
  <c r="Q81" i="28"/>
  <c r="Q80" i="28"/>
  <c r="Q79" i="28"/>
  <c r="Q78" i="28"/>
  <c r="Q77" i="28"/>
  <c r="Q76" i="28"/>
  <c r="Q75" i="28"/>
  <c r="Q74" i="28"/>
  <c r="Q73" i="28"/>
  <c r="Q72" i="28"/>
  <c r="Q71" i="28"/>
  <c r="Q70" i="28"/>
  <c r="R14" i="28"/>
  <c r="Q67" i="28"/>
  <c r="Q14" i="28" s="1"/>
  <c r="Q66" i="28"/>
  <c r="Q65" i="28"/>
  <c r="Q64" i="28"/>
  <c r="Q63" i="28"/>
  <c r="Q62" i="28"/>
  <c r="Q61" i="28"/>
  <c r="Q60" i="28"/>
  <c r="Q59" i="28"/>
  <c r="Q58" i="28"/>
  <c r="Q57" i="28"/>
  <c r="Q56" i="28"/>
  <c r="Q55" i="28"/>
  <c r="Q54" i="28"/>
  <c r="Q53" i="28"/>
  <c r="Q52" i="28"/>
  <c r="Q51" i="28"/>
  <c r="Q50" i="28"/>
  <c r="Q49" i="28"/>
  <c r="Q48" i="28"/>
  <c r="Q47" i="28"/>
  <c r="Q46" i="28"/>
  <c r="Q45" i="28"/>
  <c r="Q44" i="28"/>
  <c r="Q43" i="28"/>
  <c r="Q42" i="28"/>
  <c r="Q41" i="28"/>
  <c r="Q40" i="28"/>
  <c r="Q39" i="28"/>
  <c r="Q38" i="28"/>
  <c r="Q37" i="28"/>
  <c r="Q36" i="28"/>
  <c r="Q35" i="28"/>
  <c r="Q34" i="28"/>
  <c r="Q33" i="28"/>
  <c r="Q32" i="28"/>
  <c r="Q31" i="28"/>
  <c r="Q30" i="28"/>
  <c r="Q29" i="28"/>
  <c r="Q28" i="28"/>
  <c r="Q27" i="28"/>
  <c r="Q26" i="28"/>
  <c r="Q25" i="28"/>
  <c r="Q24" i="28"/>
  <c r="Q23" i="28"/>
  <c r="Q22" i="28"/>
  <c r="G17" i="28"/>
  <c r="F17" i="28"/>
  <c r="E17" i="28"/>
  <c r="D17" i="28"/>
  <c r="C17" i="28"/>
  <c r="B17" i="28"/>
  <c r="G16" i="28"/>
  <c r="F16" i="28"/>
  <c r="E16" i="28"/>
  <c r="D16" i="28"/>
  <c r="C16" i="28"/>
  <c r="B16" i="28"/>
  <c r="G14" i="28"/>
  <c r="F14" i="28"/>
  <c r="E14" i="28"/>
  <c r="D14" i="28"/>
  <c r="C14" i="28"/>
  <c r="B14" i="28"/>
  <c r="G9" i="28"/>
  <c r="F9" i="28"/>
  <c r="E9" i="28"/>
  <c r="D9" i="28"/>
  <c r="C9" i="28"/>
  <c r="B9" i="28"/>
  <c r="R8" i="28"/>
  <c r="G8" i="28"/>
  <c r="F8" i="28"/>
  <c r="E8" i="28"/>
  <c r="D8" i="28"/>
  <c r="C8" i="28"/>
  <c r="B8" i="28"/>
  <c r="R11" i="28" l="1"/>
  <c r="Q19" i="28"/>
  <c r="Q11" i="28"/>
  <c r="Q16" i="28"/>
  <c r="G12" i="28"/>
  <c r="G13" i="28" s="1"/>
  <c r="Q9" i="28"/>
  <c r="C10" i="28"/>
  <c r="Q17" i="28"/>
  <c r="E12" i="28"/>
  <c r="E13" i="28" s="1"/>
  <c r="Q8" i="28"/>
  <c r="D12" i="28"/>
  <c r="D13" i="28" s="1"/>
  <c r="B12" i="28"/>
  <c r="B13" i="28" s="1"/>
  <c r="F12" i="28"/>
  <c r="F13" i="28" s="1"/>
  <c r="R17" i="28"/>
  <c r="C12" i="28"/>
  <c r="C13" i="28" s="1"/>
  <c r="G10" i="28"/>
  <c r="D10" i="28"/>
  <c r="R9" i="28"/>
  <c r="E10" i="28"/>
  <c r="R16" i="28"/>
  <c r="B10" i="28"/>
  <c r="F10" i="28"/>
  <c r="G17" i="21"/>
  <c r="G17" i="23"/>
  <c r="G16" i="23"/>
  <c r="Q12" i="28" l="1"/>
  <c r="Q13" i="28" s="1"/>
  <c r="Q10" i="28"/>
  <c r="R12" i="28"/>
  <c r="R13" i="28" s="1"/>
  <c r="R10" i="28"/>
  <c r="R17" i="21"/>
  <c r="Q222" i="26"/>
  <c r="Q191" i="26"/>
  <c r="Q190" i="26"/>
  <c r="Q174" i="26"/>
  <c r="Q254" i="25"/>
  <c r="Q187" i="25"/>
  <c r="Q22" i="25"/>
  <c r="Q136" i="22"/>
  <c r="R8" i="22"/>
  <c r="Q181" i="21"/>
  <c r="Q84" i="21"/>
  <c r="Q70" i="21"/>
  <c r="Q22" i="21"/>
  <c r="Q238" i="23"/>
  <c r="Q192" i="23"/>
  <c r="Q190" i="23"/>
  <c r="Q185" i="23"/>
  <c r="Q136" i="23"/>
  <c r="Q126" i="23"/>
  <c r="Q100" i="23"/>
  <c r="Q99" i="23"/>
  <c r="Q84" i="23"/>
  <c r="Q71" i="23"/>
  <c r="Q39" i="23"/>
  <c r="R8" i="23"/>
  <c r="Q145" i="23"/>
  <c r="R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R19" i="23"/>
  <c r="R11" i="24"/>
  <c r="R19" i="24"/>
  <c r="R11" i="25"/>
  <c r="R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Q62" i="25" l="1"/>
  <c r="Q61" i="26" l="1"/>
  <c r="Q46" i="26"/>
  <c r="Q261" i="26" l="1"/>
  <c r="Q260" i="26"/>
  <c r="Q259" i="26"/>
  <c r="Q258" i="26"/>
  <c r="Q257" i="26"/>
  <c r="Q256" i="26"/>
  <c r="Q255" i="26"/>
  <c r="Q254" i="26"/>
  <c r="Q253" i="26"/>
  <c r="Q252" i="26"/>
  <c r="Q251" i="26"/>
  <c r="Q250" i="26"/>
  <c r="Q249" i="26"/>
  <c r="Q248" i="26"/>
  <c r="Q247" i="26"/>
  <c r="Q246" i="26"/>
  <c r="Q245" i="26"/>
  <c r="Q244" i="26"/>
  <c r="Q243" i="26"/>
  <c r="Q242" i="26"/>
  <c r="Q241" i="26"/>
  <c r="Q240" i="26"/>
  <c r="Q239" i="26"/>
  <c r="Q238" i="26"/>
  <c r="Q237" i="26"/>
  <c r="Q236" i="26"/>
  <c r="Q235" i="26"/>
  <c r="Q234" i="26"/>
  <c r="Q233" i="26"/>
  <c r="Q232" i="26"/>
  <c r="Q231" i="26"/>
  <c r="Q230" i="26"/>
  <c r="Q229" i="26"/>
  <c r="Q228" i="26"/>
  <c r="Q227" i="26"/>
  <c r="Q226" i="26"/>
  <c r="Q225" i="26"/>
  <c r="Q224" i="26"/>
  <c r="Q223" i="26"/>
  <c r="Q221" i="26"/>
  <c r="Q220" i="26"/>
  <c r="Q219" i="26"/>
  <c r="Q218" i="26"/>
  <c r="Q217" i="26"/>
  <c r="Q216" i="26"/>
  <c r="Q215" i="26"/>
  <c r="Q214" i="26"/>
  <c r="Q213" i="26"/>
  <c r="Q212" i="26"/>
  <c r="Q211" i="26"/>
  <c r="Q210" i="26"/>
  <c r="Q209" i="26"/>
  <c r="Q208" i="26"/>
  <c r="Q207" i="26"/>
  <c r="Q206" i="26"/>
  <c r="Q205" i="26"/>
  <c r="Q204" i="26"/>
  <c r="Q203" i="26"/>
  <c r="Q202" i="26"/>
  <c r="Q201" i="26"/>
  <c r="Q200" i="26"/>
  <c r="Q199" i="26"/>
  <c r="Q198" i="26"/>
  <c r="Q197" i="26"/>
  <c r="Q196" i="26"/>
  <c r="Q195" i="26"/>
  <c r="Q194" i="26"/>
  <c r="Q193" i="26"/>
  <c r="Q192" i="26"/>
  <c r="Q187" i="26"/>
  <c r="Q186" i="26"/>
  <c r="Q185" i="26"/>
  <c r="Q184" i="26"/>
  <c r="Q183" i="26"/>
  <c r="Q182" i="26"/>
  <c r="Q181" i="26"/>
  <c r="Q180" i="26"/>
  <c r="Q179" i="26"/>
  <c r="Q178" i="26"/>
  <c r="Q177" i="26"/>
  <c r="Q176" i="26"/>
  <c r="Q175" i="26"/>
  <c r="Q173" i="26"/>
  <c r="Q172" i="26"/>
  <c r="Q171" i="26"/>
  <c r="Q170" i="26"/>
  <c r="Q169" i="26"/>
  <c r="Q168" i="26"/>
  <c r="Q167" i="26"/>
  <c r="Q166" i="26"/>
  <c r="Q165" i="26"/>
  <c r="Q164" i="26"/>
  <c r="Q163" i="26"/>
  <c r="Q162" i="26"/>
  <c r="Q161" i="26"/>
  <c r="Q160" i="26"/>
  <c r="Q159" i="26"/>
  <c r="Q158" i="26"/>
  <c r="Q157" i="26"/>
  <c r="Q156" i="26"/>
  <c r="Q155" i="26"/>
  <c r="Q154" i="26"/>
  <c r="Q153" i="26"/>
  <c r="Q152" i="26"/>
  <c r="Q151" i="26"/>
  <c r="Q150" i="26"/>
  <c r="Q149" i="26"/>
  <c r="Q148" i="26"/>
  <c r="Q147" i="26"/>
  <c r="Q146" i="26"/>
  <c r="Q145" i="26"/>
  <c r="Q144" i="26"/>
  <c r="Q143" i="26"/>
  <c r="Q142" i="26"/>
  <c r="Q141" i="26"/>
  <c r="Q140" i="26"/>
  <c r="Q139" i="26"/>
  <c r="Q138" i="26"/>
  <c r="Q137" i="26"/>
  <c r="Q136" i="26"/>
  <c r="Q133" i="26"/>
  <c r="Q132" i="26"/>
  <c r="Q131" i="26"/>
  <c r="Q130" i="26"/>
  <c r="Q129" i="26"/>
  <c r="Q128" i="26"/>
  <c r="Q127" i="26"/>
  <c r="Q126" i="26"/>
  <c r="Q125" i="26"/>
  <c r="Q124" i="26"/>
  <c r="Q123" i="26"/>
  <c r="Q122" i="26"/>
  <c r="Q121" i="26"/>
  <c r="Q120" i="26"/>
  <c r="Q119" i="26"/>
  <c r="Q118" i="26"/>
  <c r="Q117" i="26"/>
  <c r="Q116" i="26"/>
  <c r="Q115" i="26"/>
  <c r="Q114" i="26"/>
  <c r="Q113" i="26"/>
  <c r="Q112" i="26"/>
  <c r="Q111" i="26"/>
  <c r="Q110" i="26"/>
  <c r="Q109" i="26"/>
  <c r="Q108" i="26"/>
  <c r="Q107" i="26"/>
  <c r="Q106" i="26"/>
  <c r="Q105" i="26"/>
  <c r="Q104" i="26"/>
  <c r="Q103" i="26"/>
  <c r="Q102" i="26"/>
  <c r="Q101" i="26"/>
  <c r="Q100" i="26"/>
  <c r="Q99" i="26"/>
  <c r="Q98" i="26"/>
  <c r="Q97" i="26"/>
  <c r="Q96" i="26"/>
  <c r="Q95" i="26"/>
  <c r="Q94" i="26"/>
  <c r="Q93" i="26"/>
  <c r="Q92" i="26"/>
  <c r="Q91" i="26"/>
  <c r="Q90" i="26"/>
  <c r="Q89" i="26"/>
  <c r="Q88" i="26"/>
  <c r="Q87" i="26"/>
  <c r="Q86" i="26"/>
  <c r="Q85" i="26"/>
  <c r="Q84" i="26"/>
  <c r="Q83" i="26"/>
  <c r="Q82" i="26"/>
  <c r="Q81" i="26"/>
  <c r="Q80" i="26"/>
  <c r="Q79" i="26"/>
  <c r="Q78" i="26"/>
  <c r="Q77" i="26"/>
  <c r="Q76" i="26"/>
  <c r="Q75" i="26"/>
  <c r="Q74" i="26"/>
  <c r="Q73" i="26"/>
  <c r="Q72" i="26"/>
  <c r="Q71" i="26"/>
  <c r="Q70" i="26"/>
  <c r="Q67" i="26"/>
  <c r="Q66" i="26"/>
  <c r="Q65" i="26"/>
  <c r="Q64" i="26"/>
  <c r="Q63" i="26"/>
  <c r="Q62" i="26"/>
  <c r="Q60" i="26"/>
  <c r="Q59" i="26"/>
  <c r="Q58" i="26"/>
  <c r="Q57" i="26"/>
  <c r="Q56" i="26"/>
  <c r="Q55" i="26"/>
  <c r="Q54" i="26"/>
  <c r="Q53" i="26"/>
  <c r="Q52" i="26"/>
  <c r="Q51" i="26"/>
  <c r="Q50" i="26"/>
  <c r="Q49" i="26"/>
  <c r="Q48" i="26"/>
  <c r="Q47" i="26"/>
  <c r="Q45" i="26"/>
  <c r="Q44" i="26"/>
  <c r="Q43" i="26"/>
  <c r="Q42" i="26"/>
  <c r="Q41" i="26"/>
  <c r="Q40" i="26"/>
  <c r="Q8" i="26" s="1"/>
  <c r="Q39" i="26"/>
  <c r="Q38" i="26"/>
  <c r="Q37" i="26"/>
  <c r="Q36" i="26"/>
  <c r="Q35" i="26"/>
  <c r="Q34" i="26"/>
  <c r="Q33" i="26"/>
  <c r="Q32" i="26"/>
  <c r="Q31" i="26"/>
  <c r="Q30" i="26"/>
  <c r="Q29" i="26"/>
  <c r="Q28" i="26"/>
  <c r="Q27" i="26"/>
  <c r="Q26" i="26"/>
  <c r="Q25" i="26"/>
  <c r="Q24" i="26"/>
  <c r="Q23" i="26"/>
  <c r="Q22" i="26"/>
  <c r="F17" i="26"/>
  <c r="E17" i="26"/>
  <c r="D17" i="26"/>
  <c r="C17" i="26"/>
  <c r="B17" i="26"/>
  <c r="F16" i="26"/>
  <c r="E16" i="26"/>
  <c r="D16" i="26"/>
  <c r="C16" i="26"/>
  <c r="B16" i="26"/>
  <c r="R14" i="26"/>
  <c r="F14" i="26"/>
  <c r="E14" i="26"/>
  <c r="E19" i="26" s="1"/>
  <c r="D14" i="26"/>
  <c r="D19" i="26" s="1"/>
  <c r="C14" i="26"/>
  <c r="C19" i="26" s="1"/>
  <c r="B14" i="26"/>
  <c r="F11" i="26"/>
  <c r="R11" i="26" s="1"/>
  <c r="E11" i="26"/>
  <c r="D11" i="26"/>
  <c r="C11" i="26"/>
  <c r="B11" i="26"/>
  <c r="R9" i="26"/>
  <c r="F9" i="26"/>
  <c r="E9" i="26"/>
  <c r="D9" i="26"/>
  <c r="C9" i="26"/>
  <c r="B9" i="26"/>
  <c r="R8" i="26"/>
  <c r="F8" i="26"/>
  <c r="E8" i="26"/>
  <c r="D8" i="26"/>
  <c r="C8" i="26"/>
  <c r="B8" i="26"/>
  <c r="F19" i="26" l="1"/>
  <c r="R19" i="26" s="1"/>
  <c r="Q11" i="26"/>
  <c r="Q19" i="26"/>
  <c r="Q14" i="26"/>
  <c r="E12" i="26"/>
  <c r="E13" i="26" s="1"/>
  <c r="R12" i="26"/>
  <c r="R13" i="26" s="1"/>
  <c r="Q17" i="26"/>
  <c r="R17" i="26"/>
  <c r="R16" i="26"/>
  <c r="C12" i="26"/>
  <c r="C13" i="26" s="1"/>
  <c r="C10" i="26"/>
  <c r="D12" i="26"/>
  <c r="D13" i="26" s="1"/>
  <c r="E10" i="26"/>
  <c r="Q16" i="26"/>
  <c r="B10" i="26"/>
  <c r="F10" i="26"/>
  <c r="Q9" i="26"/>
  <c r="D10" i="26"/>
  <c r="R10" i="26"/>
  <c r="B12" i="26"/>
  <c r="B13" i="26" s="1"/>
  <c r="F12" i="26"/>
  <c r="F13" i="26" s="1"/>
  <c r="Q12" i="26" l="1"/>
  <c r="Q13" i="26" s="1"/>
  <c r="Q10" i="26"/>
  <c r="R17" i="22"/>
  <c r="R17" i="23"/>
  <c r="R17" i="24"/>
  <c r="R17" i="25"/>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261" i="22"/>
  <c r="Q260" i="22"/>
  <c r="Q259" i="22"/>
  <c r="Q258" i="22"/>
  <c r="Q257" i="22"/>
  <c r="Q256" i="22"/>
  <c r="Q255" i="22"/>
  <c r="Q253" i="22"/>
  <c r="Q252" i="22"/>
  <c r="Q251" i="22"/>
  <c r="Q250" i="22"/>
  <c r="Q249" i="22"/>
  <c r="Q248" i="22"/>
  <c r="Q247" i="22"/>
  <c r="Q246" i="22"/>
  <c r="Q245" i="22"/>
  <c r="Q244" i="22"/>
  <c r="Q243" i="22"/>
  <c r="Q242" i="22"/>
  <c r="Q241" i="22"/>
  <c r="Q240" i="22"/>
  <c r="Q239" i="22"/>
  <c r="Q237" i="22"/>
  <c r="Q236" i="22"/>
  <c r="Q235" i="22"/>
  <c r="Q234" i="22"/>
  <c r="Q233" i="22"/>
  <c r="Q232" i="22"/>
  <c r="Q231" i="22"/>
  <c r="Q230" i="22"/>
  <c r="Q229" i="22"/>
  <c r="Q228" i="22"/>
  <c r="Q227" i="22"/>
  <c r="Q226" i="22"/>
  <c r="Q225" i="22"/>
  <c r="Q224" i="22"/>
  <c r="Q221" i="22"/>
  <c r="Q220" i="22"/>
  <c r="Q219" i="22"/>
  <c r="Q218" i="22"/>
  <c r="Q217" i="22"/>
  <c r="Q216" i="22"/>
  <c r="Q215" i="22"/>
  <c r="Q214" i="22"/>
  <c r="Q213" i="22"/>
  <c r="Q212" i="22"/>
  <c r="Q211" i="22"/>
  <c r="Q210" i="22"/>
  <c r="Q209" i="22"/>
  <c r="Q208" i="22"/>
  <c r="Q207" i="22"/>
  <c r="Q205" i="22"/>
  <c r="Q204" i="22"/>
  <c r="Q203" i="22"/>
  <c r="Q202" i="22"/>
  <c r="Q201" i="22"/>
  <c r="Q200" i="22"/>
  <c r="Q199" i="22"/>
  <c r="Q198" i="22"/>
  <c r="Q197" i="22"/>
  <c r="Q196" i="22"/>
  <c r="Q195" i="22"/>
  <c r="Q194" i="22"/>
  <c r="Q193" i="22"/>
  <c r="Q192" i="22"/>
  <c r="Q261" i="23"/>
  <c r="Q260" i="23"/>
  <c r="Q259" i="23"/>
  <c r="Q258" i="23"/>
  <c r="Q257" i="23"/>
  <c r="Q256" i="23"/>
  <c r="Q255" i="23"/>
  <c r="Q254" i="23"/>
  <c r="Q253" i="23"/>
  <c r="Q252" i="23"/>
  <c r="Q251" i="23"/>
  <c r="Q250" i="23"/>
  <c r="Q249" i="23"/>
  <c r="Q248" i="23"/>
  <c r="Q247" i="23"/>
  <c r="Q246" i="23"/>
  <c r="Q245" i="23"/>
  <c r="Q244" i="23"/>
  <c r="Q243" i="23"/>
  <c r="Q242" i="23"/>
  <c r="Q241" i="23"/>
  <c r="Q240" i="23"/>
  <c r="Q239" i="23"/>
  <c r="Q237" i="23"/>
  <c r="Q236" i="23"/>
  <c r="Q235" i="23"/>
  <c r="Q234" i="23"/>
  <c r="Q233" i="23"/>
  <c r="Q232" i="23"/>
  <c r="Q231" i="23"/>
  <c r="Q230" i="23"/>
  <c r="Q229" i="23"/>
  <c r="Q228" i="23"/>
  <c r="Q227" i="23"/>
  <c r="Q226" i="23"/>
  <c r="Q225" i="23"/>
  <c r="Q224" i="23"/>
  <c r="Q223" i="23"/>
  <c r="Q221" i="23"/>
  <c r="Q220" i="23"/>
  <c r="Q219" i="23"/>
  <c r="Q218" i="23"/>
  <c r="Q217" i="23"/>
  <c r="Q216" i="23"/>
  <c r="Q215" i="23"/>
  <c r="Q214" i="23"/>
  <c r="Q213" i="23"/>
  <c r="Q212" i="23"/>
  <c r="Q211" i="23"/>
  <c r="Q210" i="23"/>
  <c r="Q209" i="23"/>
  <c r="Q208" i="23"/>
  <c r="Q207" i="23"/>
  <c r="Q206" i="23"/>
  <c r="Q205" i="23"/>
  <c r="Q204" i="23"/>
  <c r="Q203" i="23"/>
  <c r="Q202" i="23"/>
  <c r="Q201" i="23"/>
  <c r="Q200" i="23"/>
  <c r="Q199" i="23"/>
  <c r="Q198" i="23"/>
  <c r="Q197" i="23"/>
  <c r="Q196" i="23"/>
  <c r="Q195" i="23"/>
  <c r="Q194" i="23"/>
  <c r="Q193" i="23"/>
  <c r="Q191" i="23"/>
  <c r="Q261" i="24"/>
  <c r="Q260" i="24"/>
  <c r="Q259" i="24"/>
  <c r="Q258" i="24"/>
  <c r="Q257" i="24"/>
  <c r="Q256" i="24"/>
  <c r="Q255" i="24"/>
  <c r="Q254" i="24"/>
  <c r="Q253" i="24"/>
  <c r="Q252" i="24"/>
  <c r="Q251" i="24"/>
  <c r="Q250" i="24"/>
  <c r="Q249" i="24"/>
  <c r="Q248" i="24"/>
  <c r="Q247" i="24"/>
  <c r="Q246" i="24"/>
  <c r="Q245" i="24"/>
  <c r="Q244" i="24"/>
  <c r="Q243" i="24"/>
  <c r="Q242" i="24"/>
  <c r="Q241" i="24"/>
  <c r="Q240" i="24"/>
  <c r="Q239" i="24"/>
  <c r="Q238" i="24"/>
  <c r="Q237" i="24"/>
  <c r="Q236" i="24"/>
  <c r="Q235" i="24"/>
  <c r="Q234" i="24"/>
  <c r="Q233" i="24"/>
  <c r="Q232" i="24"/>
  <c r="Q231" i="24"/>
  <c r="Q230" i="24"/>
  <c r="Q229" i="24"/>
  <c r="Q228" i="24"/>
  <c r="Q227" i="24"/>
  <c r="Q226" i="24"/>
  <c r="Q225" i="24"/>
  <c r="Q224" i="24"/>
  <c r="Q223" i="24"/>
  <c r="Q222" i="24"/>
  <c r="Q221" i="24"/>
  <c r="Q220" i="24"/>
  <c r="Q219" i="24"/>
  <c r="Q218" i="24"/>
  <c r="Q217" i="24"/>
  <c r="Q216" i="24"/>
  <c r="Q215" i="24"/>
  <c r="Q214" i="24"/>
  <c r="Q213" i="24"/>
  <c r="Q212" i="24"/>
  <c r="Q211" i="24"/>
  <c r="Q210" i="24"/>
  <c r="Q209" i="24"/>
  <c r="Q208" i="24"/>
  <c r="Q207" i="24"/>
  <c r="Q206" i="24"/>
  <c r="Q205" i="24"/>
  <c r="Q204" i="24"/>
  <c r="Q203" i="24"/>
  <c r="Q202" i="24"/>
  <c r="Q201" i="24"/>
  <c r="Q200" i="24"/>
  <c r="Q199" i="24"/>
  <c r="Q198" i="24"/>
  <c r="Q197" i="24"/>
  <c r="Q196" i="24"/>
  <c r="Q195" i="24"/>
  <c r="Q194" i="24"/>
  <c r="Q193" i="24"/>
  <c r="Q192" i="24"/>
  <c r="Q191" i="24"/>
  <c r="Q190" i="24"/>
  <c r="Q261" i="25"/>
  <c r="Q260" i="25"/>
  <c r="Q259" i="25"/>
  <c r="Q258" i="25"/>
  <c r="Q257" i="25"/>
  <c r="Q256" i="25"/>
  <c r="Q255"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7" i="21"/>
  <c r="Q186" i="21"/>
  <c r="Q185" i="21"/>
  <c r="Q184" i="21"/>
  <c r="Q183" i="21"/>
  <c r="Q182"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86" i="22"/>
  <c r="Q185" i="22"/>
  <c r="Q184" i="22"/>
  <c r="Q183" i="22"/>
  <c r="Q180" i="22"/>
  <c r="Q179" i="22"/>
  <c r="Q178" i="22"/>
  <c r="Q177" i="22"/>
  <c r="Q176" i="22"/>
  <c r="Q175" i="22"/>
  <c r="Q174" i="22"/>
  <c r="Q172" i="22"/>
  <c r="Q171"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87" i="23"/>
  <c r="Q186" i="23"/>
  <c r="Q184" i="23"/>
  <c r="Q183" i="23"/>
  <c r="Q182" i="23"/>
  <c r="Q181" i="23"/>
  <c r="Q180" i="23"/>
  <c r="Q179" i="23"/>
  <c r="Q178" i="23"/>
  <c r="Q177" i="23"/>
  <c r="Q176" i="23"/>
  <c r="Q175" i="23"/>
  <c r="Q174" i="23"/>
  <c r="Q173" i="23"/>
  <c r="Q172" i="23"/>
  <c r="Q171" i="23"/>
  <c r="Q170" i="23"/>
  <c r="Q169" i="23"/>
  <c r="Q168" i="23"/>
  <c r="Q167" i="23"/>
  <c r="Q166" i="23"/>
  <c r="Q165" i="23"/>
  <c r="Q164" i="23"/>
  <c r="Q163" i="23"/>
  <c r="Q162" i="23"/>
  <c r="Q161" i="23"/>
  <c r="Q160" i="23"/>
  <c r="Q159" i="23"/>
  <c r="Q158" i="23"/>
  <c r="Q157" i="23"/>
  <c r="Q156" i="23"/>
  <c r="Q155" i="23"/>
  <c r="Q154" i="23"/>
  <c r="Q153" i="23"/>
  <c r="Q152" i="23"/>
  <c r="Q151" i="23"/>
  <c r="Q150" i="23"/>
  <c r="Q149" i="23"/>
  <c r="Q148" i="23"/>
  <c r="Q147" i="23"/>
  <c r="Q146" i="23"/>
  <c r="Q144" i="23"/>
  <c r="Q143" i="23"/>
  <c r="Q142" i="23"/>
  <c r="Q141" i="23"/>
  <c r="Q140" i="23"/>
  <c r="Q139" i="23"/>
  <c r="Q138" i="23"/>
  <c r="Q137" i="23"/>
  <c r="Q187" i="24"/>
  <c r="Q186" i="24"/>
  <c r="Q185" i="24"/>
  <c r="Q184" i="24"/>
  <c r="Q183" i="24"/>
  <c r="Q182" i="24"/>
  <c r="Q181" i="24"/>
  <c r="Q180" i="24"/>
  <c r="Q179" i="24"/>
  <c r="Q178" i="24"/>
  <c r="Q177" i="24"/>
  <c r="Q176" i="24"/>
  <c r="Q175" i="24"/>
  <c r="Q174" i="24"/>
  <c r="Q173" i="24"/>
  <c r="Q172" i="24"/>
  <c r="Q171" i="24"/>
  <c r="Q170" i="24"/>
  <c r="Q169" i="24"/>
  <c r="Q168" i="24"/>
  <c r="Q167" i="24"/>
  <c r="Q166" i="24"/>
  <c r="Q165" i="24"/>
  <c r="Q164" i="24"/>
  <c r="Q163" i="24"/>
  <c r="Q162" i="24"/>
  <c r="Q161" i="24"/>
  <c r="Q160" i="24"/>
  <c r="Q159" i="24"/>
  <c r="Q158" i="24"/>
  <c r="Q157" i="24"/>
  <c r="Q156" i="24"/>
  <c r="Q155" i="24"/>
  <c r="Q154" i="24"/>
  <c r="Q153" i="24"/>
  <c r="Q152" i="24"/>
  <c r="Q151" i="24"/>
  <c r="Q150" i="24"/>
  <c r="Q149" i="24"/>
  <c r="Q148" i="24"/>
  <c r="Q147" i="24"/>
  <c r="Q146" i="24"/>
  <c r="Q145" i="24"/>
  <c r="Q144" i="24"/>
  <c r="Q143" i="24"/>
  <c r="Q142" i="24"/>
  <c r="Q141" i="24"/>
  <c r="Q140" i="24"/>
  <c r="Q139" i="24"/>
  <c r="Q138" i="24"/>
  <c r="Q137" i="24"/>
  <c r="Q136" i="24"/>
  <c r="Q186" i="25"/>
  <c r="Q185" i="25"/>
  <c r="Q184" i="25"/>
  <c r="Q183" i="25"/>
  <c r="Q182" i="25"/>
  <c r="Q181" i="25"/>
  <c r="Q180" i="25"/>
  <c r="Q179" i="25"/>
  <c r="Q178" i="25"/>
  <c r="Q177" i="25"/>
  <c r="Q176" i="25"/>
  <c r="Q175"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3" i="21"/>
  <c r="Q82" i="21"/>
  <c r="Q81" i="21"/>
  <c r="Q80" i="21"/>
  <c r="Q79" i="21"/>
  <c r="Q78" i="21"/>
  <c r="Q77" i="21"/>
  <c r="Q76" i="21"/>
  <c r="Q75" i="21"/>
  <c r="Q74" i="21"/>
  <c r="Q73" i="21"/>
  <c r="Q72" i="21"/>
  <c r="Q71" i="21"/>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133" i="23"/>
  <c r="Q132" i="23"/>
  <c r="Q131" i="23"/>
  <c r="Q130" i="23"/>
  <c r="Q129" i="23"/>
  <c r="Q128" i="23"/>
  <c r="Q127" i="23"/>
  <c r="Q125" i="23"/>
  <c r="Q124" i="23"/>
  <c r="Q123" i="23"/>
  <c r="Q122" i="23"/>
  <c r="Q121" i="23"/>
  <c r="Q120" i="23"/>
  <c r="Q119" i="23"/>
  <c r="Q118" i="23"/>
  <c r="Q117" i="23"/>
  <c r="Q116" i="23"/>
  <c r="Q115" i="23"/>
  <c r="Q114" i="23"/>
  <c r="Q112" i="23"/>
  <c r="Q111" i="23"/>
  <c r="Q110" i="23"/>
  <c r="Q109" i="23"/>
  <c r="Q108" i="23"/>
  <c r="Q107" i="23"/>
  <c r="Q106" i="23"/>
  <c r="Q105" i="23"/>
  <c r="Q104" i="23"/>
  <c r="Q103" i="23"/>
  <c r="Q102" i="23"/>
  <c r="Q101" i="23"/>
  <c r="Q98" i="23"/>
  <c r="Q97" i="23"/>
  <c r="Q96" i="23"/>
  <c r="Q95" i="23"/>
  <c r="Q94" i="23"/>
  <c r="Q93" i="23"/>
  <c r="Q92" i="23"/>
  <c r="Q91" i="23"/>
  <c r="Q90" i="23"/>
  <c r="Q89" i="23"/>
  <c r="Q88" i="23"/>
  <c r="Q87" i="23"/>
  <c r="Q86" i="23"/>
  <c r="Q85" i="23"/>
  <c r="Q83" i="23"/>
  <c r="Q82" i="23"/>
  <c r="Q81" i="23"/>
  <c r="Q80" i="23"/>
  <c r="Q79" i="23"/>
  <c r="Q78" i="23"/>
  <c r="Q77" i="23"/>
  <c r="Q76" i="23"/>
  <c r="Q75" i="23"/>
  <c r="Q74" i="23"/>
  <c r="Q73" i="23"/>
  <c r="Q72" i="23"/>
  <c r="Q133" i="24"/>
  <c r="Q132" i="24"/>
  <c r="Q131" i="24"/>
  <c r="Q130" i="24"/>
  <c r="Q129" i="24"/>
  <c r="Q128" i="24"/>
  <c r="Q127" i="24"/>
  <c r="Q126" i="24"/>
  <c r="Q125" i="24"/>
  <c r="Q124" i="24"/>
  <c r="Q123" i="24"/>
  <c r="Q122" i="24"/>
  <c r="Q121" i="24"/>
  <c r="Q120" i="24"/>
  <c r="Q119" i="24"/>
  <c r="Q118" i="24"/>
  <c r="Q117" i="24"/>
  <c r="Q116" i="24"/>
  <c r="Q115" i="24"/>
  <c r="Q114" i="24"/>
  <c r="Q113" i="24"/>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2"/>
  <c r="Q70" i="24"/>
  <c r="Q70" i="25"/>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8" i="21" s="1"/>
  <c r="Q39" i="21"/>
  <c r="Q38" i="21"/>
  <c r="Q37" i="21"/>
  <c r="Q36" i="21"/>
  <c r="Q35" i="21"/>
  <c r="Q34" i="21"/>
  <c r="Q33" i="21"/>
  <c r="Q32" i="21"/>
  <c r="Q31" i="21"/>
  <c r="Q30" i="21"/>
  <c r="Q29" i="21"/>
  <c r="Q28" i="21"/>
  <c r="Q27" i="21"/>
  <c r="Q26" i="21"/>
  <c r="Q25" i="21"/>
  <c r="Q24" i="21"/>
  <c r="Q23" i="21"/>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67" i="23"/>
  <c r="Q66" i="23"/>
  <c r="Q65" i="23"/>
  <c r="Q64" i="23"/>
  <c r="Q63" i="23"/>
  <c r="Q62" i="23"/>
  <c r="Q61" i="23"/>
  <c r="Q60" i="23"/>
  <c r="Q59" i="23"/>
  <c r="Q58" i="23"/>
  <c r="Q57" i="23"/>
  <c r="Q56" i="23"/>
  <c r="Q55" i="23"/>
  <c r="Q54" i="23"/>
  <c r="Q53" i="23"/>
  <c r="Q52" i="23"/>
  <c r="Q51" i="23"/>
  <c r="Q50" i="23"/>
  <c r="Q49" i="23"/>
  <c r="Q48" i="23"/>
  <c r="Q47" i="23"/>
  <c r="Q46" i="23"/>
  <c r="Q45" i="23"/>
  <c r="Q44" i="23"/>
  <c r="Q43" i="23"/>
  <c r="Q42" i="23"/>
  <c r="Q41" i="23"/>
  <c r="Q40" i="23"/>
  <c r="Q38" i="23"/>
  <c r="Q37" i="23"/>
  <c r="Q36" i="23"/>
  <c r="Q35" i="23"/>
  <c r="Q34" i="23"/>
  <c r="Q33" i="23"/>
  <c r="Q32" i="23"/>
  <c r="Q31" i="23"/>
  <c r="Q30" i="23"/>
  <c r="Q29" i="23"/>
  <c r="Q28" i="23"/>
  <c r="Q27" i="23"/>
  <c r="Q26" i="23"/>
  <c r="Q25" i="23"/>
  <c r="Q24" i="23"/>
  <c r="Q23" i="23"/>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67" i="25"/>
  <c r="Q66" i="25"/>
  <c r="Q65" i="25"/>
  <c r="Q64" i="25"/>
  <c r="Q63"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2"/>
  <c r="Q22" i="23"/>
  <c r="Q22" i="24"/>
  <c r="Q17" i="21" l="1"/>
  <c r="Q17" i="24"/>
  <c r="Q17" i="25"/>
  <c r="Q17" i="22"/>
  <c r="Q17" i="23"/>
  <c r="B17" i="25" l="1"/>
  <c r="R16" i="25"/>
  <c r="Q16" i="25"/>
  <c r="B16" i="25"/>
  <c r="R14" i="25"/>
  <c r="Q14" i="25"/>
  <c r="Q19" i="25"/>
  <c r="B14" i="25"/>
  <c r="B11" i="25"/>
  <c r="Q11" i="25" s="1"/>
  <c r="R9" i="25"/>
  <c r="Q9" i="25"/>
  <c r="B9" i="25"/>
  <c r="R8" i="25"/>
  <c r="Q8" i="25"/>
  <c r="B8" i="25"/>
  <c r="F17" i="24"/>
  <c r="E17" i="24"/>
  <c r="D17" i="24"/>
  <c r="C17" i="24"/>
  <c r="B17" i="24"/>
  <c r="R16" i="24"/>
  <c r="Q16" i="24"/>
  <c r="F16" i="24"/>
  <c r="E16" i="24"/>
  <c r="D16" i="24"/>
  <c r="C16" i="24"/>
  <c r="B16" i="24"/>
  <c r="R14" i="24"/>
  <c r="Q14" i="24"/>
  <c r="Q19" i="24"/>
  <c r="B14" i="24"/>
  <c r="B11" i="24"/>
  <c r="Q11" i="24" s="1"/>
  <c r="R9" i="24"/>
  <c r="Q9" i="24"/>
  <c r="B9" i="24"/>
  <c r="R8" i="24"/>
  <c r="Q8" i="24"/>
  <c r="B8" i="24"/>
  <c r="Q113" i="23"/>
  <c r="F17" i="23"/>
  <c r="E17" i="23"/>
  <c r="D17" i="23"/>
  <c r="C17" i="23"/>
  <c r="B17" i="23"/>
  <c r="R16" i="23"/>
  <c r="Q16" i="23"/>
  <c r="F16" i="23"/>
  <c r="E16" i="23"/>
  <c r="D16" i="23"/>
  <c r="C16" i="23"/>
  <c r="B16" i="23"/>
  <c r="R14" i="23"/>
  <c r="Q14" i="23"/>
  <c r="B14" i="23"/>
  <c r="Q9" i="23"/>
  <c r="B9" i="23"/>
  <c r="B12" i="23" s="1"/>
  <c r="Q8" i="23"/>
  <c r="B8" i="23"/>
  <c r="E254" i="22"/>
  <c r="Q254" i="22" s="1"/>
  <c r="D254" i="22"/>
  <c r="C254" i="22"/>
  <c r="B254" i="22"/>
  <c r="E238" i="22"/>
  <c r="Q238" i="22" s="1"/>
  <c r="D238" i="22"/>
  <c r="C238" i="22"/>
  <c r="B238" i="22"/>
  <c r="E223" i="22"/>
  <c r="D223" i="22"/>
  <c r="C223" i="22"/>
  <c r="B223" i="22"/>
  <c r="E206" i="22"/>
  <c r="Q206" i="22" s="1"/>
  <c r="D206" i="22"/>
  <c r="C206" i="22"/>
  <c r="B206" i="22"/>
  <c r="E191" i="22"/>
  <c r="D191" i="22"/>
  <c r="C191" i="22"/>
  <c r="B191" i="22"/>
  <c r="E182" i="22"/>
  <c r="E187" i="22" s="1"/>
  <c r="D182" i="22"/>
  <c r="D187" i="22" s="1"/>
  <c r="C182" i="22"/>
  <c r="C187" i="22" s="1"/>
  <c r="B182" i="22"/>
  <c r="B187" i="22" s="1"/>
  <c r="F17" i="22"/>
  <c r="E17" i="22"/>
  <c r="D17" i="22"/>
  <c r="C17" i="22"/>
  <c r="B17" i="22"/>
  <c r="R16" i="22"/>
  <c r="Q16" i="22"/>
  <c r="F16" i="22"/>
  <c r="E16" i="22"/>
  <c r="D16" i="22"/>
  <c r="C16" i="22"/>
  <c r="B16" i="22"/>
  <c r="R14" i="22"/>
  <c r="Q14" i="22"/>
  <c r="F14" i="22"/>
  <c r="E14" i="22"/>
  <c r="D14" i="22"/>
  <c r="C14" i="22"/>
  <c r="B14" i="22"/>
  <c r="R9" i="22"/>
  <c r="R12" i="22" s="1"/>
  <c r="Q9" i="22"/>
  <c r="Q12" i="22" s="1"/>
  <c r="F9" i="22"/>
  <c r="E9" i="22"/>
  <c r="D9" i="22"/>
  <c r="C9" i="22"/>
  <c r="B9" i="22"/>
  <c r="B12" i="22" s="1"/>
  <c r="Q8" i="22"/>
  <c r="F8" i="22"/>
  <c r="E8" i="22"/>
  <c r="D8" i="22"/>
  <c r="C8" i="22"/>
  <c r="B8" i="22"/>
  <c r="F17" i="21"/>
  <c r="E17" i="21"/>
  <c r="D17" i="21"/>
  <c r="C17" i="21"/>
  <c r="B17" i="21"/>
  <c r="R16" i="21"/>
  <c r="Q16" i="21"/>
  <c r="F16" i="21"/>
  <c r="E16" i="21"/>
  <c r="D16" i="21"/>
  <c r="C16" i="21"/>
  <c r="B16" i="21"/>
  <c r="Q14" i="21"/>
  <c r="F14" i="21"/>
  <c r="E14" i="21"/>
  <c r="D14" i="21"/>
  <c r="C14" i="21"/>
  <c r="B14" i="21"/>
  <c r="Q9" i="21"/>
  <c r="Q12" i="21" s="1"/>
  <c r="E9" i="21"/>
  <c r="D9" i="21"/>
  <c r="C9" i="21"/>
  <c r="B9" i="21"/>
  <c r="B12" i="21" s="1"/>
  <c r="E8" i="21"/>
  <c r="D8" i="21"/>
  <c r="C8" i="21"/>
  <c r="B8" i="21"/>
  <c r="F12" i="22" l="1"/>
  <c r="F13" i="22" s="1"/>
  <c r="R19" i="22"/>
  <c r="C12" i="21"/>
  <c r="C13" i="21" s="1"/>
  <c r="B190" i="22"/>
  <c r="C190" i="22"/>
  <c r="B222" i="22"/>
  <c r="C222" i="22"/>
  <c r="D190" i="22"/>
  <c r="D222" i="22"/>
  <c r="E190" i="22"/>
  <c r="E222" i="22"/>
  <c r="R19" i="21"/>
  <c r="Q19" i="23"/>
  <c r="Q19" i="21"/>
  <c r="Q19" i="22"/>
  <c r="F8" i="21"/>
  <c r="F9" i="21"/>
  <c r="Q191" i="22"/>
  <c r="Q223" i="22"/>
  <c r="Q13" i="22"/>
  <c r="Q182" i="22"/>
  <c r="Q173" i="22"/>
  <c r="B10" i="23"/>
  <c r="B13" i="23"/>
  <c r="Q222" i="23"/>
  <c r="B12" i="25"/>
  <c r="B13" i="25" s="1"/>
  <c r="R10" i="25"/>
  <c r="Q174" i="25"/>
  <c r="B12" i="24"/>
  <c r="B13" i="24" s="1"/>
  <c r="B10" i="24"/>
  <c r="Q10" i="24"/>
  <c r="F10" i="22"/>
  <c r="Q10" i="25"/>
  <c r="R12" i="25"/>
  <c r="R13" i="25" s="1"/>
  <c r="Q12" i="25"/>
  <c r="Q13" i="25" s="1"/>
  <c r="Q12" i="24"/>
  <c r="Q13" i="24" s="1"/>
  <c r="R10" i="24"/>
  <c r="Q12" i="23"/>
  <c r="Q13" i="23" s="1"/>
  <c r="R10" i="23"/>
  <c r="Q10" i="23"/>
  <c r="R12" i="23"/>
  <c r="R13" i="23" s="1"/>
  <c r="R10" i="22"/>
  <c r="R13" i="22"/>
  <c r="Q10" i="22"/>
  <c r="Q10" i="21"/>
  <c r="B10" i="25"/>
  <c r="C10" i="22"/>
  <c r="D10" i="22"/>
  <c r="E10" i="22"/>
  <c r="B10" i="22"/>
  <c r="C12" i="22"/>
  <c r="C13" i="22" s="1"/>
  <c r="B13" i="22"/>
  <c r="D12" i="22"/>
  <c r="D13" i="22" s="1"/>
  <c r="Q13" i="21"/>
  <c r="E10" i="21"/>
  <c r="C10" i="21"/>
  <c r="B13" i="21"/>
  <c r="D10" i="21"/>
  <c r="B10" i="21"/>
  <c r="D12" i="21"/>
  <c r="R12" i="24"/>
  <c r="R13" i="24" s="1"/>
  <c r="E12" i="21"/>
  <c r="E13" i="21" s="1"/>
  <c r="E12" i="22"/>
  <c r="E13" i="22" s="1"/>
  <c r="D13" i="21" l="1"/>
  <c r="F12" i="21"/>
  <c r="F13" i="21" s="1"/>
  <c r="Q70" i="23"/>
  <c r="Q190" i="22"/>
  <c r="R8" i="21"/>
  <c r="Q222" i="22"/>
  <c r="F10" i="21"/>
  <c r="G3" i="9"/>
  <c r="G4" i="9"/>
  <c r="G5" i="9"/>
  <c r="G6" i="9"/>
  <c r="G7" i="9"/>
  <c r="Q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R46" i="21"/>
  <c r="I53" i="21"/>
  <c r="I61" i="21" s="1"/>
  <c r="I9" i="21"/>
  <c r="R48" i="21"/>
  <c r="R47" i="21"/>
  <c r="R51" i="21"/>
  <c r="R50" i="21"/>
  <c r="R49" i="21"/>
  <c r="R9" i="21" l="1"/>
  <c r="R12" i="21" s="1"/>
  <c r="R13" i="21" s="1"/>
  <c r="I10" i="21"/>
  <c r="I67" i="21"/>
  <c r="R61" i="21"/>
  <c r="I12" i="21"/>
  <c r="I13" i="21" s="1"/>
  <c r="R53" i="21"/>
  <c r="R10" i="21" l="1"/>
  <c r="I14" i="21"/>
  <c r="R67" i="21"/>
  <c r="R14" i="21" s="1"/>
  <c r="I99" i="24"/>
  <c r="R179" i="26"/>
  <c r="I178" i="26"/>
  <c r="R178" i="26" s="1"/>
  <c r="R182" i="26"/>
  <c r="I181" i="26" l="1"/>
  <c r="R181" i="26" l="1"/>
  <c r="I187" i="26"/>
  <c r="R187" i="26" s="1"/>
  <c r="S62" i="25"/>
  <c r="M67" i="25"/>
  <c r="S67" i="25" s="1"/>
  <c r="S14" i="25" s="1"/>
  <c r="M14" i="25" l="1"/>
  <c r="O62" i="24"/>
  <c r="T62" i="24" s="1"/>
  <c r="T63" i="24"/>
  <c r="O67" i="24" l="1"/>
  <c r="T67" i="24" l="1"/>
  <c r="T14" i="24" s="1"/>
  <c r="O1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List>
</comments>
</file>

<file path=xl/sharedStrings.xml><?xml version="1.0" encoding="utf-8"?>
<sst xmlns="http://schemas.openxmlformats.org/spreadsheetml/2006/main" count="4236" uniqueCount="312">
  <si>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</si>
  <si>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</si>
  <si>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</si>
  <si>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</si>
  <si>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</si>
  <si>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</si>
  <si>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</si>
  <si>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</si>
  <si>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</si>
  <si>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</si>
  <si>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</si>
  <si>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</si>
  <si>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</si>
  <si>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25/2009</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</si>
  <si>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</si>
  <si>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</si>
  <si>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</si>
  <si>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</si>
  <si>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</si>
  <si>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</si>
  <si>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</si>
  <si>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</si>
  <si>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</si>
  <si>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</si>
  <si>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</si>
  <si>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</si>
  <si>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</si>
  <si>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</si>
  <si>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</si>
  <si>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</si>
  <si>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</si>
  <si>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</si>
  <si>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</si>
  <si>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</si>
  <si>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ENTE ¹</t>
  </si>
  <si>
    <t>-</t>
  </si>
  <si>
    <t>Início da Concessão</t>
  </si>
  <si>
    <t>Fim da Concessão</t>
  </si>
  <si>
    <t>Entrada do FIP Apollo Energia</t>
  </si>
  <si>
    <t>Informações Operacionais</t>
  </si>
  <si>
    <t>Status da Operação</t>
  </si>
  <si>
    <t>Operacional</t>
  </si>
  <si>
    <t>Pré-Operacional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</si>
  <si>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</si>
  <si>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</si>
  <si>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</si>
  <si>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</si>
  <si>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</si>
  <si>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</si>
  <si>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</si>
  <si>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</si>
  <si>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</si>
  <si>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</si>
  <si>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</si>
  <si>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</si>
  <si>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</si>
  <si>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</si>
  <si>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</si>
  <si>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</si>
  <si>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</si>
  <si>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</si>
  <si>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</si>
  <si>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</si>
  <si>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</si>
  <si>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</si>
  <si>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</si>
  <si>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</si>
  <si>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</si>
  <si>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</si>
  <si>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</si>
  <si>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</si>
  <si>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</si>
  <si>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</si>
  <si>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</si>
  <si>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</si>
  <si>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</si>
  <si>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</si>
  <si>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</si>
  <si>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</si>
  <si>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</si>
  <si>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</si>
  <si>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</si>
  <si>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</si>
  <si>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</si>
  <si>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</si>
  <si>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</si>
  <si>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</si>
  <si>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</si>
  <si>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</si>
  <si>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</si>
  <si>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</si>
  <si>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</si>
  <si>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</si>
  <si>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</si>
  <si>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</si>
  <si>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</si>
  <si>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</si>
  <si>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</si>
  <si>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</si>
  <si>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</si>
  <si>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</si>
  <si>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</si>
  <si>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</si>
  <si>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</si>
  <si>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</si>
  <si>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</si>
  <si>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</si>
  <si>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</si>
  <si>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</si>
  <si>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</si>
  <si>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</si>
  <si>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</si>
  <si>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</si>
  <si>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</si>
  <si>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</si>
  <si>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</si>
  <si>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</si>
  <si>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</si>
  <si>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</si>
  <si>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</si>
  <si>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</si>
  <si>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</si>
  <si>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</si>
  <si>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</si>
  <si>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</si>
  <si>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</si>
  <si>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</si>
  <si>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</si>
  <si>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</si>
  <si>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</si>
  <si>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</si>
  <si>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</si>
  <si>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</si>
  <si>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</si>
  <si>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</si>
  <si>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</si>
  <si>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</si>
  <si>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</si>
  <si>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</si>
  <si>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</si>
  <si>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</si>
  <si>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</si>
  <si>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</si>
  <si>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</si>
  <si>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</si>
  <si>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</si>
  <si>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</si>
  <si>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</si>
  <si>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</si>
  <si>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</si>
  <si>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</si>
  <si>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</si>
  <si>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</si>
  <si>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</si>
  <si>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</si>
  <si>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</si>
  <si>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</si>
  <si>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</si>
  <si>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</si>
  <si>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</si>
  <si>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</si>
  <si>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</si>
  <si>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</si>
  <si>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</si>
  <si>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</si>
  <si>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</si>
  <si>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</si>
  <si>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</si>
  <si>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</si>
  <si>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</si>
  <si>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</si>
  <si>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</si>
  <si>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</si>
  <si>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</si>
  <si>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</si>
  <si>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</si>
  <si>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</si>
  <si>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</si>
  <si>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</si>
  <si>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</si>
  <si>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</si>
  <si>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</si>
  <si>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</si>
  <si>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</si>
  <si>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</si>
  <si>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</si>
  <si>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</si>
  <si>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</si>
  <si>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</si>
  <si>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</si>
  <si>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</si>
  <si>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</si>
  <si>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</si>
  <si>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</si>
  <si>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</si>
  <si>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</si>
  <si>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</si>
  <si>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</si>
  <si>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</si>
  <si>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</si>
  <si>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</si>
  <si>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</si>
  <si>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</si>
  <si>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</si>
  <si>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</si>
  <si>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</si>
  <si>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</si>
  <si>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</si>
  <si>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</si>
  <si>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</si>
  <si>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</si>
  <si>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</si>
  <si>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</si>
  <si>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</si>
  <si>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</si>
  <si>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</si>
  <si>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</si>
  <si>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</si>
  <si>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</si>
  <si>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</si>
  <si>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</si>
  <si>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</si>
  <si>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</si>
  <si>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</si>
  <si>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</si>
  <si>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</si>
  <si>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</si>
  <si>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</si>
  <si>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</si>
  <si>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</si>
  <si>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</si>
  <si>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</si>
  <si>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</si>
  <si>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</si>
  <si>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</si>
  <si>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</si>
  <si>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</si>
  <si>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</si>
  <si>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</si>
  <si>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</si>
  <si>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</si>
  <si>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</si>
  <si>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</si>
  <si>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</si>
  <si>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IPCA + 2,04% aa</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</si>
  <si>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</si>
  <si>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</si>
  <si>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</si>
  <si>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</si>
  <si>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</si>
  <si>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</si>
  <si>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</si>
  <si>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</si>
  <si>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</si>
  <si>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¹ A Alupar detém uma opção de compra para adquirir 30% da participação do PFIN11, remunerando os aportes do Fundo por IPCA + 7,3% aa, ajustado por proventos.</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</si>
  <si>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</si>
  <si>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</si>
  <si>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</si>
  <si>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</si>
  <si>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</si>
  <si>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</si>
  <si>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</si>
  <si>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</si>
  <si>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</si>
  <si>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</si>
  <si>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</si>
  <si>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</si>
  <si>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</si>
  <si>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</si>
  <si>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</si>
  <si>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</si>
  <si>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</si>
  <si>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</si>
  <si>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</si>
  <si>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</si>
  <si>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</si>
  <si>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</si>
  <si>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</si>
  <si>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</si>
  <si>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</si>
  <si>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</si>
  <si>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</si>
  <si>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</si>
  <si>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</si>
  <si>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</si>
  <si>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</si>
  <si>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</si>
  <si>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</si>
  <si>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</si>
  <si>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</si>
  <si>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</si>
  <si>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</si>
  <si>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</si>
  <si>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</si>
  <si>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ETB ²</t>
  </si>
  <si>
    <t>IPCA + 5,6% aa</t>
  </si>
  <si>
    <t>&gt;35%</t>
  </si>
  <si>
    <t>²  A datas de exercício para ETB e TSM, é uma estimativa da Administração, a partir da remuneração do investimento inicial por meio do recebimento dos dividendos das investidas, e poderão variar conforme o desempenho financeiro dos ativos.</t>
  </si>
  <si>
    <t>Regime de Tributação 2022</t>
  </si>
  <si>
    <t>1T22</t>
  </si>
  <si>
    <t>PIS / COFINS Diferido CP</t>
  </si>
  <si>
    <t>Atualizado em Junho 2022</t>
  </si>
  <si>
    <t>² Informações do 2T22</t>
  </si>
  <si>
    <t>RAP+RBNI (Ciclo 2022-2023) - R$ Milhões</t>
  </si>
  <si>
    <t>RAP Trecho 1 (Ciclo 2022-2023)  - R$ Milhões</t>
  </si>
  <si>
    <t>RAP Trecho 2 (Ciclo 2022-2023)  - R$ Milhões</t>
  </si>
  <si>
    <t>RBNI (Ciclo 2022-2023) - R$ Milhões</t>
  </si>
  <si>
    <t>2T22</t>
  </si>
  <si>
    <t>CDI + 1,7% aa</t>
  </si>
  <si>
    <t>CURVA DE AMORTIZAÇÃO DAS DÍVIDAS - SEM REALAVANCAGEM</t>
  </si>
  <si>
    <t>&gt; 4,5x EBITDA</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</si>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</sst>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_ ;\-#,##0\ "/>
    <numFmt numFmtId="176" formatCode="#,##0.0_ ;\-#,##0.0;&quot;-&quot;"/>
    <numFmt numFmtId="177" formatCode="#,##0.0_ ;\-#,##0.0\ "/>
    <numFmt numFmtId="178" formatCode="#,##0.0%_ ;[Red]\(#,##0.0%\);&quot;-&quot;"/>
  </numFmts>
  <fonts count="51"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0"/>
      </bottom>
      <diagonal/>
    </border>
    <border>
      <left/>
      <right/>
      <top/>
      <bottom style="thin">
        <color theme="1"/>
      </bottom>
      <diagonal/>
    </border>
    <border>
      <left/>
      <right/>
      <top/>
      <bottom style="thin">
        <color theme="1" tint="0.34998626667073579"/>
      </bottom>
      <diagonal/>
    </border>
    <border>
      <left/>
      <right style="thick">
        <color theme="0"/>
      </right>
      <top/>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0" fontId="19" fillId="4" borderId="0" xfId="2" applyNumberFormat="1" applyFont="1" applyFill="1" applyAlignment="1">
      <alignment horizontal="right" vertical="center"/>
    </xf>
    <xf numFmtId="0" fontId="19" fillId="4" borderId="0" xfId="0" applyFont="1" applyFill="1" applyAlignment="1">
      <alignment horizontal="right" vertical="center"/>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10" fontId="19" fillId="4" borderId="0" xfId="2" quotePrefix="1" applyNumberFormat="1" applyFont="1" applyFill="1" applyAlignment="1">
      <alignment vertical="center"/>
    </xf>
    <xf numFmtId="9" fontId="19" fillId="4" borderId="0" xfId="0" applyNumberFormat="1" applyFont="1" applyFill="1" applyAlignment="1">
      <alignment horizontal="righ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6" fontId="35" fillId="0" borderId="0" xfId="6" applyNumberFormat="1" applyFont="1" applyAlignment="1">
      <alignment horizontal="center" vertical="center"/>
    </xf>
    <xf numFmtId="176"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19" fillId="4" borderId="0" xfId="0"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19" fillId="0" borderId="0" xfId="0" applyNumberFormat="1" applyFont="1" applyAlignment="1">
      <alignment horizontal="center" vertical="center" wrapText="1"/>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7" fontId="19" fillId="0" borderId="0" xfId="0" applyNumberFormat="1" applyFont="1" applyAlignment="1">
      <alignment vertical="center"/>
    </xf>
    <xf numFmtId="165" fontId="20" fillId="4" borderId="0" xfId="3" applyNumberFormat="1" applyFont="1" applyFill="1" applyAlignment="1">
      <alignment horizontal="right" vertical="center"/>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0" fontId="18" fillId="0" borderId="6" xfId="0" applyFont="1" applyBorder="1" applyAlignment="1">
      <alignment vertical="center"/>
    </xf>
    <xf numFmtId="165" fontId="20" fillId="6" borderId="10" xfId="3" applyNumberFormat="1" applyFont="1" applyFill="1" applyBorder="1" applyAlignment="1">
      <alignment horizontal="right" vertical="center"/>
    </xf>
    <xf numFmtId="165" fontId="23" fillId="5" borderId="9" xfId="0" applyNumberFormat="1" applyFont="1" applyFill="1" applyBorder="1" applyAlignment="1">
      <alignment horizontal="center" vertical="center" wrapText="1"/>
    </xf>
    <xf numFmtId="0" fontId="19" fillId="0" borderId="6" xfId="0" applyFont="1" applyBorder="1" applyAlignment="1">
      <alignment vertical="center"/>
    </xf>
    <xf numFmtId="0" fontId="18" fillId="0" borderId="11" xfId="0" applyFont="1" applyBorder="1" applyAlignment="1">
      <alignment vertical="center"/>
    </xf>
    <xf numFmtId="0" fontId="18" fillId="0" borderId="8" xfId="0" applyFont="1" applyBorder="1" applyAlignment="1">
      <alignment vertical="center"/>
    </xf>
    <xf numFmtId="165" fontId="18" fillId="0" borderId="0" xfId="0" applyNumberFormat="1" applyFont="1" applyAlignment="1">
      <alignment vertical="center"/>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6" fontId="32" fillId="3" borderId="0" xfId="6" applyNumberFormat="1" applyFont="1" applyFill="1" applyAlignment="1">
      <alignment horizontal="center" vertical="center"/>
    </xf>
    <xf numFmtId="176"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173" fontId="19" fillId="3" borderId="0" xfId="6" applyNumberFormat="1" applyFont="1" applyFill="1" applyAlignment="1">
      <alignment horizontal="center" vertical="center"/>
    </xf>
    <xf numFmtId="0" fontId="33" fillId="3" borderId="12" xfId="4" applyFont="1" applyFill="1" applyBorder="1" applyAlignment="1">
      <alignment horizontal="left" vertical="center"/>
    </xf>
    <xf numFmtId="0" fontId="33" fillId="3" borderId="13"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9" fontId="19" fillId="3" borderId="0" xfId="0" applyNumberFormat="1" applyFont="1" applyFill="1" applyAlignment="1">
      <alignment horizontal="right" vertical="center"/>
    </xf>
    <xf numFmtId="10" fontId="19"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0" fontId="19" fillId="3" borderId="2" xfId="0"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0" fontId="19" fillId="4" borderId="15" xfId="0" applyFont="1" applyFill="1" applyBorder="1" applyAlignment="1">
      <alignment vertical="center"/>
    </xf>
    <xf numFmtId="0" fontId="19" fillId="4" borderId="15" xfId="0" applyFont="1" applyFill="1" applyBorder="1" applyAlignment="1">
      <alignment horizontal="center" vertical="center"/>
    </xf>
    <xf numFmtId="17" fontId="19" fillId="4" borderId="15" xfId="0" applyNumberFormat="1" applyFont="1" applyFill="1" applyBorder="1" applyAlignment="1">
      <alignment horizontal="center" vertical="center"/>
    </xf>
    <xf numFmtId="9" fontId="19" fillId="4" borderId="15" xfId="2" applyFont="1" applyFill="1" applyBorder="1" applyAlignment="1">
      <alignment horizontal="center" vertical="center"/>
    </xf>
    <xf numFmtId="0" fontId="19" fillId="3" borderId="0" xfId="0" applyFont="1" applyFill="1" applyAlignment="1">
      <alignment horizontal="center" vertical="center"/>
    </xf>
    <xf numFmtId="17" fontId="19" fillId="3" borderId="0" xfId="0" applyNumberFormat="1" applyFont="1" applyFill="1" applyAlignment="1">
      <alignment horizontal="center" vertical="center"/>
    </xf>
    <xf numFmtId="9" fontId="19" fillId="3" borderId="0" xfId="0" applyNumberFormat="1" applyFont="1" applyFill="1" applyAlignment="1">
      <alignment horizontal="center" vertical="center"/>
    </xf>
    <xf numFmtId="17" fontId="19" fillId="4" borderId="0" xfId="0" applyNumberFormat="1" applyFont="1" applyFill="1" applyAlignment="1">
      <alignment horizontal="center" vertical="center"/>
    </xf>
    <xf numFmtId="9" fontId="19" fillId="4" borderId="0" xfId="0" applyNumberFormat="1" applyFont="1" applyFill="1" applyAlignment="1">
      <alignment horizontal="center" vertical="center"/>
    </xf>
    <xf numFmtId="176" fontId="46" fillId="0" borderId="0" xfId="6" applyNumberFormat="1" applyFont="1" applyAlignment="1">
      <alignment horizontal="center" vertical="center"/>
    </xf>
    <xf numFmtId="176"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4" xfId="4" applyFont="1" applyFill="1" applyBorder="1" applyAlignment="1">
      <alignment horizontal="left" vertical="center"/>
    </xf>
    <xf numFmtId="17" fontId="32" fillId="9" borderId="14"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9" fontId="17" fillId="3" borderId="0" xfId="0" applyNumberFormat="1" applyFont="1" applyFill="1" applyAlignment="1">
      <alignment horizontal="center"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66" fontId="19" fillId="4" borderId="2" xfId="0" applyNumberFormat="1" applyFont="1" applyFill="1" applyBorder="1" applyAlignment="1">
      <alignment horizontal="right" vertical="center"/>
    </xf>
    <xf numFmtId="10" fontId="19" fillId="4" borderId="2" xfId="2" applyNumberFormat="1" applyFont="1" applyFill="1" applyBorder="1" applyAlignment="1">
      <alignment horizontal="right" vertical="center"/>
    </xf>
    <xf numFmtId="0" fontId="19" fillId="4" borderId="2" xfId="0" applyFont="1" applyFill="1" applyBorder="1" applyAlignment="1">
      <alignment horizontal="right" vertical="center"/>
    </xf>
    <xf numFmtId="17" fontId="26" fillId="4" borderId="15"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10" fontId="19" fillId="4" borderId="2" xfId="0" applyNumberFormat="1" applyFont="1" applyFill="1" applyBorder="1" applyAlignment="1">
      <alignment horizontal="right"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7" fontId="32" fillId="3" borderId="12" xfId="4" applyNumberFormat="1" applyFont="1" applyFill="1" applyBorder="1" applyAlignment="1">
      <alignment horizontal="center" vertical="center"/>
    </xf>
    <xf numFmtId="177" fontId="32" fillId="3" borderId="13" xfId="4" applyNumberFormat="1" applyFont="1" applyFill="1" applyBorder="1" applyAlignment="1">
      <alignment horizontal="center" vertical="center"/>
    </xf>
    <xf numFmtId="177" fontId="32" fillId="0" borderId="0" xfId="4" applyNumberFormat="1" applyFont="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166" fontId="18" fillId="0" borderId="0" xfId="0" applyNumberFormat="1" applyFont="1" applyAlignment="1">
      <alignment vertical="center"/>
    </xf>
    <xf numFmtId="166" fontId="25" fillId="0" borderId="0" xfId="0" applyNumberFormat="1" applyFont="1" applyAlignment="1">
      <alignment vertical="center"/>
    </xf>
    <xf numFmtId="166"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6" fontId="4" fillId="4" borderId="0" xfId="4" quotePrefix="1" applyNumberFormat="1" applyFont="1" applyFill="1" applyAlignment="1">
      <alignment vertical="center"/>
    </xf>
    <xf numFmtId="173" fontId="19" fillId="0" borderId="0" xfId="0" applyNumberFormat="1" applyFont="1" applyAlignment="1">
      <alignment vertical="center"/>
    </xf>
    <xf numFmtId="176" fontId="32" fillId="0" borderId="0" xfId="4" applyNumberFormat="1" applyFont="1"/>
    <xf numFmtId="0" fontId="19" fillId="0" borderId="0" xfId="0" applyFont="1" applyFill="1" applyAlignment="1">
      <alignment vertical="center"/>
    </xf>
    <xf numFmtId="0" fontId="19" fillId="0" borderId="0" xfId="0" applyFont="1" applyFill="1" applyAlignment="1">
      <alignment horizontal="center" vertical="center"/>
    </xf>
    <xf numFmtId="17" fontId="19" fillId="0" borderId="0" xfId="0" applyNumberFormat="1" applyFont="1" applyFill="1" applyAlignment="1">
      <alignment horizontal="center" vertical="center"/>
    </xf>
    <xf numFmtId="17" fontId="26" fillId="0" borderId="0" xfId="0" applyNumberFormat="1" applyFont="1" applyFill="1" applyAlignment="1">
      <alignment horizontal="center" vertical="center"/>
    </xf>
    <xf numFmtId="9" fontId="17" fillId="0" borderId="0" xfId="0" applyNumberFormat="1" applyFont="1" applyFill="1" applyAlignment="1">
      <alignment horizontal="center" vertical="center"/>
    </xf>
    <xf numFmtId="0" fontId="19" fillId="0" borderId="0" xfId="0" applyFont="1" applyFill="1" applyAlignment="1">
      <alignment vertical="center" wrapText="1"/>
    </xf>
    <xf numFmtId="1" fontId="19" fillId="4" borderId="15" xfId="0" applyNumberFormat="1" applyFont="1" applyFill="1" applyBorder="1" applyAlignment="1">
      <alignment horizontal="center" vertical="center"/>
    </xf>
    <xf numFmtId="1" fontId="19" fillId="3" borderId="0" xfId="0" applyNumberFormat="1" applyFont="1" applyFill="1" applyAlignment="1">
      <alignment horizontal="center" vertical="center"/>
    </xf>
    <xf numFmtId="1" fontId="19" fillId="4" borderId="0" xfId="0" applyNumberFormat="1" applyFont="1" applyFill="1" applyAlignment="1">
      <alignment horizontal="center" vertical="center"/>
    </xf>
    <xf numFmtId="1" fontId="19" fillId="0" borderId="0" xfId="0" applyNumberFormat="1" applyFont="1" applyFill="1" applyAlignment="1">
      <alignment horizontal="center" vertical="center"/>
    </xf>
    <xf numFmtId="175" fontId="19" fillId="3" borderId="2" xfId="0" applyNumberFormat="1" applyFont="1" applyFill="1" applyBorder="1" applyAlignment="1">
      <alignment horizontal="center" vertical="center"/>
    </xf>
    <xf numFmtId="0" fontId="19" fillId="3" borderId="2" xfId="0" applyFont="1" applyFill="1" applyBorder="1" applyAlignment="1">
      <alignment horizontal="center" vertical="center"/>
    </xf>
    <xf numFmtId="17" fontId="19" fillId="3" borderId="2" xfId="0" applyNumberFormat="1" applyFont="1" applyFill="1" applyBorder="1" applyAlignment="1">
      <alignment horizontal="center" vertical="center"/>
    </xf>
    <xf numFmtId="9" fontId="19" fillId="3" borderId="2" xfId="0" applyNumberFormat="1" applyFont="1" applyFill="1" applyBorder="1" applyAlignment="1">
      <alignment horizontal="center" vertical="center"/>
    </xf>
    <xf numFmtId="0" fontId="19" fillId="3" borderId="2" xfId="0" applyFont="1" applyFill="1" applyBorder="1" applyAlignment="1">
      <alignment vertical="center" wrapText="1"/>
    </xf>
    <xf numFmtId="164" fontId="19" fillId="0" borderId="0" xfId="1" applyNumberFormat="1" applyFont="1" applyFill="1" applyAlignment="1">
      <alignment vertical="center"/>
    </xf>
    <xf numFmtId="0" fontId="18" fillId="0" borderId="0" xfId="0" quotePrefix="1" applyFont="1" applyFill="1" applyAlignment="1">
      <alignment vertical="center"/>
    </xf>
    <xf numFmtId="0" fontId="37" fillId="0" borderId="0" xfId="0" applyFont="1" applyFill="1" applyAlignment="1">
      <alignment vertical="center"/>
    </xf>
    <xf numFmtId="4" fontId="19" fillId="4" borderId="0" xfId="0" applyNumberFormat="1" applyFont="1" applyFill="1" applyAlignment="1">
      <alignment vertical="center"/>
    </xf>
    <xf numFmtId="178" fontId="19" fillId="0" borderId="0" xfId="1" applyNumberFormat="1" applyFont="1" applyFill="1" applyBorder="1" applyAlignment="1">
      <alignment vertical="center"/>
    </xf>
    <xf numFmtId="178" fontId="19" fillId="3" borderId="0" xfId="1" applyNumberFormat="1" applyFont="1" applyFill="1" applyBorder="1" applyAlignment="1">
      <alignment vertical="center"/>
    </xf>
    <xf numFmtId="178" fontId="19" fillId="3" borderId="2" xfId="1" applyNumberFormat="1" applyFont="1" applyFill="1" applyBorder="1" applyAlignment="1">
      <alignment vertical="center"/>
    </xf>
    <xf numFmtId="0" fontId="19" fillId="0" borderId="0" xfId="0" applyFont="1" applyFill="1" applyAlignment="1">
      <alignment horizontal="left" vertical="center" indent="1"/>
    </xf>
    <xf numFmtId="0" fontId="19" fillId="0" borderId="0" xfId="0" applyFont="1" applyFill="1"/>
    <xf numFmtId="10" fontId="19" fillId="4" borderId="0" xfId="0" applyNumberFormat="1" applyFont="1" applyFill="1" applyAlignment="1">
      <alignment horizontal="right" vertical="center"/>
    </xf>
    <xf numFmtId="9" fontId="19" fillId="4" borderId="2" xfId="0" applyNumberFormat="1" applyFont="1" applyFill="1" applyBorder="1" applyAlignment="1">
      <alignment horizontal="right" vertical="center"/>
    </xf>
    <xf numFmtId="0" fontId="19" fillId="3" borderId="0" xfId="0" applyFont="1" applyFill="1" applyAlignment="1">
      <alignment horizontal="right" vertical="center"/>
    </xf>
    <xf numFmtId="10" fontId="19" fillId="3" borderId="0" xfId="0" applyNumberFormat="1" applyFont="1" applyFill="1" applyAlignment="1">
      <alignment horizontal="right" vertical="center"/>
    </xf>
    <xf numFmtId="0" fontId="39" fillId="0" borderId="1" xfId="0" applyFont="1" applyFill="1" applyBorder="1" applyAlignment="1">
      <alignment vertical="center"/>
    </xf>
    <xf numFmtId="0" fontId="39" fillId="0" borderId="0" xfId="0" applyFont="1" applyFill="1" applyAlignment="1">
      <alignment vertical="center"/>
    </xf>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IQUIDOS/06_GESTAO/01_ATIVOS/09_ApolloEnergia/03_ANALISES_FINANCEIRAS/06_Website_PFIN11/202007_ferramenta_website_PFIN11_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OPERACIONAIS"/>
      <sheetName val="HISTÓRICO &gt;&gt;&gt; "/>
      <sheetName val="Hist_Data_TME"/>
      <sheetName val="Hist_Data_EDTE"/>
      <sheetName val="Hist_Data_ETB"/>
      <sheetName val="Hist_Data_TCC"/>
      <sheetName val="Hist_Data_TPE"/>
      <sheetName val="ESTIMATIVAS &gt;&gt;&gt;"/>
      <sheetName val="RECEITA_EBITDA"/>
      <sheetName val="DÍVIDA"/>
      <sheetName val="PARTICIPAÇÃO FUNDO"/>
      <sheetName val="ALÍQUOTA DE IR"/>
      <sheetName val="IMOBILIZADO"/>
      <sheetName val="DRE e FLUXO template"/>
      <sheetName val="BASE CONSOLIDA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tabSelected="1" zoomScale="80" zoomScaleNormal="80" workbookViewId="0"/>
  </sheetViews>
  <sheetFormatPr defaultRowHeight="12.75" x14ac:dyDescent="0.2"/>
  <cols>
    <col min="1" max="16384" width="9.140625" style="108"/>
  </cols>
  <sheetData>
    <row r="8" spans="2:16" ht="48" customHeight="1" x14ac:dyDescent="0.2">
      <c r="B8" s="272" t="s">
        <v>0</v>
      </c>
      <c r="C8" s="272"/>
      <c r="D8" s="272"/>
      <c r="E8" s="272"/>
      <c r="F8" s="272"/>
      <c r="G8" s="272"/>
      <c r="H8" s="272"/>
      <c r="I8" s="272"/>
      <c r="J8" s="272"/>
    </row>
    <row r="10" spans="2:16" ht="12.75" customHeight="1" x14ac:dyDescent="0.2">
      <c r="B10" s="273" t="s">
        <v>1</v>
      </c>
      <c r="C10" s="273"/>
      <c r="D10" s="273"/>
      <c r="E10" s="273"/>
      <c r="F10" s="273"/>
      <c r="G10" s="273"/>
      <c r="H10" s="273"/>
      <c r="I10" s="273"/>
      <c r="J10" s="273"/>
      <c r="K10" s="273"/>
      <c r="L10" s="273"/>
      <c r="M10" s="273"/>
      <c r="N10" s="273"/>
      <c r="O10" s="273"/>
      <c r="P10" s="273"/>
    </row>
    <row r="11" spans="2:16" x14ac:dyDescent="0.2">
      <c r="B11" s="273"/>
      <c r="C11" s="273"/>
      <c r="D11" s="273"/>
      <c r="E11" s="273"/>
      <c r="F11" s="273"/>
      <c r="G11" s="273"/>
      <c r="H11" s="273"/>
      <c r="I11" s="273"/>
      <c r="J11" s="273"/>
      <c r="K11" s="273"/>
      <c r="L11" s="273"/>
      <c r="M11" s="273"/>
      <c r="N11" s="273"/>
      <c r="O11" s="273"/>
      <c r="P11" s="273"/>
    </row>
    <row r="12" spans="2:16" x14ac:dyDescent="0.2">
      <c r="B12" s="273"/>
      <c r="C12" s="273"/>
      <c r="D12" s="273"/>
      <c r="E12" s="273"/>
      <c r="F12" s="273"/>
      <c r="G12" s="273"/>
      <c r="H12" s="273"/>
      <c r="I12" s="273"/>
      <c r="J12" s="273"/>
      <c r="K12" s="273"/>
      <c r="L12" s="273"/>
      <c r="M12" s="273"/>
      <c r="N12" s="273"/>
      <c r="O12" s="273"/>
      <c r="P12" s="273"/>
    </row>
    <row r="13" spans="2:16" x14ac:dyDescent="0.2">
      <c r="B13" s="273"/>
      <c r="C13" s="273"/>
      <c r="D13" s="273"/>
      <c r="E13" s="273"/>
      <c r="F13" s="273"/>
      <c r="G13" s="273"/>
      <c r="H13" s="273"/>
      <c r="I13" s="273"/>
      <c r="J13" s="273"/>
      <c r="K13" s="273"/>
      <c r="L13" s="273"/>
      <c r="M13" s="273"/>
      <c r="N13" s="273"/>
      <c r="O13" s="273"/>
      <c r="P13" s="273"/>
    </row>
    <row r="14" spans="2:16" x14ac:dyDescent="0.2">
      <c r="B14" s="273"/>
      <c r="C14" s="273"/>
      <c r="D14" s="273"/>
      <c r="E14" s="273"/>
      <c r="F14" s="273"/>
      <c r="G14" s="273"/>
      <c r="H14" s="273"/>
      <c r="I14" s="273"/>
      <c r="J14" s="273"/>
      <c r="K14" s="273"/>
      <c r="L14" s="273"/>
      <c r="M14" s="273"/>
      <c r="N14" s="273"/>
      <c r="O14" s="273"/>
      <c r="P14" s="273"/>
    </row>
    <row r="15" spans="2:16" x14ac:dyDescent="0.2">
      <c r="B15" s="273"/>
      <c r="C15" s="273"/>
      <c r="D15" s="273"/>
      <c r="E15" s="273"/>
      <c r="F15" s="273"/>
      <c r="G15" s="273"/>
      <c r="H15" s="273"/>
      <c r="I15" s="273"/>
      <c r="J15" s="273"/>
      <c r="K15" s="273"/>
      <c r="L15" s="273"/>
      <c r="M15" s="273"/>
      <c r="N15" s="273"/>
      <c r="O15" s="273"/>
      <c r="P15" s="273"/>
    </row>
    <row r="16" spans="2:16" x14ac:dyDescent="0.2">
      <c r="B16" s="273"/>
      <c r="C16" s="273"/>
      <c r="D16" s="273"/>
      <c r="E16" s="273"/>
      <c r="F16" s="273"/>
      <c r="G16" s="273"/>
      <c r="H16" s="273"/>
      <c r="I16" s="273"/>
      <c r="J16" s="273"/>
      <c r="K16" s="273"/>
      <c r="L16" s="273"/>
      <c r="M16" s="273"/>
      <c r="N16" s="273"/>
      <c r="O16" s="273"/>
      <c r="P16" s="273"/>
    </row>
    <row r="17" spans="2:16" x14ac:dyDescent="0.2">
      <c r="B17" s="273"/>
      <c r="C17" s="273"/>
      <c r="D17" s="273"/>
      <c r="E17" s="273"/>
      <c r="F17" s="273"/>
      <c r="G17" s="273"/>
      <c r="H17" s="273"/>
      <c r="I17" s="273"/>
      <c r="J17" s="273"/>
      <c r="K17" s="273"/>
      <c r="L17" s="273"/>
      <c r="M17" s="273"/>
      <c r="N17" s="273"/>
      <c r="O17" s="273"/>
      <c r="P17" s="273"/>
    </row>
    <row r="18" spans="2:16" x14ac:dyDescent="0.2">
      <c r="B18" s="273"/>
      <c r="C18" s="273"/>
      <c r="D18" s="273"/>
      <c r="E18" s="273"/>
      <c r="F18" s="273"/>
      <c r="G18" s="273"/>
      <c r="H18" s="273"/>
      <c r="I18" s="273"/>
      <c r="J18" s="273"/>
      <c r="K18" s="273"/>
      <c r="L18" s="273"/>
      <c r="M18" s="273"/>
      <c r="N18" s="273"/>
      <c r="O18" s="273"/>
      <c r="P18" s="273"/>
    </row>
    <row r="19" spans="2:16" x14ac:dyDescent="0.2">
      <c r="B19" s="273"/>
      <c r="C19" s="273"/>
      <c r="D19" s="273"/>
      <c r="E19" s="273"/>
      <c r="F19" s="273"/>
      <c r="G19" s="273"/>
      <c r="H19" s="273"/>
      <c r="I19" s="273"/>
      <c r="J19" s="273"/>
      <c r="K19" s="273"/>
      <c r="L19" s="273"/>
      <c r="M19" s="273"/>
      <c r="N19" s="273"/>
      <c r="O19" s="273"/>
      <c r="P19" s="273"/>
    </row>
    <row r="20" spans="2:16" x14ac:dyDescent="0.2">
      <c r="B20" s="273"/>
      <c r="C20" s="273"/>
      <c r="D20" s="273"/>
      <c r="E20" s="273"/>
      <c r="F20" s="273"/>
      <c r="G20" s="273"/>
      <c r="H20" s="273"/>
      <c r="I20" s="273"/>
      <c r="J20" s="273"/>
      <c r="K20" s="273"/>
      <c r="L20" s="273"/>
      <c r="M20" s="273"/>
      <c r="N20" s="273"/>
      <c r="O20" s="273"/>
      <c r="P20" s="273"/>
    </row>
    <row r="21" spans="2:16" x14ac:dyDescent="0.2">
      <c r="B21" s="273"/>
      <c r="C21" s="273"/>
      <c r="D21" s="273"/>
      <c r="E21" s="273"/>
      <c r="F21" s="273"/>
      <c r="G21" s="273"/>
      <c r="H21" s="273"/>
      <c r="I21" s="273"/>
      <c r="J21" s="273"/>
      <c r="K21" s="273"/>
      <c r="L21" s="273"/>
      <c r="M21" s="273"/>
      <c r="N21" s="273"/>
      <c r="O21" s="273"/>
      <c r="P21" s="273"/>
    </row>
    <row r="22" spans="2:16" x14ac:dyDescent="0.2">
      <c r="B22" s="273"/>
      <c r="C22" s="273"/>
      <c r="D22" s="273"/>
      <c r="E22" s="273"/>
      <c r="F22" s="273"/>
      <c r="G22" s="273"/>
      <c r="H22" s="273"/>
      <c r="I22" s="273"/>
      <c r="J22" s="273"/>
      <c r="K22" s="273"/>
      <c r="L22" s="273"/>
      <c r="M22" s="273"/>
      <c r="N22" s="273"/>
      <c r="O22" s="273"/>
      <c r="P22" s="273"/>
    </row>
    <row r="23" spans="2:16" x14ac:dyDescent="0.2">
      <c r="B23" s="273"/>
      <c r="C23" s="273"/>
      <c r="D23" s="273"/>
      <c r="E23" s="273"/>
      <c r="F23" s="273"/>
      <c r="G23" s="273"/>
      <c r="H23" s="273"/>
      <c r="I23" s="273"/>
      <c r="J23" s="273"/>
      <c r="K23" s="273"/>
      <c r="L23" s="273"/>
      <c r="M23" s="273"/>
      <c r="N23" s="273"/>
      <c r="O23" s="273"/>
      <c r="P23" s="273"/>
    </row>
    <row r="24" spans="2:16" x14ac:dyDescent="0.2">
      <c r="B24" s="273"/>
      <c r="C24" s="273"/>
      <c r="D24" s="273"/>
      <c r="E24" s="273"/>
      <c r="F24" s="273"/>
      <c r="G24" s="273"/>
      <c r="H24" s="273"/>
      <c r="I24" s="273"/>
      <c r="J24" s="273"/>
      <c r="K24" s="273"/>
      <c r="L24" s="273"/>
      <c r="M24" s="273"/>
      <c r="N24" s="273"/>
      <c r="O24" s="273"/>
      <c r="P24" s="273"/>
    </row>
    <row r="25" spans="2:16" x14ac:dyDescent="0.2">
      <c r="B25" s="273"/>
      <c r="C25" s="273"/>
      <c r="D25" s="273"/>
      <c r="E25" s="273"/>
      <c r="F25" s="273"/>
      <c r="G25" s="273"/>
      <c r="H25" s="273"/>
      <c r="I25" s="273"/>
      <c r="J25" s="273"/>
      <c r="K25" s="273"/>
      <c r="L25" s="273"/>
      <c r="M25" s="273"/>
      <c r="N25" s="273"/>
      <c r="O25" s="273"/>
      <c r="P25" s="273"/>
    </row>
    <row r="26" spans="2:16" x14ac:dyDescent="0.2">
      <c r="B26" s="273"/>
      <c r="C26" s="273"/>
      <c r="D26" s="273"/>
      <c r="E26" s="273"/>
      <c r="F26" s="273"/>
      <c r="G26" s="273"/>
      <c r="H26" s="273"/>
      <c r="I26" s="273"/>
      <c r="J26" s="273"/>
      <c r="K26" s="273"/>
      <c r="L26" s="273"/>
      <c r="M26" s="273"/>
      <c r="N26" s="273"/>
      <c r="O26" s="273"/>
      <c r="P26" s="273"/>
    </row>
    <row r="27" spans="2:16" x14ac:dyDescent="0.2">
      <c r="B27" s="273"/>
      <c r="C27" s="273"/>
      <c r="D27" s="273"/>
      <c r="E27" s="273"/>
      <c r="F27" s="273"/>
      <c r="G27" s="273"/>
      <c r="H27" s="273"/>
      <c r="I27" s="273"/>
      <c r="J27" s="273"/>
      <c r="K27" s="273"/>
      <c r="L27" s="273"/>
      <c r="M27" s="273"/>
      <c r="N27" s="273"/>
      <c r="O27" s="273"/>
      <c r="P27" s="273"/>
    </row>
    <row r="28" spans="2:16" x14ac:dyDescent="0.2">
      <c r="B28" s="273"/>
      <c r="C28" s="273"/>
      <c r="D28" s="273"/>
      <c r="E28" s="273"/>
      <c r="F28" s="273"/>
      <c r="G28" s="273"/>
      <c r="H28" s="273"/>
      <c r="I28" s="273"/>
      <c r="J28" s="273"/>
      <c r="K28" s="273"/>
      <c r="L28" s="273"/>
      <c r="M28" s="273"/>
      <c r="N28" s="273"/>
      <c r="O28" s="273"/>
      <c r="P28" s="273"/>
    </row>
    <row r="29" spans="2:16" x14ac:dyDescent="0.2">
      <c r="B29" s="273"/>
      <c r="C29" s="273"/>
      <c r="D29" s="273"/>
      <c r="E29" s="273"/>
      <c r="F29" s="273"/>
      <c r="G29" s="273"/>
      <c r="H29" s="273"/>
      <c r="I29" s="273"/>
      <c r="J29" s="273"/>
      <c r="K29" s="273"/>
      <c r="L29" s="273"/>
      <c r="M29" s="273"/>
      <c r="N29" s="273"/>
      <c r="O29" s="273"/>
      <c r="P29" s="273"/>
    </row>
    <row r="30" spans="2:16" x14ac:dyDescent="0.2">
      <c r="B30" s="273"/>
      <c r="C30" s="273"/>
      <c r="D30" s="273"/>
      <c r="E30" s="273"/>
      <c r="F30" s="273"/>
      <c r="G30" s="273"/>
      <c r="H30" s="273"/>
      <c r="I30" s="273"/>
      <c r="J30" s="273"/>
      <c r="K30" s="273"/>
      <c r="L30" s="273"/>
      <c r="M30" s="273"/>
      <c r="N30" s="273"/>
      <c r="O30" s="273"/>
      <c r="P30" s="273"/>
    </row>
    <row r="31" spans="2:16" x14ac:dyDescent="0.2">
      <c r="B31" s="273"/>
      <c r="C31" s="273"/>
      <c r="D31" s="273"/>
      <c r="E31" s="273"/>
      <c r="F31" s="273"/>
      <c r="G31" s="273"/>
      <c r="H31" s="273"/>
      <c r="I31" s="273"/>
      <c r="J31" s="273"/>
      <c r="K31" s="273"/>
      <c r="L31" s="273"/>
      <c r="M31" s="273"/>
      <c r="N31" s="273"/>
      <c r="O31" s="273"/>
      <c r="P31" s="273"/>
    </row>
    <row r="32" spans="2:16" x14ac:dyDescent="0.2">
      <c r="B32" s="273"/>
      <c r="C32" s="273"/>
      <c r="D32" s="273"/>
      <c r="E32" s="273"/>
      <c r="F32" s="273"/>
      <c r="G32" s="273"/>
      <c r="H32" s="273"/>
      <c r="I32" s="273"/>
      <c r="J32" s="273"/>
      <c r="K32" s="273"/>
      <c r="L32" s="273"/>
      <c r="M32" s="273"/>
      <c r="N32" s="273"/>
      <c r="O32" s="273"/>
      <c r="P32" s="273"/>
    </row>
    <row r="33" spans="2:16" x14ac:dyDescent="0.2">
      <c r="B33" s="273"/>
      <c r="C33" s="273"/>
      <c r="D33" s="273"/>
      <c r="E33" s="273"/>
      <c r="F33" s="273"/>
      <c r="G33" s="273"/>
      <c r="H33" s="273"/>
      <c r="I33" s="273"/>
      <c r="J33" s="273"/>
      <c r="K33" s="273"/>
      <c r="L33" s="273"/>
      <c r="M33" s="273"/>
      <c r="N33" s="273"/>
      <c r="O33" s="273"/>
      <c r="P33" s="273"/>
    </row>
    <row r="34" spans="2:16" x14ac:dyDescent="0.2">
      <c r="B34" s="273"/>
      <c r="C34" s="273"/>
      <c r="D34" s="273"/>
      <c r="E34" s="273"/>
      <c r="F34" s="273"/>
      <c r="G34" s="273"/>
      <c r="H34" s="273"/>
      <c r="I34" s="273"/>
      <c r="J34" s="273"/>
      <c r="K34" s="273"/>
      <c r="L34" s="273"/>
      <c r="M34" s="273"/>
      <c r="N34" s="273"/>
      <c r="O34" s="273"/>
      <c r="P34" s="273"/>
    </row>
    <row r="35" spans="2:16" x14ac:dyDescent="0.2">
      <c r="B35" s="273"/>
      <c r="C35" s="273"/>
      <c r="D35" s="273"/>
      <c r="E35" s="273"/>
      <c r="F35" s="273"/>
      <c r="G35" s="273"/>
      <c r="H35" s="273"/>
      <c r="I35" s="273"/>
      <c r="J35" s="273"/>
      <c r="K35" s="273"/>
      <c r="L35" s="273"/>
      <c r="M35" s="273"/>
      <c r="N35" s="273"/>
      <c r="O35" s="273"/>
      <c r="P35" s="273"/>
    </row>
    <row r="36" spans="2:16" x14ac:dyDescent="0.2">
      <c r="B36" s="273"/>
      <c r="C36" s="273"/>
      <c r="D36" s="273"/>
      <c r="E36" s="273"/>
      <c r="F36" s="273"/>
      <c r="G36" s="273"/>
      <c r="H36" s="273"/>
      <c r="I36" s="273"/>
      <c r="J36" s="273"/>
      <c r="K36" s="273"/>
      <c r="L36" s="273"/>
      <c r="M36" s="273"/>
      <c r="N36" s="273"/>
      <c r="O36" s="273"/>
      <c r="P36" s="273"/>
    </row>
    <row r="37" spans="2:16" x14ac:dyDescent="0.2">
      <c r="B37" s="273"/>
      <c r="C37" s="273"/>
      <c r="D37" s="273"/>
      <c r="E37" s="273"/>
      <c r="F37" s="273"/>
      <c r="G37" s="273"/>
      <c r="H37" s="273"/>
      <c r="I37" s="273"/>
      <c r="J37" s="273"/>
      <c r="K37" s="273"/>
      <c r="L37" s="273"/>
      <c r="M37" s="273"/>
      <c r="N37" s="273"/>
      <c r="O37" s="273"/>
      <c r="P37" s="273"/>
    </row>
    <row r="38" spans="2:16" x14ac:dyDescent="0.2">
      <c r="B38" s="273"/>
      <c r="C38" s="273"/>
      <c r="D38" s="273"/>
      <c r="E38" s="273"/>
      <c r="F38" s="273"/>
      <c r="G38" s="273"/>
      <c r="H38" s="273"/>
      <c r="I38" s="273"/>
      <c r="J38" s="273"/>
      <c r="K38" s="273"/>
      <c r="L38" s="273"/>
      <c r="M38" s="273"/>
      <c r="N38" s="273"/>
      <c r="O38" s="273"/>
      <c r="P38" s="273"/>
    </row>
    <row r="39" spans="2:16" x14ac:dyDescent="0.2">
      <c r="B39" s="273"/>
      <c r="C39" s="273"/>
      <c r="D39" s="273"/>
      <c r="E39" s="273"/>
      <c r="F39" s="273"/>
      <c r="G39" s="273"/>
      <c r="H39" s="273"/>
      <c r="I39" s="273"/>
      <c r="J39" s="273"/>
      <c r="K39" s="273"/>
      <c r="L39" s="273"/>
      <c r="M39" s="273"/>
      <c r="N39" s="273"/>
      <c r="O39" s="273"/>
      <c r="P39" s="273"/>
    </row>
    <row r="40" spans="2:16" x14ac:dyDescent="0.2">
      <c r="B40" s="273"/>
      <c r="C40" s="273"/>
      <c r="D40" s="273"/>
      <c r="E40" s="273"/>
      <c r="F40" s="273"/>
      <c r="G40" s="273"/>
      <c r="H40" s="273"/>
      <c r="I40" s="273"/>
      <c r="J40" s="273"/>
      <c r="K40" s="273"/>
      <c r="L40" s="273"/>
      <c r="M40" s="273"/>
      <c r="N40" s="273"/>
      <c r="O40" s="273"/>
      <c r="P40" s="273"/>
    </row>
    <row r="41" spans="2:16" x14ac:dyDescent="0.2">
      <c r="B41" s="273"/>
      <c r="C41" s="273"/>
      <c r="D41" s="273"/>
      <c r="E41" s="273"/>
      <c r="F41" s="273"/>
      <c r="G41" s="273"/>
      <c r="H41" s="273"/>
      <c r="I41" s="273"/>
      <c r="J41" s="273"/>
      <c r="K41" s="273"/>
      <c r="L41" s="273"/>
      <c r="M41" s="273"/>
      <c r="N41" s="273"/>
      <c r="O41" s="273"/>
      <c r="P41" s="273"/>
    </row>
    <row r="42" spans="2:16" x14ac:dyDescent="0.2">
      <c r="B42" s="273"/>
      <c r="C42" s="273"/>
      <c r="D42" s="273"/>
      <c r="E42" s="273"/>
      <c r="F42" s="273"/>
      <c r="G42" s="273"/>
      <c r="H42" s="273"/>
      <c r="I42" s="273"/>
      <c r="J42" s="273"/>
      <c r="K42" s="273"/>
      <c r="L42" s="273"/>
      <c r="M42" s="273"/>
      <c r="N42" s="273"/>
      <c r="O42" s="273"/>
      <c r="P42" s="273"/>
    </row>
    <row r="43" spans="2:16" x14ac:dyDescent="0.2">
      <c r="B43" s="273"/>
      <c r="C43" s="273"/>
      <c r="D43" s="273"/>
      <c r="E43" s="273"/>
      <c r="F43" s="273"/>
      <c r="G43" s="273"/>
      <c r="H43" s="273"/>
      <c r="I43" s="273"/>
      <c r="J43" s="273"/>
      <c r="K43" s="273"/>
      <c r="L43" s="273"/>
      <c r="M43" s="273"/>
      <c r="N43" s="273"/>
      <c r="O43" s="273"/>
      <c r="P43" s="273"/>
    </row>
    <row r="44" spans="2:16" x14ac:dyDescent="0.2">
      <c r="B44" s="273"/>
      <c r="C44" s="273"/>
      <c r="D44" s="273"/>
      <c r="E44" s="273"/>
      <c r="F44" s="273"/>
      <c r="G44" s="273"/>
      <c r="H44" s="273"/>
      <c r="I44" s="273"/>
      <c r="J44" s="273"/>
      <c r="K44" s="273"/>
      <c r="L44" s="273"/>
      <c r="M44" s="273"/>
      <c r="N44" s="273"/>
      <c r="O44" s="273"/>
      <c r="P44" s="273"/>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pageSetUpPr fitToPage="1"/>
  </sheetPr>
  <dimension ref="A1:O43"/>
  <sheetViews>
    <sheetView showGridLines="0" zoomScale="85" zoomScaleNormal="85" zoomScaleSheetLayoutView="90" workbookViewId="0">
      <pane xSplit="1" ySplit="1" topLeftCell="B2" activePane="bottomRight" state="frozen"/>
      <selection pane="topRight" activeCell="D1" sqref="D1"/>
      <selection pane="bottomLeft" activeCell="A6" sqref="A6"/>
      <selection pane="bottomRight" activeCell="B2" sqref="B2"/>
    </sheetView>
  </sheetViews>
  <sheetFormatPr defaultRowHeight="15" x14ac:dyDescent="0.25"/>
  <cols>
    <col min="1" max="1" width="59.28515625" style="94" customWidth="1"/>
    <col min="2" max="9" width="24.7109375" style="94" customWidth="1"/>
    <col min="10" max="10" width="2.7109375" style="94" customWidth="1"/>
    <col min="11" max="11" width="24.7109375" style="94" customWidth="1"/>
    <col min="12" max="12" width="12.28515625" style="94" customWidth="1"/>
    <col min="13" max="13" width="10.28515625" style="94" bestFit="1" customWidth="1"/>
    <col min="14" max="16384" width="9.140625" style="94"/>
  </cols>
  <sheetData>
    <row r="1" spans="1:12" s="2" customFormat="1" ht="24" customHeight="1" thickBot="1" x14ac:dyDescent="0.25">
      <c r="A1" s="107" t="s">
        <v>301</v>
      </c>
      <c r="B1" s="109" t="s">
        <v>2</v>
      </c>
      <c r="C1" s="109" t="s">
        <v>3</v>
      </c>
      <c r="D1" s="109" t="s">
        <v>4</v>
      </c>
      <c r="E1" s="109" t="s">
        <v>5</v>
      </c>
      <c r="F1" s="109" t="s">
        <v>6</v>
      </c>
      <c r="G1" s="109" t="s">
        <v>7</v>
      </c>
      <c r="H1" s="109" t="s">
        <v>8</v>
      </c>
      <c r="I1" s="109" t="s">
        <v>291</v>
      </c>
      <c r="J1" s="38" t="s">
        <v>9</v>
      </c>
      <c r="K1" s="109" t="s">
        <v>208</v>
      </c>
      <c r="L1" s="38"/>
    </row>
    <row r="2" spans="1:12" s="95" customFormat="1" ht="21" customHeight="1" thickTop="1" x14ac:dyDescent="0.2">
      <c r="A2" s="207" t="s">
        <v>10</v>
      </c>
      <c r="B2" s="208"/>
      <c r="C2" s="208"/>
      <c r="D2" s="208"/>
      <c r="E2" s="208"/>
      <c r="F2" s="208"/>
      <c r="G2" s="208"/>
      <c r="H2" s="208"/>
      <c r="I2" s="208"/>
      <c r="J2" s="147" t="s">
        <v>9</v>
      </c>
      <c r="K2" s="208"/>
    </row>
    <row r="3" spans="1:12" s="95" customFormat="1" ht="21" customHeight="1" x14ac:dyDescent="0.2">
      <c r="A3" s="160" t="s">
        <v>11</v>
      </c>
      <c r="B3" s="164">
        <v>39934</v>
      </c>
      <c r="C3" s="164">
        <v>42644</v>
      </c>
      <c r="D3" s="164">
        <v>42644</v>
      </c>
      <c r="E3" s="164">
        <v>42826</v>
      </c>
      <c r="F3" s="164">
        <v>42461</v>
      </c>
      <c r="G3" s="164">
        <v>42461</v>
      </c>
      <c r="H3" s="164">
        <v>42826</v>
      </c>
      <c r="I3" s="164"/>
      <c r="J3" s="147" t="s">
        <v>9</v>
      </c>
      <c r="K3" s="164"/>
    </row>
    <row r="4" spans="1:12" s="205" customFormat="1" ht="21" customHeight="1" x14ac:dyDescent="0.2">
      <c r="A4" s="97" t="s">
        <v>12</v>
      </c>
      <c r="B4" s="98" t="s">
        <v>13</v>
      </c>
      <c r="C4" s="203" t="s">
        <v>14</v>
      </c>
      <c r="D4" s="203" t="s">
        <v>15</v>
      </c>
      <c r="E4" s="99" t="s">
        <v>16</v>
      </c>
      <c r="F4" s="100" t="s">
        <v>17</v>
      </c>
      <c r="G4" s="99" t="s">
        <v>18</v>
      </c>
      <c r="H4" s="100" t="s">
        <v>19</v>
      </c>
      <c r="I4" s="100"/>
      <c r="J4" s="204" t="s">
        <v>9</v>
      </c>
      <c r="K4" s="100"/>
    </row>
    <row r="5" spans="1:12" s="95" customFormat="1" ht="21" customHeight="1" x14ac:dyDescent="0.2">
      <c r="A5" s="160" t="s">
        <v>20</v>
      </c>
      <c r="B5" s="162" t="s">
        <v>21</v>
      </c>
      <c r="C5" s="162" t="s">
        <v>22</v>
      </c>
      <c r="D5" s="162" t="s">
        <v>23</v>
      </c>
      <c r="E5" s="162" t="s">
        <v>24</v>
      </c>
      <c r="F5" s="162" t="s">
        <v>25</v>
      </c>
      <c r="G5" s="162" t="s">
        <v>25</v>
      </c>
      <c r="H5" s="162" t="s">
        <v>26</v>
      </c>
      <c r="I5" s="162"/>
      <c r="J5" s="96" t="s">
        <v>9</v>
      </c>
      <c r="K5" s="162"/>
    </row>
    <row r="6" spans="1:12" s="205" customFormat="1" ht="21" customHeight="1" x14ac:dyDescent="0.2">
      <c r="A6" s="97" t="s">
        <v>27</v>
      </c>
      <c r="B6" s="206">
        <v>348</v>
      </c>
      <c r="C6" s="206">
        <v>541</v>
      </c>
      <c r="D6" s="206">
        <v>288</v>
      </c>
      <c r="E6" s="206">
        <v>330</v>
      </c>
      <c r="F6" s="206">
        <v>446</v>
      </c>
      <c r="G6" s="206">
        <v>170</v>
      </c>
      <c r="H6" s="206">
        <v>136</v>
      </c>
      <c r="I6" s="206"/>
      <c r="J6" s="96" t="s">
        <v>9</v>
      </c>
      <c r="K6" s="206">
        <f>SUM(B6:H6)</f>
        <v>2259</v>
      </c>
    </row>
    <row r="7" spans="1:12" s="95" customFormat="1" ht="21" customHeight="1" thickBot="1" x14ac:dyDescent="0.25">
      <c r="A7" s="160" t="s">
        <v>28</v>
      </c>
      <c r="B7" s="161" t="s">
        <v>29</v>
      </c>
      <c r="C7" s="161" t="s">
        <v>29</v>
      </c>
      <c r="D7" s="161" t="s">
        <v>29</v>
      </c>
      <c r="E7" s="161" t="s">
        <v>29</v>
      </c>
      <c r="F7" s="161" t="s">
        <v>29</v>
      </c>
      <c r="G7" s="161" t="s">
        <v>29</v>
      </c>
      <c r="H7" s="161" t="s">
        <v>29</v>
      </c>
      <c r="I7" s="161"/>
      <c r="J7" s="96" t="s">
        <v>9</v>
      </c>
      <c r="K7" s="161"/>
    </row>
    <row r="8" spans="1:12" s="95" customFormat="1" ht="21" customHeight="1" thickTop="1" x14ac:dyDescent="0.2">
      <c r="A8" s="207" t="s">
        <v>30</v>
      </c>
      <c r="B8" s="208"/>
      <c r="C8" s="208"/>
      <c r="D8" s="208"/>
      <c r="E8" s="208"/>
      <c r="F8" s="208"/>
      <c r="G8" s="208"/>
      <c r="H8" s="208"/>
      <c r="I8" s="208"/>
      <c r="J8" s="147" t="s">
        <v>9</v>
      </c>
      <c r="K8" s="208"/>
    </row>
    <row r="9" spans="1:12" s="95" customFormat="1" ht="21" customHeight="1" x14ac:dyDescent="0.2">
      <c r="A9" s="160" t="s">
        <v>31</v>
      </c>
      <c r="B9" s="163">
        <v>0.35</v>
      </c>
      <c r="C9" s="163">
        <v>0.34300000000000003</v>
      </c>
      <c r="D9" s="163">
        <v>0.34300000000000003</v>
      </c>
      <c r="E9" s="163">
        <v>0.34300000000000003</v>
      </c>
      <c r="F9" s="163">
        <v>0.49</v>
      </c>
      <c r="G9" s="163">
        <v>0.2495</v>
      </c>
      <c r="H9" s="163">
        <v>1</v>
      </c>
      <c r="I9" s="163">
        <v>1</v>
      </c>
      <c r="J9" s="96" t="s">
        <v>9</v>
      </c>
      <c r="K9" s="163"/>
    </row>
    <row r="10" spans="1:12" s="95" customFormat="1" ht="21" customHeight="1" x14ac:dyDescent="0.2">
      <c r="A10" s="97" t="s">
        <v>32</v>
      </c>
      <c r="B10" s="99" t="s">
        <v>33</v>
      </c>
      <c r="C10" s="99" t="s">
        <v>33</v>
      </c>
      <c r="D10" s="99" t="s">
        <v>33</v>
      </c>
      <c r="E10" s="99" t="s">
        <v>33</v>
      </c>
      <c r="F10" s="99" t="s">
        <v>33</v>
      </c>
      <c r="G10" s="100" t="s">
        <v>34</v>
      </c>
      <c r="H10" s="100" t="s">
        <v>35</v>
      </c>
      <c r="I10" s="100"/>
      <c r="J10" s="96" t="s">
        <v>9</v>
      </c>
      <c r="K10" s="100"/>
    </row>
    <row r="11" spans="1:12" s="95" customFormat="1" ht="21" customHeight="1" x14ac:dyDescent="0.2">
      <c r="A11" s="160" t="s">
        <v>36</v>
      </c>
      <c r="B11" s="164">
        <v>40136</v>
      </c>
      <c r="C11" s="164">
        <v>42776</v>
      </c>
      <c r="D11" s="164">
        <v>42776</v>
      </c>
      <c r="E11" s="164">
        <v>42956</v>
      </c>
      <c r="F11" s="164">
        <v>42642</v>
      </c>
      <c r="G11" s="164">
        <v>42705</v>
      </c>
      <c r="H11" s="164">
        <v>42958</v>
      </c>
      <c r="I11" s="164"/>
      <c r="J11" s="147" t="s">
        <v>9</v>
      </c>
      <c r="K11" s="164"/>
    </row>
    <row r="12" spans="1:12" s="95" customFormat="1" ht="21" customHeight="1" x14ac:dyDescent="0.2">
      <c r="A12" s="97" t="s">
        <v>37</v>
      </c>
      <c r="B12" s="146">
        <v>51092</v>
      </c>
      <c r="C12" s="146">
        <v>53732</v>
      </c>
      <c r="D12" s="146">
        <v>53732</v>
      </c>
      <c r="E12" s="146">
        <v>53912</v>
      </c>
      <c r="F12" s="146">
        <v>53598</v>
      </c>
      <c r="G12" s="146">
        <v>53661</v>
      </c>
      <c r="H12" s="146">
        <v>53914</v>
      </c>
      <c r="I12" s="146"/>
      <c r="J12" s="147" t="s">
        <v>9</v>
      </c>
      <c r="K12" s="146"/>
    </row>
    <row r="13" spans="1:12" s="95" customFormat="1" ht="21" customHeight="1" thickBot="1" x14ac:dyDescent="0.25">
      <c r="A13" s="160" t="s">
        <v>38</v>
      </c>
      <c r="B13" s="164">
        <v>43800</v>
      </c>
      <c r="C13" s="164">
        <v>43800</v>
      </c>
      <c r="D13" s="164">
        <v>43800</v>
      </c>
      <c r="E13" s="164">
        <v>43800</v>
      </c>
      <c r="F13" s="164">
        <v>43800</v>
      </c>
      <c r="G13" s="164">
        <v>43800</v>
      </c>
      <c r="H13" s="164">
        <v>44136</v>
      </c>
      <c r="I13" s="164"/>
      <c r="J13" s="147" t="s">
        <v>9</v>
      </c>
      <c r="K13" s="164"/>
    </row>
    <row r="14" spans="1:12" s="95" customFormat="1" ht="21" customHeight="1" thickTop="1" x14ac:dyDescent="0.2">
      <c r="A14" s="207" t="s">
        <v>39</v>
      </c>
      <c r="B14" s="208"/>
      <c r="C14" s="208"/>
      <c r="D14" s="208"/>
      <c r="E14" s="208"/>
      <c r="F14" s="208"/>
      <c r="G14" s="208"/>
      <c r="H14" s="208"/>
      <c r="I14" s="208"/>
      <c r="J14" s="147" t="s">
        <v>9</v>
      </c>
      <c r="K14" s="208"/>
    </row>
    <row r="15" spans="1:12" s="95" customFormat="1" ht="21" customHeight="1" x14ac:dyDescent="0.2">
      <c r="A15" s="160" t="s">
        <v>40</v>
      </c>
      <c r="B15" s="165" t="s">
        <v>41</v>
      </c>
      <c r="C15" s="165" t="s">
        <v>41</v>
      </c>
      <c r="D15" s="165" t="s">
        <v>41</v>
      </c>
      <c r="E15" s="165" t="s">
        <v>42</v>
      </c>
      <c r="F15" s="165" t="s">
        <v>41</v>
      </c>
      <c r="G15" s="165" t="s">
        <v>41</v>
      </c>
      <c r="H15" s="165" t="s">
        <v>41</v>
      </c>
      <c r="I15" s="165"/>
      <c r="J15" s="96" t="s">
        <v>9</v>
      </c>
      <c r="K15" s="165" t="s">
        <v>41</v>
      </c>
    </row>
    <row r="16" spans="1:12" s="104" customFormat="1" ht="21" customHeight="1" x14ac:dyDescent="0.2">
      <c r="A16" s="102" t="s">
        <v>43</v>
      </c>
      <c r="B16" s="178">
        <v>40869</v>
      </c>
      <c r="C16" s="178">
        <v>44129</v>
      </c>
      <c r="D16" s="178">
        <v>44274</v>
      </c>
      <c r="E16" s="178">
        <v>44553</v>
      </c>
      <c r="F16" s="178">
        <v>44036</v>
      </c>
      <c r="G16" s="178">
        <v>43850</v>
      </c>
      <c r="H16" s="178">
        <v>43922</v>
      </c>
      <c r="I16" s="178"/>
      <c r="J16" s="103" t="s">
        <v>9</v>
      </c>
      <c r="K16" s="178"/>
    </row>
    <row r="17" spans="1:15" s="104" customFormat="1" ht="21" customHeight="1" x14ac:dyDescent="0.2">
      <c r="A17" s="102" t="s">
        <v>44</v>
      </c>
      <c r="B17" s="197" t="s">
        <v>45</v>
      </c>
      <c r="C17" s="198" t="s">
        <v>45</v>
      </c>
      <c r="D17" s="198" t="s">
        <v>45</v>
      </c>
      <c r="E17" s="198" t="s">
        <v>45</v>
      </c>
      <c r="F17" s="178">
        <v>44105</v>
      </c>
      <c r="G17" s="198" t="s">
        <v>45</v>
      </c>
      <c r="H17" s="198" t="s">
        <v>45</v>
      </c>
      <c r="I17" s="198"/>
      <c r="J17" s="103" t="s">
        <v>9</v>
      </c>
      <c r="K17" s="198"/>
    </row>
    <row r="18" spans="1:15" s="95" customFormat="1" ht="21" customHeight="1" x14ac:dyDescent="0.25">
      <c r="A18" s="160" t="s">
        <v>303</v>
      </c>
      <c r="B18" s="166">
        <f t="shared" ref="B18:J18" si="0">SUM(B19:B21)</f>
        <v>65.110468889999993</v>
      </c>
      <c r="C18" s="167">
        <f t="shared" si="0"/>
        <v>287.85892742000016</v>
      </c>
      <c r="D18" s="167">
        <f t="shared" si="0"/>
        <v>195.43295604999997</v>
      </c>
      <c r="E18" s="167">
        <f t="shared" ref="E18:H18" si="1">SUM(E19:E21)</f>
        <v>134.07237684999998</v>
      </c>
      <c r="F18" s="167">
        <f t="shared" si="1"/>
        <v>171.47618042000002</v>
      </c>
      <c r="G18" s="167">
        <f t="shared" si="1"/>
        <v>83.645437539999989</v>
      </c>
      <c r="H18" s="167">
        <f t="shared" si="1"/>
        <v>37.13372863</v>
      </c>
      <c r="I18" s="167"/>
      <c r="J18" s="239">
        <f t="shared" si="0"/>
        <v>0</v>
      </c>
      <c r="K18" s="167">
        <f t="shared" ref="K18:K21" si="2">SUM(B18:H18)</f>
        <v>974.73007580000001</v>
      </c>
      <c r="L18" s="241"/>
      <c r="M18" s="104"/>
    </row>
    <row r="19" spans="1:15" s="104" customFormat="1" ht="21" customHeight="1" x14ac:dyDescent="0.2">
      <c r="A19" s="102" t="s">
        <v>304</v>
      </c>
      <c r="B19" s="105">
        <v>57.856840189999993</v>
      </c>
      <c r="C19" s="106">
        <v>287.40156969000014</v>
      </c>
      <c r="D19" s="106">
        <v>195.43295604999997</v>
      </c>
      <c r="E19" s="106">
        <v>134.07237684999998</v>
      </c>
      <c r="F19" s="106">
        <v>66.327851080000002</v>
      </c>
      <c r="G19" s="106">
        <v>83.645437539999989</v>
      </c>
      <c r="H19" s="106">
        <v>37.13372863</v>
      </c>
      <c r="I19" s="106"/>
      <c r="J19" s="103" t="s">
        <v>9</v>
      </c>
      <c r="K19" s="106">
        <f t="shared" si="2"/>
        <v>861.87076002999993</v>
      </c>
    </row>
    <row r="20" spans="1:15" s="104" customFormat="1" ht="21" customHeight="1" x14ac:dyDescent="0.2">
      <c r="A20" s="102" t="s">
        <v>305</v>
      </c>
      <c r="B20" s="105">
        <v>0</v>
      </c>
      <c r="C20" s="106">
        <v>0</v>
      </c>
      <c r="D20" s="106">
        <v>0</v>
      </c>
      <c r="E20" s="106">
        <v>0</v>
      </c>
      <c r="F20" s="106">
        <v>104.32230961</v>
      </c>
      <c r="G20" s="106">
        <v>0</v>
      </c>
      <c r="H20" s="106">
        <v>0</v>
      </c>
      <c r="I20" s="106"/>
      <c r="J20" s="103" t="s">
        <v>9</v>
      </c>
      <c r="K20" s="106">
        <f t="shared" si="2"/>
        <v>104.32230961</v>
      </c>
    </row>
    <row r="21" spans="1:15" s="104" customFormat="1" ht="21" customHeight="1" x14ac:dyDescent="0.2">
      <c r="A21" s="102" t="s">
        <v>306</v>
      </c>
      <c r="B21" s="105">
        <v>7.2536286999999993</v>
      </c>
      <c r="C21" s="106">
        <v>0.45735772999999996</v>
      </c>
      <c r="D21" s="106">
        <v>0</v>
      </c>
      <c r="E21" s="106">
        <v>0</v>
      </c>
      <c r="F21" s="106">
        <v>0.82601972999999995</v>
      </c>
      <c r="G21" s="106">
        <v>0</v>
      </c>
      <c r="H21" s="106">
        <v>0</v>
      </c>
      <c r="I21" s="106"/>
      <c r="J21" s="103" t="s">
        <v>9</v>
      </c>
      <c r="K21" s="106">
        <f t="shared" si="2"/>
        <v>8.5370061599999989</v>
      </c>
    </row>
    <row r="22" spans="1:15" s="95" customFormat="1" ht="21" customHeight="1" x14ac:dyDescent="0.2">
      <c r="A22" s="160" t="s">
        <v>46</v>
      </c>
      <c r="B22" s="168" t="s">
        <v>47</v>
      </c>
      <c r="C22" s="162" t="s">
        <v>47</v>
      </c>
      <c r="D22" s="162" t="s">
        <v>47</v>
      </c>
      <c r="E22" s="162" t="s">
        <v>47</v>
      </c>
      <c r="F22" s="162" t="s">
        <v>47</v>
      </c>
      <c r="G22" s="162" t="s">
        <v>47</v>
      </c>
      <c r="H22" s="162" t="s">
        <v>47</v>
      </c>
      <c r="I22" s="162"/>
      <c r="J22" s="96" t="s">
        <v>9</v>
      </c>
      <c r="K22" s="162"/>
      <c r="N22" s="104"/>
      <c r="O22" s="104"/>
    </row>
    <row r="23" spans="1:15" s="95" customFormat="1" ht="21" customHeight="1" x14ac:dyDescent="0.2">
      <c r="A23" s="97" t="s">
        <v>48</v>
      </c>
      <c r="B23" s="98" t="s">
        <v>49</v>
      </c>
      <c r="C23" s="101" t="s">
        <v>49</v>
      </c>
      <c r="D23" s="101" t="s">
        <v>49</v>
      </c>
      <c r="E23" s="101" t="s">
        <v>49</v>
      </c>
      <c r="F23" s="101" t="s">
        <v>49</v>
      </c>
      <c r="G23" s="101" t="s">
        <v>49</v>
      </c>
      <c r="H23" s="101" t="s">
        <v>49</v>
      </c>
      <c r="I23" s="101"/>
      <c r="J23" s="96" t="s">
        <v>9</v>
      </c>
      <c r="K23" s="101"/>
    </row>
    <row r="24" spans="1:15" s="95" customFormat="1" ht="21" customHeight="1" x14ac:dyDescent="0.2">
      <c r="A24" s="160" t="s">
        <v>298</v>
      </c>
      <c r="B24" s="162" t="s">
        <v>50</v>
      </c>
      <c r="C24" s="162" t="s">
        <v>50</v>
      </c>
      <c r="D24" s="162" t="s">
        <v>50</v>
      </c>
      <c r="E24" s="162" t="s">
        <v>50</v>
      </c>
      <c r="F24" s="162" t="s">
        <v>50</v>
      </c>
      <c r="G24" s="169" t="s">
        <v>50</v>
      </c>
      <c r="H24" s="169" t="s">
        <v>51</v>
      </c>
      <c r="I24" s="169"/>
      <c r="J24" s="96" t="s">
        <v>9</v>
      </c>
      <c r="K24" s="169"/>
    </row>
    <row r="25" spans="1:15" s="95" customFormat="1" ht="21" customHeight="1" x14ac:dyDescent="0.2">
      <c r="A25" s="97" t="s">
        <v>52</v>
      </c>
      <c r="B25" s="230">
        <v>2.63E-2</v>
      </c>
      <c r="C25" s="230">
        <v>3.3399999999999999E-2</v>
      </c>
      <c r="D25" s="230">
        <v>3.32E-2</v>
      </c>
      <c r="E25" s="230">
        <v>2.1400000000000002E-2</v>
      </c>
      <c r="F25" s="230">
        <v>3.4200000000000001E-2</v>
      </c>
      <c r="G25" s="230">
        <v>3.4599999999999999E-2</v>
      </c>
      <c r="H25" s="230">
        <v>3.4500000000000003E-2</v>
      </c>
      <c r="I25" s="230"/>
      <c r="J25" s="230" t="s">
        <v>9</v>
      </c>
      <c r="K25" s="230"/>
    </row>
    <row r="26" spans="1:15" s="95" customFormat="1" ht="21" customHeight="1" x14ac:dyDescent="0.2">
      <c r="A26" s="170" t="s">
        <v>53</v>
      </c>
      <c r="B26" s="227">
        <f ca="1">SUM(OFFSET(Hist_Data_TME!P96:P98,0,-1))/1000</f>
        <v>219.90899999999999</v>
      </c>
      <c r="C26" s="227">
        <f ca="1">SUM(OFFSET(Hist_Data_TPE!P96:P98,0,-1))/1000</f>
        <v>1345.4649999999999</v>
      </c>
      <c r="D26" s="227">
        <f ca="1">SUM(OFFSET(Hist_Data_TCC!P96:P98,0,-1))/1000</f>
        <v>876.81799999999998</v>
      </c>
      <c r="E26" s="227">
        <f ca="1">SUM(OFFSET(Hist_Data_TSM!P96:P98,0,-1))/1000</f>
        <v>915.7</v>
      </c>
      <c r="F26" s="227">
        <f ca="1">SUM(OFFSET(Hist_Data_ETB!P96:P98,0,-1))/1000</f>
        <v>789.16600000000005</v>
      </c>
      <c r="G26" s="227">
        <f ca="1">SUM(OFFSET(Hist_Data_EDTE!P96:P98,0,-1))/1000</f>
        <v>358.56599999999997</v>
      </c>
      <c r="H26" s="227">
        <f ca="1">SUM(OFFSET(Hist_Data_CGI!P96:P98,0,-1))/1000</f>
        <v>177.83799999999999</v>
      </c>
      <c r="I26" s="227"/>
      <c r="J26" s="96" t="s">
        <v>9</v>
      </c>
      <c r="K26" s="227">
        <f t="shared" ref="K26:K27" ca="1" si="3">SUM(B26:I26)</f>
        <v>4683.4619999999995</v>
      </c>
    </row>
    <row r="27" spans="1:15" s="95" customFormat="1" ht="21" customHeight="1" x14ac:dyDescent="0.2">
      <c r="A27" s="97" t="s">
        <v>54</v>
      </c>
      <c r="B27" s="229">
        <f ca="1">OFFSET(Hist_Data_TME!P16,0,-1)/1000</f>
        <v>242.10499999999999</v>
      </c>
      <c r="C27" s="229">
        <f ca="1">OFFSET(Hist_Data_TPE!P16,0,-1)/1000</f>
        <v>1355.76</v>
      </c>
      <c r="D27" s="229">
        <f ca="1">OFFSET(Hist_Data_TCC!P16,0,-1)/1000</f>
        <v>861.57</v>
      </c>
      <c r="E27" s="229">
        <f ca="1">OFFSET(Hist_Data_TSM!$P$16,0,-1)/1000</f>
        <v>674.58600000000001</v>
      </c>
      <c r="F27" s="229">
        <f ca="1">OFFSET(Hist_Data_ETB!$P$16,0,-1)/1000</f>
        <v>904.32100000000003</v>
      </c>
      <c r="G27" s="229">
        <f ca="1">OFFSET(Hist_Data_EDTE!$P$16,0,-1)/1000</f>
        <v>391.63200000000001</v>
      </c>
      <c r="H27" s="229">
        <f ca="1">OFFSET(Hist_Data_CGI!$P$16,0,-1)/1000</f>
        <v>118.27800000000001</v>
      </c>
      <c r="I27" s="229">
        <v>82.393565140000007</v>
      </c>
      <c r="J27" s="96" t="s">
        <v>9</v>
      </c>
      <c r="K27" s="229">
        <f t="shared" ca="1" si="3"/>
        <v>4630.6455651399992</v>
      </c>
    </row>
    <row r="28" spans="1:15" s="95" customFormat="1" ht="21" customHeight="1" x14ac:dyDescent="0.2">
      <c r="A28" s="171" t="s">
        <v>55</v>
      </c>
      <c r="B28" s="228">
        <f ca="1">B27-OFFSET(Hist_Data_TME!P17,0,-1)/1000</f>
        <v>36.384999999999991</v>
      </c>
      <c r="C28" s="228">
        <f ca="1">C27-OFFSET(Hist_Data_TPE!P17,0,-1)/1000</f>
        <v>52.782999999999902</v>
      </c>
      <c r="D28" s="228">
        <f ca="1">D27-OFFSET(Hist_Data_TCC!P17,0,-1)/1000</f>
        <v>44.563000000000102</v>
      </c>
      <c r="E28" s="228">
        <f ca="1">E27-OFFSET(Hist_Data_TSM!$P$17,0,-1)/1000</f>
        <v>14.412000000000035</v>
      </c>
      <c r="F28" s="228">
        <f ca="1">F27-OFFSET(Hist_Data_ETB!$P$17,0,-1)/1000</f>
        <v>35.65300000000002</v>
      </c>
      <c r="G28" s="228">
        <f ca="1">G27-OFFSET(Hist_Data_EDTE!$P$17,0,-1)/1000</f>
        <v>7.6589999999999918</v>
      </c>
      <c r="H28" s="228">
        <f ca="1">H27-OFFSET(Hist_Data_CGI!$P$17,0,-1)/1000</f>
        <v>11.559000000000012</v>
      </c>
      <c r="I28" s="228">
        <v>3.05954361</v>
      </c>
      <c r="J28" s="96" t="s">
        <v>9</v>
      </c>
      <c r="K28" s="228">
        <f t="shared" ref="K28" ca="1" si="4">SUM(B28:I28)</f>
        <v>206.07354361000006</v>
      </c>
    </row>
    <row r="29" spans="1:15" ht="21" customHeight="1" x14ac:dyDescent="0.25">
      <c r="A29" s="179" t="s">
        <v>56</v>
      </c>
      <c r="J29" s="96" t="s">
        <v>9</v>
      </c>
    </row>
    <row r="30" spans="1:15" ht="21" customHeight="1" x14ac:dyDescent="0.25">
      <c r="A30" s="264" t="s">
        <v>302</v>
      </c>
      <c r="J30" s="96"/>
    </row>
    <row r="31" spans="1:15" ht="21" customHeight="1" x14ac:dyDescent="0.25">
      <c r="A31" s="226"/>
      <c r="J31" s="96"/>
    </row>
    <row r="32" spans="1:15" ht="21" customHeight="1" x14ac:dyDescent="0.25">
      <c r="A32" s="226"/>
      <c r="J32" s="96"/>
    </row>
    <row r="33" spans="1:10" ht="21" customHeight="1" x14ac:dyDescent="0.25">
      <c r="A33" s="226"/>
      <c r="J33" s="96"/>
    </row>
    <row r="34" spans="1:10" ht="15.75" x14ac:dyDescent="0.25">
      <c r="A34" s="226"/>
      <c r="J34" s="96"/>
    </row>
    <row r="35" spans="1:10" ht="15.75" x14ac:dyDescent="0.25">
      <c r="A35" s="226"/>
      <c r="J35" s="96"/>
    </row>
    <row r="36" spans="1:10" ht="15.75" x14ac:dyDescent="0.25">
      <c r="A36" s="226"/>
      <c r="J36" s="96"/>
    </row>
    <row r="37" spans="1:10" ht="15.75" x14ac:dyDescent="0.25">
      <c r="A37" s="226"/>
      <c r="J37" s="96"/>
    </row>
    <row r="38" spans="1:10" ht="15.75" x14ac:dyDescent="0.25">
      <c r="A38" s="226"/>
      <c r="J38" s="96"/>
    </row>
    <row r="39" spans="1:10" ht="15.75" x14ac:dyDescent="0.25">
      <c r="A39" s="226"/>
      <c r="J39" s="96"/>
    </row>
    <row r="40" spans="1:10" ht="15.75" x14ac:dyDescent="0.25">
      <c r="A40" s="226"/>
      <c r="J40" s="96"/>
    </row>
    <row r="41" spans="1:10" ht="15.75" x14ac:dyDescent="0.25">
      <c r="A41" s="226"/>
      <c r="J41" s="96"/>
    </row>
    <row r="42" spans="1:10" ht="15.75" x14ac:dyDescent="0.25">
      <c r="A42" s="226"/>
      <c r="J42" s="96"/>
    </row>
    <row r="43" spans="1:10" ht="15.75" x14ac:dyDescent="0.25">
      <c r="A43" s="226"/>
      <c r="J43" s="96"/>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272" t="s">
        <v>57</v>
      </c>
      <c r="C8" s="272"/>
      <c r="D8" s="272"/>
      <c r="E8" s="272"/>
      <c r="F8" s="272"/>
      <c r="G8" s="272"/>
      <c r="H8" s="272"/>
      <c r="I8" s="272"/>
      <c r="J8" s="272"/>
    </row>
  </sheetData>
  <mergeCells count="1">
    <mergeCell ref="B8:J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outlinePr summaryBelow="0" summaryRight="0"/>
  </sheetPr>
  <dimension ref="A1:AF268"/>
  <sheetViews>
    <sheetView showGridLines="0" zoomScale="80" zoomScaleNormal="80" workbookViewId="0">
      <pane xSplit="1" ySplit="5" topLeftCell="B6" activePane="bottomRight" state="frozen"/>
      <selection pane="topRight" activeCell="M6" sqref="M6"/>
      <selection pane="bottomLeft" activeCell="M6" sqref="M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22" width="9.140625" style="20"/>
    <col min="23" max="23" width="15" style="20" bestFit="1" customWidth="1"/>
    <col min="24" max="24" width="9.140625" style="20" customWidth="1"/>
    <col min="25" max="16384" width="9.140625" style="20"/>
  </cols>
  <sheetData>
    <row r="1" spans="1:27" s="2" customFormat="1" ht="21.95" customHeight="1" x14ac:dyDescent="0.2">
      <c r="A1" s="36" t="s">
        <v>58</v>
      </c>
      <c r="B1" s="37"/>
      <c r="C1" s="37"/>
      <c r="D1" s="37"/>
      <c r="E1" s="37"/>
      <c r="F1" s="37"/>
      <c r="G1" s="37"/>
      <c r="H1" s="37"/>
      <c r="I1" s="37"/>
      <c r="J1" s="37"/>
      <c r="K1" s="37"/>
      <c r="L1" s="37"/>
      <c r="M1" s="37"/>
      <c r="N1" s="37"/>
      <c r="O1" s="37"/>
      <c r="Q1" s="37"/>
      <c r="R1" s="37"/>
      <c r="S1" s="37"/>
      <c r="T1" s="37"/>
      <c r="U1" s="38" t="s">
        <v>9</v>
      </c>
    </row>
    <row r="2" spans="1:27" s="2" customFormat="1" ht="21.95" customHeight="1" thickBot="1" x14ac:dyDescent="0.25">
      <c r="A2" s="69" t="s">
        <v>59</v>
      </c>
      <c r="B2" s="67"/>
      <c r="C2" s="67"/>
      <c r="D2" s="67"/>
      <c r="E2" s="67"/>
      <c r="F2" s="67"/>
      <c r="G2" s="67"/>
      <c r="H2" s="67"/>
      <c r="I2" s="67"/>
      <c r="J2" s="67"/>
      <c r="K2" s="67"/>
      <c r="L2" s="67"/>
      <c r="M2" s="67"/>
      <c r="N2" s="67"/>
      <c r="O2" s="67"/>
      <c r="P2" s="68"/>
      <c r="Q2" s="67"/>
      <c r="R2" s="67"/>
      <c r="S2" s="67"/>
      <c r="T2" s="67"/>
      <c r="U2" s="38" t="s">
        <v>9</v>
      </c>
    </row>
    <row r="3" spans="1:27" ht="21.95" customHeight="1" thickTop="1" x14ac:dyDescent="0.2">
      <c r="A3" s="65" t="s">
        <v>60</v>
      </c>
      <c r="B3" s="82" t="s">
        <v>41</v>
      </c>
      <c r="C3" s="82" t="s">
        <v>41</v>
      </c>
      <c r="D3" s="82" t="s">
        <v>41</v>
      </c>
      <c r="E3" s="82" t="s">
        <v>41</v>
      </c>
      <c r="F3" s="82" t="s">
        <v>41</v>
      </c>
      <c r="G3" s="82" t="s">
        <v>41</v>
      </c>
      <c r="H3" s="82" t="s">
        <v>41</v>
      </c>
      <c r="I3" s="82" t="s">
        <v>41</v>
      </c>
      <c r="J3" s="82" t="s">
        <v>41</v>
      </c>
      <c r="K3" s="82" t="s">
        <v>41</v>
      </c>
      <c r="L3" s="82" t="s">
        <v>41</v>
      </c>
      <c r="M3" s="82" t="s">
        <v>41</v>
      </c>
      <c r="N3" s="82" t="s">
        <v>41</v>
      </c>
      <c r="O3" s="82" t="s">
        <v>41</v>
      </c>
      <c r="Q3" s="82"/>
      <c r="R3" s="82"/>
      <c r="S3" s="82"/>
      <c r="T3" s="82"/>
      <c r="U3" s="45" t="s">
        <v>9</v>
      </c>
      <c r="V3" s="2"/>
    </row>
    <row r="4" spans="1:27" ht="21.95" customHeight="1" thickBot="1" x14ac:dyDescent="0.25">
      <c r="A4" s="66" t="s">
        <v>61</v>
      </c>
      <c r="B4" s="83">
        <v>0</v>
      </c>
      <c r="C4" s="83">
        <v>0</v>
      </c>
      <c r="D4" s="83">
        <v>0</v>
      </c>
      <c r="E4" s="83">
        <v>0.35</v>
      </c>
      <c r="F4" s="83">
        <v>0.35</v>
      </c>
      <c r="G4" s="83">
        <v>0.35</v>
      </c>
      <c r="H4" s="83">
        <v>0.35</v>
      </c>
      <c r="I4" s="83">
        <v>0.35</v>
      </c>
      <c r="J4" s="83">
        <v>0.35</v>
      </c>
      <c r="K4" s="83">
        <v>0.35</v>
      </c>
      <c r="L4" s="83">
        <v>0.35</v>
      </c>
      <c r="M4" s="83">
        <v>0.35</v>
      </c>
      <c r="N4" s="83">
        <v>0.35</v>
      </c>
      <c r="O4" s="83">
        <v>0.35</v>
      </c>
      <c r="Q4" s="84"/>
      <c r="R4" s="84"/>
      <c r="S4" s="84"/>
      <c r="T4" s="84"/>
      <c r="U4" s="45" t="s">
        <v>9</v>
      </c>
    </row>
    <row r="5" spans="1:27"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7" s="42" customFormat="1" ht="18" customHeight="1" x14ac:dyDescent="0.2">
      <c r="A6" s="39" t="s">
        <v>73</v>
      </c>
      <c r="B6" s="40"/>
      <c r="C6" s="40"/>
      <c r="D6" s="40"/>
      <c r="E6" s="40"/>
      <c r="F6" s="152"/>
      <c r="G6" s="152"/>
      <c r="H6" s="152"/>
      <c r="I6" s="152"/>
      <c r="J6" s="152"/>
      <c r="K6" s="152"/>
      <c r="L6" s="152"/>
      <c r="M6" s="152"/>
      <c r="N6" s="152"/>
      <c r="O6" s="152"/>
      <c r="Q6" s="40"/>
      <c r="R6" s="40"/>
      <c r="S6" s="40"/>
      <c r="T6" s="40"/>
      <c r="U6" s="41" t="s">
        <v>9</v>
      </c>
    </row>
    <row r="7" spans="1:27" ht="18" customHeight="1" x14ac:dyDescent="0.2">
      <c r="A7" s="43" t="s">
        <v>74</v>
      </c>
      <c r="B7" s="44"/>
      <c r="C7" s="44"/>
      <c r="D7" s="44"/>
      <c r="E7" s="44"/>
      <c r="F7" s="151"/>
      <c r="G7" s="151"/>
      <c r="H7" s="151"/>
      <c r="I7" s="151"/>
      <c r="J7" s="151"/>
      <c r="K7" s="151"/>
      <c r="L7" s="151"/>
      <c r="M7" s="151"/>
      <c r="N7" s="151"/>
      <c r="O7" s="151"/>
      <c r="Q7" s="44"/>
      <c r="R7" s="44"/>
      <c r="S7" s="44"/>
      <c r="T7" s="44"/>
      <c r="U7" s="45" t="s">
        <v>9</v>
      </c>
      <c r="W7" s="42"/>
    </row>
    <row r="8" spans="1:27" s="48" customFormat="1" ht="18" customHeight="1" x14ac:dyDescent="0.2">
      <c r="A8" s="46" t="s">
        <v>75</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Q8" s="47">
        <f>Q40</f>
        <v>50527</v>
      </c>
      <c r="R8" s="47">
        <f>R40</f>
        <v>50998</v>
      </c>
      <c r="S8" s="47">
        <f>S40</f>
        <v>51802</v>
      </c>
      <c r="T8" s="47">
        <f>T40</f>
        <v>27411</v>
      </c>
      <c r="U8" s="33" t="s">
        <v>9</v>
      </c>
      <c r="W8" s="42"/>
      <c r="X8" s="156"/>
    </row>
    <row r="9" spans="1:27" s="48" customFormat="1" ht="18" customHeight="1" thickBot="1" x14ac:dyDescent="0.25">
      <c r="A9" s="46" t="s">
        <v>76</v>
      </c>
      <c r="B9" s="47">
        <f t="shared" ref="B9:H9" si="5">SUM(B40:B41,B46)-SUM(B45,B48)</f>
        <v>10863</v>
      </c>
      <c r="C9" s="47">
        <f t="shared" si="5"/>
        <v>10580</v>
      </c>
      <c r="D9" s="47">
        <f t="shared" si="5"/>
        <v>11554</v>
      </c>
      <c r="E9" s="47">
        <f t="shared" si="5"/>
        <v>10290</v>
      </c>
      <c r="F9" s="47">
        <f t="shared" si="5"/>
        <v>10457</v>
      </c>
      <c r="G9" s="47">
        <f t="shared" si="5"/>
        <v>10847</v>
      </c>
      <c r="H9" s="47">
        <f t="shared" si="5"/>
        <v>11590</v>
      </c>
      <c r="I9" s="47">
        <f t="shared" ref="I9:J9" si="6">SUM(I40:I41,I46)-SUM(I45,I48)</f>
        <v>8937</v>
      </c>
      <c r="J9" s="47">
        <f t="shared" si="6"/>
        <v>11029</v>
      </c>
      <c r="K9" s="47">
        <f t="shared" ref="K9:L9" si="7">SUM(K40:K41,K46)-SUM(K45,K48)</f>
        <v>11775</v>
      </c>
      <c r="L9" s="47">
        <f t="shared" si="7"/>
        <v>10278</v>
      </c>
      <c r="M9" s="47">
        <f t="shared" ref="M9" si="8">SUM(M40:M41,M46)-SUM(M45,M48)</f>
        <v>10868</v>
      </c>
      <c r="N9" s="47">
        <f t="shared" ref="N9:O9" si="9">SUM(N40:N41,N46)-SUM(N45,N48)</f>
        <v>11787</v>
      </c>
      <c r="O9" s="47">
        <f t="shared" si="9"/>
        <v>11661</v>
      </c>
      <c r="Q9" s="47">
        <f>SUM(Q40:Q41,Q46)-SUM(Q45,Q48)</f>
        <v>43287</v>
      </c>
      <c r="R9" s="47">
        <f>SUM(R40:R41,R46)-SUM(R45,R48)</f>
        <v>41831</v>
      </c>
      <c r="S9" s="47">
        <f>SUM(S40:S41,S46)-SUM(S45,S48)</f>
        <v>43950</v>
      </c>
      <c r="T9" s="47">
        <f>SUM(T40:T41,T46)-SUM(T45,T48)</f>
        <v>23448</v>
      </c>
      <c r="U9" s="33" t="s">
        <v>9</v>
      </c>
      <c r="W9" s="42"/>
      <c r="AA9" s="150"/>
    </row>
    <row r="10" spans="1:27" s="52" customFormat="1" ht="18" customHeight="1" thickTop="1" x14ac:dyDescent="0.2">
      <c r="A10" s="49" t="s">
        <v>77</v>
      </c>
      <c r="B10" s="50">
        <f t="shared" ref="B10:G10" si="10">IFERROR(B9/B$8,"n/a")</f>
        <v>0.88123631053784379</v>
      </c>
      <c r="C10" s="50">
        <f t="shared" si="10"/>
        <v>0.84884467265725294</v>
      </c>
      <c r="D10" s="50">
        <f t="shared" si="10"/>
        <v>0.89538127712337257</v>
      </c>
      <c r="E10" s="50">
        <f t="shared" si="10"/>
        <v>0.80190149625935159</v>
      </c>
      <c r="F10" s="50">
        <f t="shared" si="10"/>
        <v>0.81269915287168726</v>
      </c>
      <c r="G10" s="50">
        <f t="shared" si="10"/>
        <v>0.93363745911516616</v>
      </c>
      <c r="H10" s="50">
        <f t="shared" ref="H10:M10" si="11">IFERROR(H9/H$8,"n/a")</f>
        <v>0.85636175557854288</v>
      </c>
      <c r="I10" s="50">
        <f t="shared" si="11"/>
        <v>0.68857385006549043</v>
      </c>
      <c r="J10" s="50">
        <f t="shared" si="11"/>
        <v>0.84923384923384926</v>
      </c>
      <c r="K10" s="50">
        <f t="shared" si="11"/>
        <v>0.88248519823128235</v>
      </c>
      <c r="L10" s="50">
        <f t="shared" si="11"/>
        <v>0.86340725806451613</v>
      </c>
      <c r="M10" s="50">
        <f t="shared" si="11"/>
        <v>0.801002358490566</v>
      </c>
      <c r="N10" s="50">
        <f t="shared" ref="N10:O10" si="12">IFERROR(N9/N$8,"n/a")</f>
        <v>0.8602393811122464</v>
      </c>
      <c r="O10" s="50">
        <f t="shared" si="12"/>
        <v>0.85060908891968778</v>
      </c>
      <c r="Q10" s="50">
        <f>IFERROR(Q9/Q$8,"n/a")</f>
        <v>0.85671027371504349</v>
      </c>
      <c r="R10" s="50">
        <f>IFERROR(R9/R$8,"n/a")</f>
        <v>0.82024785285697477</v>
      </c>
      <c r="S10" s="50">
        <f>IFERROR(S9/S$8,"n/a")</f>
        <v>0.84842284081695685</v>
      </c>
      <c r="T10" s="50">
        <f>IFERROR(T9/T$8,"n/a")</f>
        <v>0.85542300536281057</v>
      </c>
      <c r="U10" s="51" t="s">
        <v>9</v>
      </c>
      <c r="W10" s="42"/>
    </row>
    <row r="11" spans="1:27" ht="18" customHeight="1" x14ac:dyDescent="0.2">
      <c r="A11" s="53" t="s">
        <v>78</v>
      </c>
      <c r="B11" s="54">
        <v>0</v>
      </c>
      <c r="C11" s="54">
        <v>0</v>
      </c>
      <c r="D11" s="54">
        <v>0</v>
      </c>
      <c r="E11" s="54">
        <v>0</v>
      </c>
      <c r="F11" s="54">
        <v>-459</v>
      </c>
      <c r="G11" s="54">
        <v>0</v>
      </c>
      <c r="H11" s="54">
        <v>0</v>
      </c>
      <c r="I11" s="54">
        <v>-1477</v>
      </c>
      <c r="J11" s="54">
        <v>0</v>
      </c>
      <c r="K11" s="54">
        <v>0</v>
      </c>
      <c r="L11" s="54">
        <v>-1125</v>
      </c>
      <c r="M11" s="54">
        <v>0</v>
      </c>
      <c r="N11" s="54">
        <v>0</v>
      </c>
      <c r="O11" s="54">
        <v>0</v>
      </c>
      <c r="Q11" s="54">
        <f>SUM(B11:E11)</f>
        <v>0</v>
      </c>
      <c r="R11" s="54">
        <f>SUM(F11:I11)</f>
        <v>-1936</v>
      </c>
      <c r="S11" s="54">
        <f>SUM(J11:M11)</f>
        <v>-1125</v>
      </c>
      <c r="T11" s="54">
        <f>SUM(N11:P11)</f>
        <v>0</v>
      </c>
      <c r="U11" s="45" t="s">
        <v>9</v>
      </c>
      <c r="W11" s="42"/>
    </row>
    <row r="12" spans="1:27" s="48" customFormat="1" ht="18" customHeight="1" x14ac:dyDescent="0.2">
      <c r="A12" s="46" t="s">
        <v>79</v>
      </c>
      <c r="B12" s="47">
        <f t="shared" ref="B12:H12" si="13">B9-B11</f>
        <v>10863</v>
      </c>
      <c r="C12" s="47">
        <f t="shared" si="13"/>
        <v>10580</v>
      </c>
      <c r="D12" s="47">
        <f t="shared" si="13"/>
        <v>11554</v>
      </c>
      <c r="E12" s="47">
        <f t="shared" si="13"/>
        <v>10290</v>
      </c>
      <c r="F12" s="47">
        <f t="shared" si="13"/>
        <v>10916</v>
      </c>
      <c r="G12" s="47">
        <f t="shared" si="13"/>
        <v>10847</v>
      </c>
      <c r="H12" s="47">
        <f t="shared" si="13"/>
        <v>11590</v>
      </c>
      <c r="I12" s="47">
        <f t="shared" ref="I12:J12" si="14">I9-I11</f>
        <v>10414</v>
      </c>
      <c r="J12" s="47">
        <f t="shared" si="14"/>
        <v>11029</v>
      </c>
      <c r="K12" s="47">
        <f t="shared" ref="K12:L12" si="15">K9-K11</f>
        <v>11775</v>
      </c>
      <c r="L12" s="47">
        <f t="shared" si="15"/>
        <v>11403</v>
      </c>
      <c r="M12" s="47">
        <f t="shared" ref="M12" si="16">M9-M11</f>
        <v>10868</v>
      </c>
      <c r="N12" s="47">
        <f t="shared" ref="N12:O12" si="17">N9-N11</f>
        <v>11787</v>
      </c>
      <c r="O12" s="47">
        <f t="shared" si="17"/>
        <v>11661</v>
      </c>
      <c r="Q12" s="47">
        <f>Q9-Q11</f>
        <v>43287</v>
      </c>
      <c r="R12" s="47">
        <f>R9-R11</f>
        <v>43767</v>
      </c>
      <c r="S12" s="47">
        <f>S9-S11</f>
        <v>45075</v>
      </c>
      <c r="T12" s="47">
        <f>T9-T11</f>
        <v>23448</v>
      </c>
      <c r="U12" s="33" t="s">
        <v>9</v>
      </c>
      <c r="W12" s="42"/>
    </row>
    <row r="13" spans="1:27" s="52" customFormat="1" ht="18" customHeight="1" x14ac:dyDescent="0.2">
      <c r="A13" s="49" t="s">
        <v>80</v>
      </c>
      <c r="B13" s="50">
        <f t="shared" ref="B13:G13" si="18">IFERROR(B12/B$8,"n/a")</f>
        <v>0.88123631053784379</v>
      </c>
      <c r="C13" s="50">
        <f t="shared" si="18"/>
        <v>0.84884467265725294</v>
      </c>
      <c r="D13" s="50">
        <f t="shared" si="18"/>
        <v>0.89538127712337257</v>
      </c>
      <c r="E13" s="50">
        <f t="shared" si="18"/>
        <v>0.80190149625935159</v>
      </c>
      <c r="F13" s="50">
        <f t="shared" si="18"/>
        <v>0.84837180383927879</v>
      </c>
      <c r="G13" s="50">
        <f t="shared" si="18"/>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IFERROR(M12/M$8,"n/a")</f>
        <v>0.801002358490566</v>
      </c>
      <c r="N13" s="50">
        <f>IFERROR(N12/N$8,"n/a")</f>
        <v>0.8602393811122464</v>
      </c>
      <c r="O13" s="50">
        <f>IFERROR(O12/O$8,"n/a")</f>
        <v>0.85060908891968778</v>
      </c>
      <c r="Q13" s="50">
        <f>IFERROR(Q12/Q$8,"n/a")</f>
        <v>0.85671027371504349</v>
      </c>
      <c r="R13" s="50">
        <f>IFERROR(R12/R$8,"n/a")</f>
        <v>0.85821012588728973</v>
      </c>
      <c r="S13" s="50">
        <f>IFERROR(S12/S$8,"n/a")</f>
        <v>0.87014014902899506</v>
      </c>
      <c r="T13" s="50">
        <f>IFERROR(T12/T$8,"n/a")</f>
        <v>0.85542300536281057</v>
      </c>
      <c r="U13" s="51" t="s">
        <v>9</v>
      </c>
      <c r="W13" s="42"/>
    </row>
    <row r="14" spans="1:27" s="48" customFormat="1" ht="18" customHeight="1" x14ac:dyDescent="0.2">
      <c r="A14" s="46" t="s">
        <v>81</v>
      </c>
      <c r="B14" s="47">
        <f t="shared" ref="B14:H14" si="19">B67</f>
        <v>6087</v>
      </c>
      <c r="C14" s="47">
        <f t="shared" si="19"/>
        <v>6061</v>
      </c>
      <c r="D14" s="47">
        <f t="shared" si="19"/>
        <v>6993</v>
      </c>
      <c r="E14" s="47">
        <f t="shared" si="19"/>
        <v>5784</v>
      </c>
      <c r="F14" s="47">
        <f t="shared" si="19"/>
        <v>5435</v>
      </c>
      <c r="G14" s="47">
        <f t="shared" si="19"/>
        <v>6027</v>
      </c>
      <c r="H14" s="47">
        <f t="shared" si="19"/>
        <v>6600</v>
      </c>
      <c r="I14" s="47">
        <f t="shared" ref="I14:J14" si="20">I67</f>
        <v>3876</v>
      </c>
      <c r="J14" s="47">
        <f t="shared" si="20"/>
        <v>5828</v>
      </c>
      <c r="K14" s="47">
        <f t="shared" ref="K14:L14" si="21">K67</f>
        <v>6129</v>
      </c>
      <c r="L14" s="47">
        <f t="shared" si="21"/>
        <v>3474</v>
      </c>
      <c r="M14" s="47">
        <f t="shared" ref="M14" si="22">M67</f>
        <v>2893</v>
      </c>
      <c r="N14" s="47">
        <f t="shared" ref="N14:O14" si="23">N67</f>
        <v>2557</v>
      </c>
      <c r="O14" s="47">
        <f t="shared" si="23"/>
        <v>821</v>
      </c>
      <c r="Q14" s="47">
        <f>Q67</f>
        <v>24925</v>
      </c>
      <c r="R14" s="47">
        <f>R67</f>
        <v>21938</v>
      </c>
      <c r="S14" s="47">
        <f>S67</f>
        <v>18324</v>
      </c>
      <c r="T14" s="47">
        <f>T67</f>
        <v>3378</v>
      </c>
      <c r="U14" s="33" t="s">
        <v>9</v>
      </c>
      <c r="W14" s="42"/>
    </row>
    <row r="15" spans="1:27" ht="18" customHeight="1" x14ac:dyDescent="0.2">
      <c r="A15" s="43" t="s">
        <v>82</v>
      </c>
      <c r="B15" s="44"/>
      <c r="C15" s="44"/>
      <c r="D15" s="44"/>
      <c r="E15" s="44"/>
      <c r="F15" s="44"/>
      <c r="G15" s="44"/>
      <c r="H15" s="44"/>
      <c r="I15" s="44"/>
      <c r="J15" s="44"/>
      <c r="K15" s="44"/>
      <c r="L15" s="44"/>
      <c r="M15" s="44"/>
      <c r="N15" s="44"/>
      <c r="O15" s="44"/>
      <c r="Q15" s="44"/>
      <c r="R15" s="44"/>
      <c r="S15" s="44"/>
      <c r="T15" s="44"/>
      <c r="U15" s="45" t="s">
        <v>9</v>
      </c>
      <c r="W15" s="42"/>
      <c r="X15" s="48"/>
      <c r="Y15" s="48"/>
      <c r="Z15" s="48"/>
    </row>
    <row r="16" spans="1:27" s="48" customFormat="1" ht="18" customHeight="1" x14ac:dyDescent="0.2">
      <c r="A16" s="46" t="s">
        <v>83</v>
      </c>
      <c r="B16" s="47">
        <f t="shared" ref="B16:G16" si="24">SUM(B101:B102,B114:B115)</f>
        <v>107751</v>
      </c>
      <c r="C16" s="47">
        <f t="shared" si="24"/>
        <v>104567</v>
      </c>
      <c r="D16" s="47">
        <f t="shared" si="24"/>
        <v>101414</v>
      </c>
      <c r="E16" s="47">
        <f t="shared" si="24"/>
        <v>98270</v>
      </c>
      <c r="F16" s="47">
        <f t="shared" si="24"/>
        <v>95101</v>
      </c>
      <c r="G16" s="47">
        <f t="shared" si="24"/>
        <v>200455</v>
      </c>
      <c r="H16" s="47">
        <f t="shared" ref="H16:M16" si="25">SUM(H101:H102,H114:H115)</f>
        <v>203202</v>
      </c>
      <c r="I16" s="47">
        <f t="shared" si="25"/>
        <v>205926</v>
      </c>
      <c r="J16" s="47">
        <f t="shared" si="25"/>
        <v>208653</v>
      </c>
      <c r="K16" s="47">
        <f t="shared" si="25"/>
        <v>212071</v>
      </c>
      <c r="L16" s="47">
        <f t="shared" si="25"/>
        <v>216570</v>
      </c>
      <c r="M16" s="47">
        <f t="shared" si="25"/>
        <v>222456</v>
      </c>
      <c r="N16" s="47">
        <f t="shared" ref="N16:O16" si="26">SUM(N101:N102,N114:N115)</f>
        <v>229776</v>
      </c>
      <c r="O16" s="47">
        <f t="shared" si="26"/>
        <v>242105</v>
      </c>
      <c r="Q16" s="47">
        <f>SUM(Q101:Q102,Q114:Q115)</f>
        <v>98270</v>
      </c>
      <c r="R16" s="47">
        <f>SUM(R101:R102,R114:R115)</f>
        <v>205926</v>
      </c>
      <c r="S16" s="47">
        <f>SUM(S101:S102,S114:S115)</f>
        <v>222456</v>
      </c>
      <c r="T16" s="47">
        <f ca="1">SUM(T101:T102,T114:T115)</f>
        <v>242105</v>
      </c>
      <c r="U16" s="33" t="s">
        <v>9</v>
      </c>
      <c r="W16" s="42"/>
    </row>
    <row r="17" spans="1:32" s="48" customFormat="1" ht="18" customHeight="1" x14ac:dyDescent="0.2">
      <c r="A17" s="46" t="s">
        <v>84</v>
      </c>
      <c r="B17" s="47">
        <f t="shared" ref="B17:H17" si="27">SUM(B101:B102,B114:B115)-SUM(B72:B74,B88)</f>
        <v>76657</v>
      </c>
      <c r="C17" s="47">
        <f t="shared" si="27"/>
        <v>69338</v>
      </c>
      <c r="D17" s="47">
        <f t="shared" si="27"/>
        <v>60384</v>
      </c>
      <c r="E17" s="47">
        <f t="shared" si="27"/>
        <v>52490</v>
      </c>
      <c r="F17" s="47">
        <f t="shared" si="27"/>
        <v>45032</v>
      </c>
      <c r="G17" s="47">
        <f t="shared" si="27"/>
        <v>39284</v>
      </c>
      <c r="H17" s="47">
        <f t="shared" si="27"/>
        <v>177001</v>
      </c>
      <c r="I17" s="47">
        <f t="shared" ref="I17:J17" si="28">SUM(I101:I102,I114:I115)-SUM(I72:I74,I88)</f>
        <v>177965</v>
      </c>
      <c r="J17" s="47">
        <f t="shared" si="28"/>
        <v>199717</v>
      </c>
      <c r="K17" s="47">
        <f t="shared" ref="K17:L17" si="29">SUM(K101:K102,K114:K115)-SUM(K72:K74,K88)</f>
        <v>199364</v>
      </c>
      <c r="L17" s="47">
        <f t="shared" si="29"/>
        <v>209730</v>
      </c>
      <c r="M17" s="47">
        <f t="shared" ref="M17" si="30">SUM(M101:M102,M114:M115)-SUM(M72:M74,M88)</f>
        <v>208614</v>
      </c>
      <c r="N17" s="47">
        <f t="shared" ref="N17:O17" si="31">SUM(N101:N102,N114:N115)-SUM(N72:N74,N88)</f>
        <v>209340</v>
      </c>
      <c r="O17" s="47">
        <f t="shared" si="31"/>
        <v>205720</v>
      </c>
      <c r="Q17" s="47">
        <f>SUM(Q101:Q102,Q114:Q115)-SUM(Q72:Q74,Q88)</f>
        <v>52490</v>
      </c>
      <c r="R17" s="47">
        <f>SUM(R101:R102,R114:R115)-SUM(R72:R74,R88)</f>
        <v>177965</v>
      </c>
      <c r="S17" s="47">
        <f>SUM(S101:S102,S114:S115)-SUM(S72:S74,S88)</f>
        <v>208614</v>
      </c>
      <c r="T17" s="47">
        <f ca="1">SUM(T101:T102,T114:T115)-SUM(T72:T74,T88)</f>
        <v>205720</v>
      </c>
      <c r="U17" s="33" t="s">
        <v>9</v>
      </c>
      <c r="W17" s="42"/>
    </row>
    <row r="18" spans="1:32" ht="18" customHeight="1" x14ac:dyDescent="0.2">
      <c r="A18" s="43" t="s">
        <v>85</v>
      </c>
      <c r="B18" s="44"/>
      <c r="C18" s="44"/>
      <c r="D18" s="44"/>
      <c r="E18" s="44"/>
      <c r="F18" s="44"/>
      <c r="G18" s="44"/>
      <c r="H18" s="44"/>
      <c r="I18" s="44"/>
      <c r="J18" s="44"/>
      <c r="K18" s="44"/>
      <c r="L18" s="44"/>
      <c r="M18" s="44"/>
      <c r="N18" s="44"/>
      <c r="O18" s="44"/>
      <c r="Q18" s="44"/>
      <c r="R18" s="44"/>
      <c r="S18" s="44"/>
      <c r="T18" s="44"/>
      <c r="U18" s="45" t="s">
        <v>9</v>
      </c>
      <c r="W18" s="48"/>
      <c r="X18" s="48"/>
      <c r="Y18" s="48"/>
      <c r="Z18" s="48"/>
    </row>
    <row r="19" spans="1:32" s="48" customFormat="1" ht="18" customHeight="1" x14ac:dyDescent="0.2">
      <c r="A19" s="46" t="s">
        <v>86</v>
      </c>
      <c r="B19" s="47">
        <v>0</v>
      </c>
      <c r="C19" s="47">
        <v>0</v>
      </c>
      <c r="D19" s="47">
        <v>0</v>
      </c>
      <c r="E19" s="47">
        <v>0</v>
      </c>
      <c r="F19" s="47">
        <v>0</v>
      </c>
      <c r="G19" s="47">
        <v>0</v>
      </c>
      <c r="H19" s="224">
        <v>128636.68829000001</v>
      </c>
      <c r="I19" s="224">
        <v>0</v>
      </c>
      <c r="J19" s="224">
        <v>29647.751619999999</v>
      </c>
      <c r="K19" s="224">
        <v>5764</v>
      </c>
      <c r="L19" s="224">
        <v>14000</v>
      </c>
      <c r="M19" s="224">
        <v>5000.2785199999998</v>
      </c>
      <c r="N19" s="224">
        <v>6000</v>
      </c>
      <c r="O19" s="224">
        <v>0</v>
      </c>
      <c r="Q19" s="47">
        <f>SUM(B19:E19)</f>
        <v>0</v>
      </c>
      <c r="R19" s="47">
        <f>SUM(F19:I19)</f>
        <v>128636.68829000001</v>
      </c>
      <c r="S19" s="47">
        <f>SUM(J19:M19)</f>
        <v>54412.030139999995</v>
      </c>
      <c r="T19" s="47">
        <f>SUM(N19:P19)</f>
        <v>6000</v>
      </c>
      <c r="U19" s="33" t="s">
        <v>9</v>
      </c>
    </row>
    <row r="20" spans="1:32" ht="15.95" customHeight="1" x14ac:dyDescent="0.2">
      <c r="F20" s="231"/>
      <c r="G20" s="231"/>
      <c r="H20" s="231"/>
      <c r="I20" s="231"/>
      <c r="J20" s="231"/>
      <c r="K20" s="231"/>
      <c r="L20" s="231"/>
      <c r="M20" s="231"/>
      <c r="N20" s="231"/>
      <c r="O20" s="231"/>
      <c r="R20" s="231"/>
      <c r="S20" s="231"/>
      <c r="T20" s="231"/>
      <c r="U20" s="45" t="s">
        <v>9</v>
      </c>
      <c r="W20" s="231"/>
    </row>
    <row r="21" spans="1:32"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32" ht="15.95" hidden="1" customHeight="1" outlineLevel="1" x14ac:dyDescent="0.2">
      <c r="A22" s="55" t="s">
        <v>88</v>
      </c>
      <c r="B22" s="56">
        <v>14235</v>
      </c>
      <c r="C22" s="56">
        <v>14272</v>
      </c>
      <c r="D22" s="56">
        <v>14881</v>
      </c>
      <c r="E22" s="56">
        <v>14772</v>
      </c>
      <c r="F22" s="56">
        <v>14812</v>
      </c>
      <c r="G22" s="56">
        <v>13371</v>
      </c>
      <c r="H22" s="56">
        <v>15547</v>
      </c>
      <c r="I22" s="56">
        <f t="shared" ref="I22:N22" si="32">SUM(I23:I28)</f>
        <v>14945</v>
      </c>
      <c r="J22" s="56">
        <f t="shared" si="32"/>
        <v>15179</v>
      </c>
      <c r="K22" s="56">
        <f t="shared" si="32"/>
        <v>15128</v>
      </c>
      <c r="L22" s="56">
        <f t="shared" si="32"/>
        <v>13701</v>
      </c>
      <c r="M22" s="56">
        <f t="shared" si="32"/>
        <v>15769</v>
      </c>
      <c r="N22" s="56">
        <f t="shared" si="32"/>
        <v>15771</v>
      </c>
      <c r="O22" s="56">
        <f t="shared" ref="O22" si="33">SUM(O23:O28)</f>
        <v>15780</v>
      </c>
      <c r="Q22" s="56">
        <f t="shared" ref="Q22:Q67" si="34">SUM(B22:E22)</f>
        <v>58160</v>
      </c>
      <c r="R22" s="56">
        <f t="shared" ref="R22:R67" si="35">SUM(F22:I22)</f>
        <v>58675</v>
      </c>
      <c r="S22" s="56">
        <f t="shared" ref="S22:S67" si="36">SUM(J22:M22)</f>
        <v>59777</v>
      </c>
      <c r="T22" s="56">
        <f t="shared" ref="T22:T67" si="37">SUM(N22:P22)</f>
        <v>31551</v>
      </c>
      <c r="U22" s="45" t="s">
        <v>9</v>
      </c>
    </row>
    <row r="23" spans="1:32" ht="15.95" hidden="1" customHeight="1" outlineLevel="1" x14ac:dyDescent="0.2">
      <c r="A23" s="57" t="s">
        <v>89</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Q23" s="58">
        <f t="shared" si="34"/>
        <v>58160</v>
      </c>
      <c r="R23" s="58">
        <f t="shared" si="35"/>
        <v>58675</v>
      </c>
      <c r="S23" s="58">
        <f t="shared" si="36"/>
        <v>59777</v>
      </c>
      <c r="T23" s="58">
        <f t="shared" si="37"/>
        <v>31551</v>
      </c>
      <c r="U23" s="45" t="s">
        <v>9</v>
      </c>
    </row>
    <row r="24" spans="1:32"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34"/>
        <v>0</v>
      </c>
      <c r="R24" s="58">
        <f t="shared" si="35"/>
        <v>0</v>
      </c>
      <c r="S24" s="58">
        <f t="shared" si="36"/>
        <v>0</v>
      </c>
      <c r="T24" s="58">
        <f t="shared" si="37"/>
        <v>0</v>
      </c>
      <c r="U24" s="45" t="s">
        <v>9</v>
      </c>
      <c r="AF24" s="127"/>
    </row>
    <row r="25" spans="1:32"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34"/>
        <v>0</v>
      </c>
      <c r="R25" s="58">
        <f t="shared" si="35"/>
        <v>0</v>
      </c>
      <c r="S25" s="58">
        <f t="shared" si="36"/>
        <v>0</v>
      </c>
      <c r="T25" s="58">
        <f t="shared" si="37"/>
        <v>0</v>
      </c>
      <c r="U25" s="45" t="s">
        <v>9</v>
      </c>
    </row>
    <row r="26" spans="1:32"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34"/>
        <v>0</v>
      </c>
      <c r="R26" s="58">
        <f t="shared" si="35"/>
        <v>0</v>
      </c>
      <c r="S26" s="58">
        <f t="shared" si="36"/>
        <v>0</v>
      </c>
      <c r="T26" s="58">
        <f t="shared" si="37"/>
        <v>0</v>
      </c>
      <c r="U26" s="45" t="s">
        <v>9</v>
      </c>
    </row>
    <row r="27" spans="1:32"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34"/>
        <v>0</v>
      </c>
      <c r="R27" s="58">
        <f t="shared" si="35"/>
        <v>0</v>
      </c>
      <c r="S27" s="58">
        <f t="shared" si="36"/>
        <v>0</v>
      </c>
      <c r="T27" s="58">
        <f t="shared" si="37"/>
        <v>0</v>
      </c>
      <c r="U27" s="45" t="s">
        <v>9</v>
      </c>
    </row>
    <row r="28" spans="1:32"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34"/>
        <v>0</v>
      </c>
      <c r="R28" s="58">
        <f t="shared" si="35"/>
        <v>0</v>
      </c>
      <c r="S28" s="58">
        <f t="shared" si="36"/>
        <v>0</v>
      </c>
      <c r="T28" s="58">
        <f t="shared" si="37"/>
        <v>0</v>
      </c>
      <c r="U28" s="45" t="s">
        <v>9</v>
      </c>
    </row>
    <row r="29" spans="1:32" ht="15.95" hidden="1" customHeight="1" outlineLevel="1" x14ac:dyDescent="0.2">
      <c r="A29" s="55" t="s">
        <v>95</v>
      </c>
      <c r="B29" s="56">
        <v>-1908</v>
      </c>
      <c r="C29" s="56">
        <v>-1808</v>
      </c>
      <c r="D29" s="56">
        <v>-1977</v>
      </c>
      <c r="E29" s="56">
        <v>-1940</v>
      </c>
      <c r="F29" s="56">
        <v>-1945</v>
      </c>
      <c r="G29" s="56">
        <v>-1753</v>
      </c>
      <c r="H29" s="56">
        <v>-2013</v>
      </c>
      <c r="I29" s="56">
        <f t="shared" ref="I29:N29" si="38">SUM(I30:I39)</f>
        <v>-1966</v>
      </c>
      <c r="J29" s="56">
        <f t="shared" si="38"/>
        <v>-2192</v>
      </c>
      <c r="K29" s="56">
        <f t="shared" si="38"/>
        <v>-1785</v>
      </c>
      <c r="L29" s="56">
        <f t="shared" si="38"/>
        <v>-1797</v>
      </c>
      <c r="M29" s="56">
        <f t="shared" si="38"/>
        <v>-2201</v>
      </c>
      <c r="N29" s="56">
        <f t="shared" si="38"/>
        <v>-2069</v>
      </c>
      <c r="O29" s="56">
        <f t="shared" ref="O29" si="39">SUM(O30:O39)</f>
        <v>-2071</v>
      </c>
      <c r="Q29" s="56">
        <f t="shared" si="34"/>
        <v>-7633</v>
      </c>
      <c r="R29" s="56">
        <f t="shared" si="35"/>
        <v>-7677</v>
      </c>
      <c r="S29" s="56">
        <f t="shared" si="36"/>
        <v>-7975</v>
      </c>
      <c r="T29" s="56">
        <f t="shared" si="37"/>
        <v>-4140</v>
      </c>
      <c r="U29" s="56"/>
      <c r="V29" s="56"/>
      <c r="W29" s="56"/>
    </row>
    <row r="30" spans="1:32" ht="15.95" hidden="1" customHeight="1" outlineLevel="1" x14ac:dyDescent="0.2">
      <c r="A30" s="57" t="s">
        <v>96</v>
      </c>
      <c r="B30" s="58">
        <v>-242</v>
      </c>
      <c r="C30" s="58">
        <v>-224</v>
      </c>
      <c r="D30" s="58">
        <v>-250</v>
      </c>
      <c r="E30" s="58">
        <v>-244</v>
      </c>
      <c r="F30" s="58">
        <v>-244</v>
      </c>
      <c r="G30" s="58">
        <v>-221</v>
      </c>
      <c r="H30" s="58">
        <v>-257</v>
      </c>
      <c r="I30" s="58">
        <v>-247</v>
      </c>
      <c r="J30" s="58">
        <v>-250</v>
      </c>
      <c r="K30" s="58">
        <v>-250</v>
      </c>
      <c r="L30" s="58">
        <v>-226</v>
      </c>
      <c r="M30" s="58">
        <v>-283</v>
      </c>
      <c r="N30" s="58">
        <v>-260</v>
      </c>
      <c r="O30" s="58">
        <v>-261</v>
      </c>
      <c r="Q30" s="58">
        <f t="shared" si="34"/>
        <v>-960</v>
      </c>
      <c r="R30" s="58">
        <f t="shared" si="35"/>
        <v>-969</v>
      </c>
      <c r="S30" s="58">
        <f t="shared" si="36"/>
        <v>-1009</v>
      </c>
      <c r="T30" s="58">
        <f t="shared" si="37"/>
        <v>-521</v>
      </c>
      <c r="U30" s="45" t="s">
        <v>9</v>
      </c>
    </row>
    <row r="31" spans="1:32" ht="15.95" hidden="1" customHeight="1" outlineLevel="1" x14ac:dyDescent="0.2">
      <c r="A31" s="57" t="s">
        <v>97</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Q31" s="58">
        <f t="shared" si="34"/>
        <v>-4420</v>
      </c>
      <c r="R31" s="58">
        <f t="shared" si="35"/>
        <v>-4464</v>
      </c>
      <c r="S31" s="58">
        <f t="shared" si="36"/>
        <v>-4651</v>
      </c>
      <c r="T31" s="58">
        <f t="shared" si="37"/>
        <v>-2398</v>
      </c>
      <c r="U31" s="45" t="s">
        <v>9</v>
      </c>
    </row>
    <row r="32" spans="1:32"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34"/>
        <v>0</v>
      </c>
      <c r="R32" s="58">
        <f t="shared" si="35"/>
        <v>0</v>
      </c>
      <c r="S32" s="58">
        <f t="shared" si="36"/>
        <v>0</v>
      </c>
      <c r="T32" s="58">
        <f t="shared" si="37"/>
        <v>0</v>
      </c>
      <c r="U32" s="45" t="s">
        <v>9</v>
      </c>
    </row>
    <row r="33" spans="1:21"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34"/>
        <v>0</v>
      </c>
      <c r="R33" s="58">
        <f t="shared" si="35"/>
        <v>0</v>
      </c>
      <c r="S33" s="58">
        <f t="shared" si="36"/>
        <v>0</v>
      </c>
      <c r="T33" s="58">
        <f t="shared" si="37"/>
        <v>0</v>
      </c>
      <c r="U33" s="45" t="s">
        <v>9</v>
      </c>
    </row>
    <row r="34" spans="1:21"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34"/>
        <v>0</v>
      </c>
      <c r="R34" s="58">
        <f t="shared" si="35"/>
        <v>0</v>
      </c>
      <c r="S34" s="58">
        <f t="shared" si="36"/>
        <v>0</v>
      </c>
      <c r="T34" s="58">
        <f t="shared" si="37"/>
        <v>0</v>
      </c>
      <c r="U34" s="45" t="s">
        <v>9</v>
      </c>
    </row>
    <row r="35" spans="1:21" ht="15.95" hidden="1" customHeight="1" outlineLevel="1" x14ac:dyDescent="0.2">
      <c r="A35" s="57" t="s">
        <v>101</v>
      </c>
      <c r="B35" s="58">
        <v>-370</v>
      </c>
      <c r="C35" s="58">
        <v>-371</v>
      </c>
      <c r="D35" s="58">
        <v>-387</v>
      </c>
      <c r="E35" s="58">
        <v>-384</v>
      </c>
      <c r="F35" s="58">
        <v>-386</v>
      </c>
      <c r="G35" s="58">
        <v>-347</v>
      </c>
      <c r="H35" s="58">
        <v>-386</v>
      </c>
      <c r="I35" s="58">
        <v>-388</v>
      </c>
      <c r="J35" s="58">
        <v>-595</v>
      </c>
      <c r="K35" s="58">
        <v>-193</v>
      </c>
      <c r="L35" s="58">
        <v>-356</v>
      </c>
      <c r="M35" s="58">
        <v>-410</v>
      </c>
      <c r="N35" s="58">
        <v>-410</v>
      </c>
      <c r="O35" s="58">
        <v>-410</v>
      </c>
      <c r="Q35" s="58">
        <f t="shared" si="34"/>
        <v>-1512</v>
      </c>
      <c r="R35" s="58">
        <f t="shared" si="35"/>
        <v>-1507</v>
      </c>
      <c r="S35" s="58">
        <f t="shared" si="36"/>
        <v>-1554</v>
      </c>
      <c r="T35" s="58">
        <f t="shared" si="37"/>
        <v>-820</v>
      </c>
      <c r="U35" s="45" t="s">
        <v>9</v>
      </c>
    </row>
    <row r="36" spans="1:21" ht="15.95" hidden="1" customHeight="1" outlineLevel="1" x14ac:dyDescent="0.2">
      <c r="A36" s="57" t="s">
        <v>102</v>
      </c>
      <c r="B36" s="58">
        <v>-50</v>
      </c>
      <c r="C36" s="58">
        <v>-50</v>
      </c>
      <c r="D36" s="58">
        <v>-51</v>
      </c>
      <c r="E36" s="58">
        <v>-52</v>
      </c>
      <c r="F36" s="58">
        <v>-52</v>
      </c>
      <c r="G36" s="58">
        <v>-46</v>
      </c>
      <c r="H36" s="58">
        <v>-52</v>
      </c>
      <c r="I36" s="58">
        <v>-52</v>
      </c>
      <c r="J36" s="58">
        <v>-53</v>
      </c>
      <c r="K36" s="58">
        <v>-53</v>
      </c>
      <c r="L36" s="58">
        <v>-47</v>
      </c>
      <c r="M36" s="58">
        <v>-56</v>
      </c>
      <c r="N36" s="58">
        <v>-55</v>
      </c>
      <c r="O36" s="58">
        <v>-55</v>
      </c>
      <c r="Q36" s="58">
        <f t="shared" si="34"/>
        <v>-203</v>
      </c>
      <c r="R36" s="58">
        <f t="shared" si="35"/>
        <v>-202</v>
      </c>
      <c r="S36" s="58">
        <f t="shared" si="36"/>
        <v>-209</v>
      </c>
      <c r="T36" s="58">
        <f t="shared" si="37"/>
        <v>-110</v>
      </c>
      <c r="U36" s="45" t="s">
        <v>9</v>
      </c>
    </row>
    <row r="37" spans="1:21" ht="15.95" hidden="1" customHeight="1" outlineLevel="1" x14ac:dyDescent="0.2">
      <c r="A37" s="57" t="s">
        <v>103</v>
      </c>
      <c r="B37" s="58">
        <v>-50</v>
      </c>
      <c r="C37" s="58">
        <v>-50</v>
      </c>
      <c r="D37" s="58">
        <v>-51</v>
      </c>
      <c r="E37" s="58">
        <v>-52</v>
      </c>
      <c r="F37" s="58">
        <v>-52</v>
      </c>
      <c r="G37" s="58">
        <v>-46</v>
      </c>
      <c r="H37" s="58">
        <v>-52</v>
      </c>
      <c r="I37" s="58">
        <v>-52</v>
      </c>
      <c r="J37" s="58">
        <v>-53</v>
      </c>
      <c r="K37" s="58">
        <v>-53</v>
      </c>
      <c r="L37" s="58">
        <v>-47</v>
      </c>
      <c r="M37" s="58">
        <v>-56</v>
      </c>
      <c r="N37" s="58">
        <v>-55</v>
      </c>
      <c r="O37" s="58">
        <v>-55</v>
      </c>
      <c r="Q37" s="58">
        <f t="shared" si="34"/>
        <v>-203</v>
      </c>
      <c r="R37" s="58">
        <f t="shared" si="35"/>
        <v>-202</v>
      </c>
      <c r="S37" s="58">
        <f t="shared" si="36"/>
        <v>-209</v>
      </c>
      <c r="T37" s="58">
        <f t="shared" si="37"/>
        <v>-110</v>
      </c>
      <c r="U37" s="45" t="s">
        <v>9</v>
      </c>
    </row>
    <row r="38" spans="1:21" ht="15.95" hidden="1" customHeight="1" outlineLevel="1" x14ac:dyDescent="0.2">
      <c r="A38" s="57" t="s">
        <v>104</v>
      </c>
      <c r="B38" s="58">
        <v>-25</v>
      </c>
      <c r="C38" s="58">
        <v>-25</v>
      </c>
      <c r="D38" s="58">
        <v>-26</v>
      </c>
      <c r="E38" s="58">
        <v>-26</v>
      </c>
      <c r="F38" s="58">
        <v>-26</v>
      </c>
      <c r="G38" s="58">
        <v>-23</v>
      </c>
      <c r="H38" s="58">
        <v>-26</v>
      </c>
      <c r="I38" s="58">
        <v>-26</v>
      </c>
      <c r="J38" s="58">
        <v>-26</v>
      </c>
      <c r="K38" s="58">
        <v>-27</v>
      </c>
      <c r="L38" s="58">
        <v>-24</v>
      </c>
      <c r="M38" s="58">
        <v>-27</v>
      </c>
      <c r="N38" s="58">
        <v>-27</v>
      </c>
      <c r="O38" s="58">
        <v>-28</v>
      </c>
      <c r="Q38" s="58">
        <f t="shared" si="34"/>
        <v>-102</v>
      </c>
      <c r="R38" s="58">
        <f t="shared" si="35"/>
        <v>-101</v>
      </c>
      <c r="S38" s="58">
        <f t="shared" si="36"/>
        <v>-104</v>
      </c>
      <c r="T38" s="58">
        <f t="shared" si="37"/>
        <v>-55</v>
      </c>
      <c r="U38" s="45" t="s">
        <v>9</v>
      </c>
    </row>
    <row r="39" spans="1:21" ht="15.95" hidden="1" customHeight="1" outlineLevel="1" x14ac:dyDescent="0.2">
      <c r="A39" s="57" t="s">
        <v>105</v>
      </c>
      <c r="B39" s="58">
        <v>-57</v>
      </c>
      <c r="C39" s="58">
        <v>-57</v>
      </c>
      <c r="D39" s="58">
        <v>-60</v>
      </c>
      <c r="E39" s="58">
        <v>-59</v>
      </c>
      <c r="F39" s="58">
        <v>-59</v>
      </c>
      <c r="G39" s="58">
        <v>-54</v>
      </c>
      <c r="H39" s="58">
        <v>-59</v>
      </c>
      <c r="I39" s="58">
        <v>-60</v>
      </c>
      <c r="J39" s="58">
        <v>-61</v>
      </c>
      <c r="K39" s="58">
        <v>-60</v>
      </c>
      <c r="L39" s="58">
        <v>-55</v>
      </c>
      <c r="M39" s="58">
        <v>-63</v>
      </c>
      <c r="N39" s="58">
        <v>-63</v>
      </c>
      <c r="O39" s="58">
        <v>-63</v>
      </c>
      <c r="Q39" s="58">
        <f t="shared" si="34"/>
        <v>-233</v>
      </c>
      <c r="R39" s="58">
        <f t="shared" si="35"/>
        <v>-232</v>
      </c>
      <c r="S39" s="58">
        <f t="shared" si="36"/>
        <v>-239</v>
      </c>
      <c r="T39" s="58">
        <f t="shared" si="37"/>
        <v>-126</v>
      </c>
      <c r="U39" s="45" t="s">
        <v>9</v>
      </c>
    </row>
    <row r="40" spans="1:21" s="48" customFormat="1" ht="15.95" hidden="1" customHeight="1" outlineLevel="1" x14ac:dyDescent="0.2">
      <c r="A40" s="55" t="s">
        <v>106</v>
      </c>
      <c r="B40" s="56">
        <f t="shared" ref="B40:G40" si="40">B22+B29</f>
        <v>12327</v>
      </c>
      <c r="C40" s="56">
        <f t="shared" si="40"/>
        <v>12464</v>
      </c>
      <c r="D40" s="56">
        <f t="shared" si="40"/>
        <v>12904</v>
      </c>
      <c r="E40" s="56">
        <f t="shared" si="40"/>
        <v>12832</v>
      </c>
      <c r="F40" s="56">
        <f t="shared" si="40"/>
        <v>12867</v>
      </c>
      <c r="G40" s="56">
        <f t="shared" si="40"/>
        <v>11618</v>
      </c>
      <c r="H40" s="56">
        <f t="shared" ref="H40:M40" si="41">H22+H29</f>
        <v>13534</v>
      </c>
      <c r="I40" s="56">
        <f t="shared" si="41"/>
        <v>12979</v>
      </c>
      <c r="J40" s="56">
        <f t="shared" si="41"/>
        <v>12987</v>
      </c>
      <c r="K40" s="56">
        <f t="shared" si="41"/>
        <v>13343</v>
      </c>
      <c r="L40" s="56">
        <f t="shared" si="41"/>
        <v>11904</v>
      </c>
      <c r="M40" s="56">
        <f t="shared" si="41"/>
        <v>13568</v>
      </c>
      <c r="N40" s="56">
        <f t="shared" ref="N40:O40" si="42">N22+N29</f>
        <v>13702</v>
      </c>
      <c r="O40" s="56">
        <f t="shared" si="42"/>
        <v>13709</v>
      </c>
      <c r="P40" s="156"/>
      <c r="Q40" s="56">
        <f t="shared" si="34"/>
        <v>50527</v>
      </c>
      <c r="R40" s="56">
        <f t="shared" si="35"/>
        <v>50998</v>
      </c>
      <c r="S40" s="56">
        <f t="shared" si="36"/>
        <v>51802</v>
      </c>
      <c r="T40" s="56">
        <f t="shared" si="37"/>
        <v>27411</v>
      </c>
      <c r="U40" s="33" t="s">
        <v>9</v>
      </c>
    </row>
    <row r="41" spans="1:21" ht="15.95" hidden="1" customHeight="1" outlineLevel="1" x14ac:dyDescent="0.2">
      <c r="A41" s="55" t="s">
        <v>107</v>
      </c>
      <c r="B41" s="56">
        <v>-3290</v>
      </c>
      <c r="C41" s="56">
        <v>-3437</v>
      </c>
      <c r="D41" s="56">
        <v>-3366</v>
      </c>
      <c r="E41" s="56">
        <v>-3904</v>
      </c>
      <c r="F41" s="56">
        <v>-4192</v>
      </c>
      <c r="G41" s="56">
        <v>-2487</v>
      </c>
      <c r="H41" s="56">
        <v>-3538</v>
      </c>
      <c r="I41" s="56">
        <f t="shared" ref="I41:N41" si="43">SUM(I42:I45)</f>
        <v>-5120</v>
      </c>
      <c r="J41" s="56">
        <f t="shared" si="43"/>
        <v>-3510</v>
      </c>
      <c r="K41" s="56">
        <f t="shared" si="43"/>
        <v>-3423</v>
      </c>
      <c r="L41" s="56">
        <f t="shared" si="43"/>
        <v>-3641</v>
      </c>
      <c r="M41" s="56">
        <f t="shared" si="43"/>
        <v>-4268</v>
      </c>
      <c r="N41" s="56">
        <f t="shared" si="43"/>
        <v>-3493</v>
      </c>
      <c r="O41" s="56">
        <f t="shared" ref="O41" si="44">SUM(O42:O45)</f>
        <v>-3733</v>
      </c>
      <c r="P41" s="34"/>
      <c r="Q41" s="56">
        <f t="shared" si="34"/>
        <v>-13997</v>
      </c>
      <c r="R41" s="56">
        <f t="shared" si="35"/>
        <v>-15337</v>
      </c>
      <c r="S41" s="56">
        <f t="shared" si="36"/>
        <v>-14842</v>
      </c>
      <c r="T41" s="56">
        <f t="shared" si="37"/>
        <v>-7226</v>
      </c>
      <c r="U41" s="45" t="s">
        <v>9</v>
      </c>
    </row>
    <row r="42" spans="1:21"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34"/>
        <v>0</v>
      </c>
      <c r="R42" s="58">
        <f t="shared" si="35"/>
        <v>0</v>
      </c>
      <c r="S42" s="58">
        <f t="shared" si="36"/>
        <v>0</v>
      </c>
      <c r="T42" s="58">
        <f t="shared" si="37"/>
        <v>0</v>
      </c>
      <c r="U42" s="45" t="s">
        <v>9</v>
      </c>
    </row>
    <row r="43" spans="1:21" ht="15.95" hidden="1" customHeight="1" outlineLevel="1" x14ac:dyDescent="0.2">
      <c r="A43" s="57" t="s">
        <v>109</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Q43" s="58">
        <f t="shared" si="34"/>
        <v>-5505</v>
      </c>
      <c r="R43" s="58">
        <f t="shared" si="35"/>
        <v>-6837</v>
      </c>
      <c r="S43" s="58">
        <f t="shared" si="36"/>
        <v>-6120</v>
      </c>
      <c r="T43" s="58">
        <f t="shared" si="37"/>
        <v>-2946</v>
      </c>
      <c r="U43" s="45" t="s">
        <v>9</v>
      </c>
    </row>
    <row r="44" spans="1:21"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34"/>
        <v>0</v>
      </c>
      <c r="R44" s="58">
        <f t="shared" si="35"/>
        <v>0</v>
      </c>
      <c r="S44" s="58">
        <f t="shared" si="36"/>
        <v>0</v>
      </c>
      <c r="T44" s="58">
        <f t="shared" si="37"/>
        <v>0</v>
      </c>
      <c r="U44" s="45" t="s">
        <v>9</v>
      </c>
    </row>
    <row r="45" spans="1:21" ht="15.95" hidden="1" customHeight="1" outlineLevel="1" x14ac:dyDescent="0.2">
      <c r="A45" s="57" t="s">
        <v>111</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Q45" s="58">
        <f t="shared" si="34"/>
        <v>-8492</v>
      </c>
      <c r="R45" s="58">
        <f t="shared" si="35"/>
        <v>-8500</v>
      </c>
      <c r="S45" s="58">
        <f t="shared" si="36"/>
        <v>-8722</v>
      </c>
      <c r="T45" s="58">
        <f t="shared" si="37"/>
        <v>-4280</v>
      </c>
      <c r="U45" s="45" t="s">
        <v>9</v>
      </c>
    </row>
    <row r="46" spans="1:21" ht="15.95" hidden="1" customHeight="1" outlineLevel="1" x14ac:dyDescent="0.2">
      <c r="A46" s="55" t="s">
        <v>112</v>
      </c>
      <c r="B46" s="56">
        <v>-297</v>
      </c>
      <c r="C46" s="56">
        <v>-571</v>
      </c>
      <c r="D46" s="56">
        <v>-108</v>
      </c>
      <c r="E46" s="56">
        <v>-759</v>
      </c>
      <c r="F46" s="56">
        <v>-341</v>
      </c>
      <c r="G46" s="56">
        <v>-408</v>
      </c>
      <c r="H46" s="56">
        <v>-530</v>
      </c>
      <c r="I46" s="56">
        <f t="shared" ref="I46:N46" si="45">SUM(I47:I52)</f>
        <v>-1051</v>
      </c>
      <c r="J46" s="56">
        <f t="shared" si="45"/>
        <v>-577</v>
      </c>
      <c r="K46" s="56">
        <f t="shared" si="45"/>
        <v>-274</v>
      </c>
      <c r="L46" s="56">
        <f t="shared" si="45"/>
        <v>-114</v>
      </c>
      <c r="M46" s="56">
        <f t="shared" si="45"/>
        <v>-767</v>
      </c>
      <c r="N46" s="56">
        <f t="shared" si="45"/>
        <v>-567</v>
      </c>
      <c r="O46" s="56">
        <f t="shared" ref="O46" si="46">SUM(O47:O52)</f>
        <v>-450</v>
      </c>
      <c r="Q46" s="56">
        <f t="shared" si="34"/>
        <v>-1735</v>
      </c>
      <c r="R46" s="56">
        <f t="shared" si="35"/>
        <v>-2330</v>
      </c>
      <c r="S46" s="56">
        <f t="shared" si="36"/>
        <v>-1732</v>
      </c>
      <c r="T46" s="56">
        <f t="shared" si="37"/>
        <v>-1017</v>
      </c>
      <c r="U46" s="45" t="s">
        <v>9</v>
      </c>
    </row>
    <row r="47" spans="1:21" ht="15.95" hidden="1" customHeight="1" outlineLevel="1" x14ac:dyDescent="0.2">
      <c r="A47" s="57" t="s">
        <v>113</v>
      </c>
      <c r="B47" s="58">
        <v>-118</v>
      </c>
      <c r="C47" s="58">
        <v>-133</v>
      </c>
      <c r="D47" s="58">
        <v>-171</v>
      </c>
      <c r="E47" s="58">
        <v>-388</v>
      </c>
      <c r="F47" s="58">
        <v>-91</v>
      </c>
      <c r="G47" s="58">
        <v>-232</v>
      </c>
      <c r="H47" s="58">
        <v>-256</v>
      </c>
      <c r="I47" s="58">
        <v>-189</v>
      </c>
      <c r="J47" s="58">
        <v>-332</v>
      </c>
      <c r="K47" s="58">
        <v>-149</v>
      </c>
      <c r="L47" s="58">
        <v>-188</v>
      </c>
      <c r="M47" s="58">
        <v>-163</v>
      </c>
      <c r="N47" s="58">
        <v>-177</v>
      </c>
      <c r="O47" s="58">
        <v>-155</v>
      </c>
      <c r="Q47" s="58">
        <f t="shared" si="34"/>
        <v>-810</v>
      </c>
      <c r="R47" s="58">
        <f t="shared" si="35"/>
        <v>-768</v>
      </c>
      <c r="S47" s="58">
        <f t="shared" si="36"/>
        <v>-832</v>
      </c>
      <c r="T47" s="58">
        <f t="shared" si="37"/>
        <v>-332</v>
      </c>
      <c r="U47" s="45" t="s">
        <v>9</v>
      </c>
    </row>
    <row r="48" spans="1:21" ht="15.95" hidden="1" customHeight="1" outlineLevel="1" x14ac:dyDescent="0.2">
      <c r="A48" s="57" t="s">
        <v>114</v>
      </c>
      <c r="B48" s="129">
        <v>0</v>
      </c>
      <c r="C48" s="129">
        <v>0</v>
      </c>
      <c r="D48" s="129">
        <v>0</v>
      </c>
      <c r="E48" s="129">
        <v>0</v>
      </c>
      <c r="F48" s="129">
        <v>0</v>
      </c>
      <c r="G48" s="129">
        <v>0</v>
      </c>
      <c r="H48" s="129">
        <v>0</v>
      </c>
      <c r="I48" s="129">
        <v>0</v>
      </c>
      <c r="J48" s="129">
        <v>0</v>
      </c>
      <c r="K48" s="129">
        <v>0</v>
      </c>
      <c r="L48" s="129">
        <v>0</v>
      </c>
      <c r="M48" s="129">
        <v>0</v>
      </c>
      <c r="N48" s="129">
        <v>0</v>
      </c>
      <c r="O48" s="129">
        <v>0</v>
      </c>
      <c r="Q48" s="58">
        <f t="shared" si="34"/>
        <v>0</v>
      </c>
      <c r="R48" s="58">
        <f t="shared" si="35"/>
        <v>0</v>
      </c>
      <c r="S48" s="58">
        <f t="shared" si="36"/>
        <v>0</v>
      </c>
      <c r="T48" s="58">
        <f t="shared" si="37"/>
        <v>0</v>
      </c>
      <c r="U48" s="45" t="s">
        <v>9</v>
      </c>
    </row>
    <row r="49" spans="1:21" ht="15.95" hidden="1" customHeight="1" outlineLevel="1" x14ac:dyDescent="0.2">
      <c r="A49" s="57" t="s">
        <v>115</v>
      </c>
      <c r="B49" s="58">
        <v>-179</v>
      </c>
      <c r="C49" s="58">
        <v>-438</v>
      </c>
      <c r="D49" s="58">
        <v>-328</v>
      </c>
      <c r="E49" s="58">
        <v>-395</v>
      </c>
      <c r="F49" s="58">
        <v>-250</v>
      </c>
      <c r="G49" s="58">
        <v>-176</v>
      </c>
      <c r="H49" s="58">
        <v>-274</v>
      </c>
      <c r="I49" s="58">
        <v>-922</v>
      </c>
      <c r="J49" s="58">
        <v>-245</v>
      </c>
      <c r="K49" s="58">
        <v>-125</v>
      </c>
      <c r="L49" s="58">
        <v>74</v>
      </c>
      <c r="M49" s="58">
        <v>-604</v>
      </c>
      <c r="N49" s="58">
        <v>-390</v>
      </c>
      <c r="O49" s="58">
        <v>-295</v>
      </c>
      <c r="Q49" s="58">
        <f t="shared" si="34"/>
        <v>-1340</v>
      </c>
      <c r="R49" s="58">
        <f t="shared" si="35"/>
        <v>-1622</v>
      </c>
      <c r="S49" s="58">
        <f t="shared" si="36"/>
        <v>-900</v>
      </c>
      <c r="T49" s="58">
        <f t="shared" si="37"/>
        <v>-685</v>
      </c>
      <c r="U49" s="45" t="s">
        <v>9</v>
      </c>
    </row>
    <row r="50" spans="1:21" ht="15.95" hidden="1" customHeight="1" outlineLevel="1" x14ac:dyDescent="0.2">
      <c r="A50" s="57" t="s">
        <v>116</v>
      </c>
      <c r="B50" s="129">
        <v>0</v>
      </c>
      <c r="C50" s="129">
        <v>0</v>
      </c>
      <c r="D50" s="129">
        <v>0</v>
      </c>
      <c r="E50" s="129">
        <v>0</v>
      </c>
      <c r="F50" s="129">
        <v>0</v>
      </c>
      <c r="G50" s="129">
        <v>0</v>
      </c>
      <c r="H50" s="129">
        <v>0</v>
      </c>
      <c r="I50" s="129">
        <v>0</v>
      </c>
      <c r="J50" s="129">
        <v>0</v>
      </c>
      <c r="K50" s="129">
        <v>0</v>
      </c>
      <c r="L50" s="129">
        <v>0</v>
      </c>
      <c r="M50" s="129">
        <v>0</v>
      </c>
      <c r="N50" s="129">
        <v>0</v>
      </c>
      <c r="O50" s="129">
        <v>0</v>
      </c>
      <c r="Q50" s="58">
        <f t="shared" si="34"/>
        <v>0</v>
      </c>
      <c r="R50" s="58">
        <f t="shared" si="35"/>
        <v>0</v>
      </c>
      <c r="S50" s="58">
        <f t="shared" si="36"/>
        <v>0</v>
      </c>
      <c r="T50" s="58">
        <f t="shared" si="37"/>
        <v>0</v>
      </c>
      <c r="U50" s="45" t="s">
        <v>9</v>
      </c>
    </row>
    <row r="51" spans="1:21" ht="15.95" hidden="1" customHeight="1" outlineLevel="1" x14ac:dyDescent="0.2">
      <c r="A51" s="57" t="s">
        <v>117</v>
      </c>
      <c r="B51" s="129">
        <v>0</v>
      </c>
      <c r="C51" s="129">
        <v>0</v>
      </c>
      <c r="D51" s="129">
        <v>391</v>
      </c>
      <c r="E51" s="129">
        <v>24</v>
      </c>
      <c r="F51" s="129">
        <v>0</v>
      </c>
      <c r="G51" s="129">
        <v>0</v>
      </c>
      <c r="H51" s="129">
        <v>0</v>
      </c>
      <c r="I51" s="129">
        <v>60</v>
      </c>
      <c r="J51" s="129">
        <v>0</v>
      </c>
      <c r="K51" s="129">
        <v>0</v>
      </c>
      <c r="L51" s="129">
        <v>0</v>
      </c>
      <c r="M51" s="129">
        <v>0</v>
      </c>
      <c r="N51" s="129">
        <v>0</v>
      </c>
      <c r="O51" s="129">
        <v>0</v>
      </c>
      <c r="Q51" s="58">
        <f t="shared" si="34"/>
        <v>415</v>
      </c>
      <c r="R51" s="58">
        <f t="shared" si="35"/>
        <v>60</v>
      </c>
      <c r="S51" s="58">
        <f t="shared" si="36"/>
        <v>0</v>
      </c>
      <c r="T51" s="58">
        <f t="shared" si="37"/>
        <v>0</v>
      </c>
      <c r="U51" s="45" t="s">
        <v>9</v>
      </c>
    </row>
    <row r="52" spans="1:21" ht="15.95" hidden="1" customHeight="1" outlineLevel="1" x14ac:dyDescent="0.2">
      <c r="A52" s="57" t="s">
        <v>118</v>
      </c>
      <c r="B52" s="129">
        <v>0</v>
      </c>
      <c r="C52" s="129">
        <v>0</v>
      </c>
      <c r="D52" s="129">
        <v>0</v>
      </c>
      <c r="E52" s="129">
        <v>0</v>
      </c>
      <c r="F52" s="129">
        <v>0</v>
      </c>
      <c r="G52" s="129">
        <v>0</v>
      </c>
      <c r="H52" s="129">
        <v>0</v>
      </c>
      <c r="I52" s="129">
        <v>0</v>
      </c>
      <c r="J52" s="129">
        <v>0</v>
      </c>
      <c r="K52" s="129">
        <v>0</v>
      </c>
      <c r="L52" s="129">
        <v>0</v>
      </c>
      <c r="M52" s="129">
        <v>0</v>
      </c>
      <c r="N52" s="129">
        <v>0</v>
      </c>
      <c r="O52" s="129">
        <v>0</v>
      </c>
      <c r="Q52" s="58">
        <f t="shared" si="34"/>
        <v>0</v>
      </c>
      <c r="R52" s="58">
        <f t="shared" si="35"/>
        <v>0</v>
      </c>
      <c r="S52" s="58">
        <f t="shared" si="36"/>
        <v>0</v>
      </c>
      <c r="T52" s="58">
        <f t="shared" si="37"/>
        <v>0</v>
      </c>
      <c r="U52" s="45" t="s">
        <v>9</v>
      </c>
    </row>
    <row r="53" spans="1:21" ht="15.95" hidden="1" customHeight="1" outlineLevel="1" x14ac:dyDescent="0.2">
      <c r="A53" s="59" t="s">
        <v>119</v>
      </c>
      <c r="B53" s="56">
        <f t="shared" ref="B53:G53" si="47">B40+B41+B46</f>
        <v>8740</v>
      </c>
      <c r="C53" s="56">
        <f t="shared" si="47"/>
        <v>8456</v>
      </c>
      <c r="D53" s="56">
        <f t="shared" si="47"/>
        <v>9430</v>
      </c>
      <c r="E53" s="56">
        <f t="shared" si="47"/>
        <v>8169</v>
      </c>
      <c r="F53" s="56">
        <f t="shared" si="47"/>
        <v>8334</v>
      </c>
      <c r="G53" s="56">
        <f t="shared" si="47"/>
        <v>8723</v>
      </c>
      <c r="H53" s="56">
        <f t="shared" ref="H53:M53" si="48">H40+H41+H46</f>
        <v>9466</v>
      </c>
      <c r="I53" s="56">
        <f t="shared" si="48"/>
        <v>6808</v>
      </c>
      <c r="J53" s="56">
        <f t="shared" si="48"/>
        <v>8900</v>
      </c>
      <c r="K53" s="56">
        <f t="shared" si="48"/>
        <v>9646</v>
      </c>
      <c r="L53" s="56">
        <f t="shared" si="48"/>
        <v>8149</v>
      </c>
      <c r="M53" s="56">
        <f t="shared" si="48"/>
        <v>8533</v>
      </c>
      <c r="N53" s="56">
        <f t="shared" ref="N53:O53" si="49">N40+N41+N46</f>
        <v>9642</v>
      </c>
      <c r="O53" s="56">
        <f t="shared" si="49"/>
        <v>9526</v>
      </c>
      <c r="P53" s="34"/>
      <c r="Q53" s="56">
        <f t="shared" si="34"/>
        <v>34795</v>
      </c>
      <c r="R53" s="56">
        <f t="shared" si="35"/>
        <v>33331</v>
      </c>
      <c r="S53" s="56">
        <f t="shared" si="36"/>
        <v>35228</v>
      </c>
      <c r="T53" s="56">
        <f t="shared" si="37"/>
        <v>19168</v>
      </c>
      <c r="U53" s="45" t="s">
        <v>9</v>
      </c>
    </row>
    <row r="54" spans="1:21" ht="15.95" hidden="1" customHeight="1" outlineLevel="1" x14ac:dyDescent="0.2">
      <c r="A54" s="60" t="s">
        <v>120</v>
      </c>
      <c r="B54" s="56">
        <v>-2729</v>
      </c>
      <c r="C54" s="56">
        <v>-2580</v>
      </c>
      <c r="D54" s="56">
        <v>-3009</v>
      </c>
      <c r="E54" s="56">
        <v>-2543</v>
      </c>
      <c r="F54" s="56">
        <v>-2597</v>
      </c>
      <c r="G54" s="56">
        <v>-3194</v>
      </c>
      <c r="H54" s="56">
        <v>-2850</v>
      </c>
      <c r="I54" s="56">
        <f t="shared" ref="I54:N54" si="50">SUM(I55:I57)</f>
        <v>-2755</v>
      </c>
      <c r="J54" s="56">
        <f t="shared" si="50"/>
        <v>-2775</v>
      </c>
      <c r="K54" s="56">
        <f t="shared" si="50"/>
        <v>-3469</v>
      </c>
      <c r="L54" s="56">
        <f t="shared" si="50"/>
        <v>-4535</v>
      </c>
      <c r="M54" s="56">
        <f t="shared" si="50"/>
        <v>-5703</v>
      </c>
      <c r="N54" s="56">
        <f t="shared" si="50"/>
        <v>-7340</v>
      </c>
      <c r="O54" s="56">
        <f t="shared" ref="O54" si="51">SUM(O55:O57)</f>
        <v>-9827</v>
      </c>
      <c r="Q54" s="56">
        <f t="shared" si="34"/>
        <v>-10861</v>
      </c>
      <c r="R54" s="56">
        <f t="shared" si="35"/>
        <v>-11396</v>
      </c>
      <c r="S54" s="56">
        <f t="shared" si="36"/>
        <v>-16482</v>
      </c>
      <c r="T54" s="56">
        <f t="shared" si="37"/>
        <v>-17167</v>
      </c>
      <c r="U54" s="45" t="s">
        <v>9</v>
      </c>
    </row>
    <row r="55" spans="1:21" ht="15.95" hidden="1" customHeight="1" outlineLevel="1" x14ac:dyDescent="0.2">
      <c r="A55" s="57" t="s">
        <v>121</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Q55" s="58">
        <f t="shared" si="34"/>
        <v>-9995</v>
      </c>
      <c r="R55" s="58">
        <f t="shared" si="35"/>
        <v>-10504</v>
      </c>
      <c r="S55" s="58">
        <f t="shared" si="36"/>
        <v>-16531</v>
      </c>
      <c r="T55" s="58">
        <f t="shared" si="37"/>
        <v>-16651</v>
      </c>
      <c r="U55" s="45" t="s">
        <v>9</v>
      </c>
    </row>
    <row r="56" spans="1:21" ht="15.95" hidden="1" customHeight="1" outlineLevel="1" x14ac:dyDescent="0.2">
      <c r="A56" s="57" t="s">
        <v>122</v>
      </c>
      <c r="B56" s="58">
        <v>0</v>
      </c>
      <c r="C56" s="58">
        <v>0</v>
      </c>
      <c r="D56" s="58">
        <v>0</v>
      </c>
      <c r="E56" s="58">
        <v>0</v>
      </c>
      <c r="F56" s="58">
        <v>0</v>
      </c>
      <c r="G56" s="58">
        <v>0</v>
      </c>
      <c r="H56" s="58">
        <v>0</v>
      </c>
      <c r="I56" s="58">
        <v>0</v>
      </c>
      <c r="J56" s="58">
        <v>0</v>
      </c>
      <c r="K56" s="58">
        <v>0</v>
      </c>
      <c r="L56" s="58">
        <v>0</v>
      </c>
      <c r="M56" s="58">
        <v>0</v>
      </c>
      <c r="N56" s="58">
        <v>0</v>
      </c>
      <c r="O56" s="58">
        <v>0</v>
      </c>
      <c r="Q56" s="58">
        <f t="shared" si="34"/>
        <v>0</v>
      </c>
      <c r="R56" s="58">
        <f t="shared" si="35"/>
        <v>0</v>
      </c>
      <c r="S56" s="58">
        <f t="shared" si="36"/>
        <v>0</v>
      </c>
      <c r="T56" s="58">
        <f t="shared" si="37"/>
        <v>0</v>
      </c>
      <c r="U56" s="45" t="s">
        <v>9</v>
      </c>
    </row>
    <row r="57" spans="1:21" ht="15.95" hidden="1" customHeight="1" outlineLevel="1" x14ac:dyDescent="0.2">
      <c r="A57" s="57" t="s">
        <v>123</v>
      </c>
      <c r="B57" s="58">
        <v>-179</v>
      </c>
      <c r="C57" s="58">
        <v>-73</v>
      </c>
      <c r="D57" s="58">
        <v>-556</v>
      </c>
      <c r="E57" s="58">
        <v>-58</v>
      </c>
      <c r="F57" s="58">
        <v>-400</v>
      </c>
      <c r="G57" s="58">
        <v>-432</v>
      </c>
      <c r="H57" s="58">
        <v>-29</v>
      </c>
      <c r="I57" s="58">
        <v>-31</v>
      </c>
      <c r="J57" s="58">
        <v>-48</v>
      </c>
      <c r="K57" s="58">
        <v>-50</v>
      </c>
      <c r="L57" s="58">
        <v>-36</v>
      </c>
      <c r="M57" s="58">
        <v>183</v>
      </c>
      <c r="N57" s="58">
        <v>-21</v>
      </c>
      <c r="O57" s="58">
        <v>-495</v>
      </c>
      <c r="Q57" s="58">
        <f t="shared" si="34"/>
        <v>-866</v>
      </c>
      <c r="R57" s="58">
        <f t="shared" si="35"/>
        <v>-892</v>
      </c>
      <c r="S57" s="58">
        <f t="shared" si="36"/>
        <v>49</v>
      </c>
      <c r="T57" s="58">
        <f t="shared" si="37"/>
        <v>-516</v>
      </c>
      <c r="U57" s="45" t="s">
        <v>9</v>
      </c>
    </row>
    <row r="58" spans="1:21" ht="15.95" hidden="1" customHeight="1" outlineLevel="1" x14ac:dyDescent="0.2">
      <c r="A58" s="60" t="s">
        <v>124</v>
      </c>
      <c r="B58" s="56">
        <v>591</v>
      </c>
      <c r="C58" s="56">
        <v>660</v>
      </c>
      <c r="D58" s="56">
        <v>698</v>
      </c>
      <c r="E58" s="56">
        <v>649</v>
      </c>
      <c r="F58" s="56">
        <v>266</v>
      </c>
      <c r="G58" s="56">
        <v>890</v>
      </c>
      <c r="H58" s="56">
        <v>411</v>
      </c>
      <c r="I58" s="56">
        <f t="shared" ref="I58:N58" si="52">SUM(I59:I60)</f>
        <v>553</v>
      </c>
      <c r="J58" s="56">
        <f t="shared" si="52"/>
        <v>266</v>
      </c>
      <c r="K58" s="56">
        <f t="shared" si="52"/>
        <v>427</v>
      </c>
      <c r="L58" s="56">
        <f t="shared" si="52"/>
        <v>255</v>
      </c>
      <c r="M58" s="56">
        <f t="shared" si="52"/>
        <v>190</v>
      </c>
      <c r="N58" s="56">
        <f t="shared" si="52"/>
        <v>382</v>
      </c>
      <c r="O58" s="56">
        <f t="shared" ref="O58" si="53">SUM(O59:O60)</f>
        <v>1033</v>
      </c>
      <c r="Q58" s="56">
        <f t="shared" si="34"/>
        <v>2598</v>
      </c>
      <c r="R58" s="56">
        <f t="shared" si="35"/>
        <v>2120</v>
      </c>
      <c r="S58" s="56">
        <f t="shared" si="36"/>
        <v>1138</v>
      </c>
      <c r="T58" s="56">
        <f t="shared" si="37"/>
        <v>1415</v>
      </c>
      <c r="U58" s="45" t="s">
        <v>9</v>
      </c>
    </row>
    <row r="59" spans="1:21" ht="15.95" hidden="1" customHeight="1" outlineLevel="1" x14ac:dyDescent="0.2">
      <c r="A59" s="57" t="s">
        <v>125</v>
      </c>
      <c r="B59" s="58">
        <v>368</v>
      </c>
      <c r="C59" s="58">
        <v>437</v>
      </c>
      <c r="D59" s="58">
        <v>479</v>
      </c>
      <c r="E59" s="58">
        <v>443</v>
      </c>
      <c r="F59" s="58">
        <v>54</v>
      </c>
      <c r="G59" s="58">
        <v>634</v>
      </c>
      <c r="H59" s="58">
        <v>361</v>
      </c>
      <c r="I59" s="58">
        <v>124</v>
      </c>
      <c r="J59" s="58">
        <v>74</v>
      </c>
      <c r="K59" s="58">
        <v>69</v>
      </c>
      <c r="L59" s="58">
        <v>170</v>
      </c>
      <c r="M59" s="58">
        <v>150</v>
      </c>
      <c r="N59" s="58">
        <v>328</v>
      </c>
      <c r="O59" s="58">
        <v>991</v>
      </c>
      <c r="Q59" s="58">
        <f t="shared" si="34"/>
        <v>1727</v>
      </c>
      <c r="R59" s="58">
        <f t="shared" si="35"/>
        <v>1173</v>
      </c>
      <c r="S59" s="58">
        <f t="shared" si="36"/>
        <v>463</v>
      </c>
      <c r="T59" s="58">
        <f t="shared" si="37"/>
        <v>1319</v>
      </c>
      <c r="U59" s="45" t="s">
        <v>9</v>
      </c>
    </row>
    <row r="60" spans="1:21" ht="15.95" hidden="1" customHeight="1" outlineLevel="1" x14ac:dyDescent="0.2">
      <c r="A60" s="57" t="s">
        <v>123</v>
      </c>
      <c r="B60" s="58">
        <v>223</v>
      </c>
      <c r="C60" s="58">
        <v>223</v>
      </c>
      <c r="D60" s="58">
        <v>219</v>
      </c>
      <c r="E60" s="58">
        <v>206</v>
      </c>
      <c r="F60" s="58">
        <v>212</v>
      </c>
      <c r="G60" s="58">
        <v>256</v>
      </c>
      <c r="H60" s="58">
        <v>50</v>
      </c>
      <c r="I60" s="58">
        <v>429</v>
      </c>
      <c r="J60" s="58">
        <v>192</v>
      </c>
      <c r="K60" s="58">
        <v>358</v>
      </c>
      <c r="L60" s="58">
        <v>85</v>
      </c>
      <c r="M60" s="58">
        <v>40</v>
      </c>
      <c r="N60" s="58">
        <v>54</v>
      </c>
      <c r="O60" s="58">
        <v>42</v>
      </c>
      <c r="Q60" s="58">
        <f t="shared" si="34"/>
        <v>871</v>
      </c>
      <c r="R60" s="58">
        <f t="shared" si="35"/>
        <v>947</v>
      </c>
      <c r="S60" s="58">
        <f t="shared" si="36"/>
        <v>675</v>
      </c>
      <c r="T60" s="58">
        <f t="shared" si="37"/>
        <v>96</v>
      </c>
      <c r="U60" s="45" t="s">
        <v>9</v>
      </c>
    </row>
    <row r="61" spans="1:21" ht="15.95" hidden="1" customHeight="1" outlineLevel="1" x14ac:dyDescent="0.2">
      <c r="A61" s="55" t="s">
        <v>126</v>
      </c>
      <c r="B61" s="56">
        <f t="shared" ref="B61:G61" si="54">B53+B54+B58</f>
        <v>6602</v>
      </c>
      <c r="C61" s="56">
        <f t="shared" si="54"/>
        <v>6536</v>
      </c>
      <c r="D61" s="56">
        <f t="shared" si="54"/>
        <v>7119</v>
      </c>
      <c r="E61" s="56">
        <f t="shared" si="54"/>
        <v>6275</v>
      </c>
      <c r="F61" s="56">
        <f t="shared" si="54"/>
        <v>6003</v>
      </c>
      <c r="G61" s="56">
        <f t="shared" si="54"/>
        <v>6419</v>
      </c>
      <c r="H61" s="56">
        <f t="shared" ref="H61:M61" si="55">H53+H54+H58</f>
        <v>7027</v>
      </c>
      <c r="I61" s="56">
        <f t="shared" si="55"/>
        <v>4606</v>
      </c>
      <c r="J61" s="56">
        <f t="shared" si="55"/>
        <v>6391</v>
      </c>
      <c r="K61" s="56">
        <f t="shared" si="55"/>
        <v>6604</v>
      </c>
      <c r="L61" s="56">
        <f t="shared" si="55"/>
        <v>3869</v>
      </c>
      <c r="M61" s="56">
        <f t="shared" si="55"/>
        <v>3020</v>
      </c>
      <c r="N61" s="56">
        <f t="shared" ref="N61:O61" si="56">N53+N54+N58</f>
        <v>2684</v>
      </c>
      <c r="O61" s="56">
        <f t="shared" si="56"/>
        <v>732</v>
      </c>
      <c r="Q61" s="56">
        <f t="shared" si="34"/>
        <v>26532</v>
      </c>
      <c r="R61" s="56">
        <f t="shared" si="35"/>
        <v>24055</v>
      </c>
      <c r="S61" s="56">
        <f t="shared" si="36"/>
        <v>19884</v>
      </c>
      <c r="T61" s="56">
        <f t="shared" si="37"/>
        <v>3416</v>
      </c>
      <c r="U61" s="45" t="s">
        <v>9</v>
      </c>
    </row>
    <row r="62" spans="1:21" ht="15.95" hidden="1" customHeight="1" outlineLevel="1" x14ac:dyDescent="0.2">
      <c r="A62" s="55" t="s">
        <v>127</v>
      </c>
      <c r="B62" s="56">
        <v>-515</v>
      </c>
      <c r="C62" s="56">
        <v>-475</v>
      </c>
      <c r="D62" s="56">
        <v>-126</v>
      </c>
      <c r="E62" s="56">
        <v>-491</v>
      </c>
      <c r="F62" s="56">
        <v>-568</v>
      </c>
      <c r="G62" s="56">
        <v>-392</v>
      </c>
      <c r="H62" s="56">
        <v>-427</v>
      </c>
      <c r="I62" s="56">
        <f t="shared" ref="I62:N62" si="57">SUM(I63:I66)</f>
        <v>-730</v>
      </c>
      <c r="J62" s="56">
        <f t="shared" si="57"/>
        <v>-563</v>
      </c>
      <c r="K62" s="56">
        <f t="shared" si="57"/>
        <v>-475</v>
      </c>
      <c r="L62" s="56">
        <f t="shared" si="57"/>
        <v>-395</v>
      </c>
      <c r="M62" s="56">
        <f t="shared" si="57"/>
        <v>-127</v>
      </c>
      <c r="N62" s="56">
        <f t="shared" si="57"/>
        <v>-127</v>
      </c>
      <c r="O62" s="56">
        <f t="shared" ref="O62" si="58">SUM(O63:O66)</f>
        <v>89</v>
      </c>
      <c r="Q62" s="56">
        <f t="shared" si="34"/>
        <v>-1607</v>
      </c>
      <c r="R62" s="56">
        <f t="shared" si="35"/>
        <v>-2117</v>
      </c>
      <c r="S62" s="56">
        <f t="shared" si="36"/>
        <v>-1560</v>
      </c>
      <c r="T62" s="56">
        <f t="shared" si="37"/>
        <v>-38</v>
      </c>
      <c r="U62" s="45" t="s">
        <v>9</v>
      </c>
    </row>
    <row r="63" spans="1:21" ht="15.95" hidden="1" customHeight="1" outlineLevel="1" x14ac:dyDescent="0.2">
      <c r="A63" s="57" t="s">
        <v>128</v>
      </c>
      <c r="B63" s="58">
        <v>0</v>
      </c>
      <c r="C63" s="58">
        <v>0</v>
      </c>
      <c r="D63" s="58">
        <v>642</v>
      </c>
      <c r="E63" s="58">
        <v>0</v>
      </c>
      <c r="F63" s="58">
        <v>0</v>
      </c>
      <c r="G63" s="58">
        <v>0</v>
      </c>
      <c r="H63" s="58">
        <v>0</v>
      </c>
      <c r="I63" s="58">
        <v>0</v>
      </c>
      <c r="J63" s="58">
        <v>0</v>
      </c>
      <c r="K63" s="58">
        <v>0</v>
      </c>
      <c r="L63" s="58">
        <v>0</v>
      </c>
      <c r="M63" s="58">
        <v>0</v>
      </c>
      <c r="N63" s="58">
        <v>0</v>
      </c>
      <c r="O63" s="58">
        <v>0</v>
      </c>
      <c r="Q63" s="58">
        <f t="shared" si="34"/>
        <v>642</v>
      </c>
      <c r="R63" s="58">
        <f t="shared" si="35"/>
        <v>0</v>
      </c>
      <c r="S63" s="58">
        <f t="shared" si="36"/>
        <v>0</v>
      </c>
      <c r="T63" s="58">
        <f t="shared" si="37"/>
        <v>0</v>
      </c>
      <c r="U63" s="45" t="s">
        <v>9</v>
      </c>
    </row>
    <row r="64" spans="1:21" ht="15.95" hidden="1" customHeight="1" outlineLevel="1" x14ac:dyDescent="0.2">
      <c r="A64" s="57" t="s">
        <v>129</v>
      </c>
      <c r="B64" s="58">
        <v>-515</v>
      </c>
      <c r="C64" s="58">
        <v>-475</v>
      </c>
      <c r="D64" s="58">
        <v>-768</v>
      </c>
      <c r="E64" s="58">
        <v>-491</v>
      </c>
      <c r="F64" s="58">
        <v>-568</v>
      </c>
      <c r="G64" s="58">
        <v>-392</v>
      </c>
      <c r="H64" s="58">
        <v>-427</v>
      </c>
      <c r="I64" s="58">
        <v>-730</v>
      </c>
      <c r="J64" s="58">
        <v>-563</v>
      </c>
      <c r="K64" s="58">
        <v>-475</v>
      </c>
      <c r="L64" s="58">
        <v>-395</v>
      </c>
      <c r="M64" s="58">
        <v>-127</v>
      </c>
      <c r="N64" s="58">
        <v>-127</v>
      </c>
      <c r="O64" s="58">
        <v>89</v>
      </c>
      <c r="Q64" s="58">
        <f t="shared" si="34"/>
        <v>-2249</v>
      </c>
      <c r="R64" s="58">
        <f t="shared" si="35"/>
        <v>-2117</v>
      </c>
      <c r="S64" s="58">
        <f t="shared" si="36"/>
        <v>-1560</v>
      </c>
      <c r="T64" s="58">
        <f t="shared" si="37"/>
        <v>-38</v>
      </c>
      <c r="U64" s="45" t="s">
        <v>9</v>
      </c>
    </row>
    <row r="65" spans="1:21"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34"/>
        <v>0</v>
      </c>
      <c r="R65" s="58">
        <f t="shared" si="35"/>
        <v>0</v>
      </c>
      <c r="S65" s="58">
        <f t="shared" si="36"/>
        <v>0</v>
      </c>
      <c r="T65" s="58">
        <f t="shared" si="37"/>
        <v>0</v>
      </c>
      <c r="U65" s="45" t="s">
        <v>9</v>
      </c>
    </row>
    <row r="66" spans="1:21"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34"/>
        <v>0</v>
      </c>
      <c r="R66" s="58">
        <f t="shared" si="35"/>
        <v>0</v>
      </c>
      <c r="S66" s="58">
        <f t="shared" si="36"/>
        <v>0</v>
      </c>
      <c r="T66" s="58">
        <f t="shared" si="37"/>
        <v>0</v>
      </c>
      <c r="U66" s="45" t="s">
        <v>9</v>
      </c>
    </row>
    <row r="67" spans="1:21" ht="15.95" hidden="1" customHeight="1" outlineLevel="1" x14ac:dyDescent="0.2">
      <c r="A67" s="55" t="s">
        <v>81</v>
      </c>
      <c r="B67" s="56">
        <f t="shared" ref="B67:G67" si="59">B61+B62</f>
        <v>6087</v>
      </c>
      <c r="C67" s="56">
        <f t="shared" si="59"/>
        <v>6061</v>
      </c>
      <c r="D67" s="56">
        <f t="shared" si="59"/>
        <v>6993</v>
      </c>
      <c r="E67" s="56">
        <f t="shared" si="59"/>
        <v>5784</v>
      </c>
      <c r="F67" s="56">
        <f t="shared" si="59"/>
        <v>5435</v>
      </c>
      <c r="G67" s="56">
        <f t="shared" si="59"/>
        <v>6027</v>
      </c>
      <c r="H67" s="56">
        <f t="shared" ref="H67:M67" si="60">H61+H62</f>
        <v>6600</v>
      </c>
      <c r="I67" s="56">
        <f t="shared" si="60"/>
        <v>3876</v>
      </c>
      <c r="J67" s="56">
        <f t="shared" si="60"/>
        <v>5828</v>
      </c>
      <c r="K67" s="56">
        <f t="shared" si="60"/>
        <v>6129</v>
      </c>
      <c r="L67" s="56">
        <f t="shared" si="60"/>
        <v>3474</v>
      </c>
      <c r="M67" s="56">
        <f t="shared" si="60"/>
        <v>2893</v>
      </c>
      <c r="N67" s="56">
        <f t="shared" ref="N67:O67" si="61">N61+N62</f>
        <v>2557</v>
      </c>
      <c r="O67" s="56">
        <f t="shared" si="61"/>
        <v>821</v>
      </c>
      <c r="P67" s="34"/>
      <c r="Q67" s="56">
        <f t="shared" si="34"/>
        <v>24925</v>
      </c>
      <c r="R67" s="56">
        <f t="shared" si="35"/>
        <v>21938</v>
      </c>
      <c r="S67" s="56">
        <f t="shared" si="36"/>
        <v>18324</v>
      </c>
      <c r="T67" s="56">
        <f t="shared" si="37"/>
        <v>3378</v>
      </c>
      <c r="U67" s="45" t="s">
        <v>9</v>
      </c>
    </row>
    <row r="68" spans="1:21" ht="15.95" customHeight="1" collapsed="1" x14ac:dyDescent="0.2">
      <c r="U68" s="45" t="s">
        <v>9</v>
      </c>
    </row>
    <row r="69" spans="1:21"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21" ht="15.95" customHeight="1" collapsed="1" x14ac:dyDescent="0.2">
      <c r="A70" s="43" t="s">
        <v>133</v>
      </c>
      <c r="B70" s="44">
        <f t="shared" ref="B70:G70" si="62">B71+B84</f>
        <v>288668</v>
      </c>
      <c r="C70" s="44">
        <f t="shared" si="62"/>
        <v>291904</v>
      </c>
      <c r="D70" s="44">
        <f t="shared" si="62"/>
        <v>297798</v>
      </c>
      <c r="E70" s="44">
        <f t="shared" si="62"/>
        <v>300705</v>
      </c>
      <c r="F70" s="44">
        <f t="shared" si="62"/>
        <v>301043</v>
      </c>
      <c r="G70" s="44">
        <f t="shared" si="62"/>
        <v>412819</v>
      </c>
      <c r="H70" s="44">
        <f t="shared" ref="H70:M70" si="63">H71+H84</f>
        <v>278748</v>
      </c>
      <c r="I70" s="44">
        <f t="shared" si="63"/>
        <v>275313</v>
      </c>
      <c r="J70" s="44">
        <f t="shared" si="63"/>
        <v>254552</v>
      </c>
      <c r="K70" s="44">
        <f t="shared" si="63"/>
        <v>257886</v>
      </c>
      <c r="L70" s="44">
        <f t="shared" si="63"/>
        <v>251811</v>
      </c>
      <c r="M70" s="44">
        <f t="shared" si="63"/>
        <v>256463</v>
      </c>
      <c r="N70" s="44">
        <f t="shared" ref="N70:O70" si="64">N71+N84</f>
        <v>261944</v>
      </c>
      <c r="O70" s="44">
        <f t="shared" si="64"/>
        <v>276498</v>
      </c>
      <c r="P70" s="34"/>
      <c r="Q70" s="44">
        <f t="shared" ref="Q70:Q101" si="65">E70</f>
        <v>300705</v>
      </c>
      <c r="R70" s="44">
        <f t="shared" ref="R70:R101" si="66">I70</f>
        <v>275313</v>
      </c>
      <c r="S70" s="44">
        <f t="shared" ref="S70:S101" si="67">M70</f>
        <v>256463</v>
      </c>
      <c r="T70" s="44">
        <f t="shared" ref="T70:T101" ca="1" si="68">OFFSET(P70,0,-1)</f>
        <v>276498</v>
      </c>
      <c r="U70" s="45" t="s">
        <v>9</v>
      </c>
    </row>
    <row r="71" spans="1:21" ht="15.95" hidden="1" customHeight="1" outlineLevel="1" x14ac:dyDescent="0.2">
      <c r="A71" s="61" t="s">
        <v>134</v>
      </c>
      <c r="B71" s="62">
        <v>42433</v>
      </c>
      <c r="C71" s="62">
        <v>47803</v>
      </c>
      <c r="D71" s="62">
        <v>47944</v>
      </c>
      <c r="E71" s="62">
        <v>53097</v>
      </c>
      <c r="F71" s="62">
        <v>56589</v>
      </c>
      <c r="G71" s="62">
        <v>177423</v>
      </c>
      <c r="H71" s="62">
        <v>45389</v>
      </c>
      <c r="I71" s="62">
        <f t="shared" ref="I71:N71" si="69">SUM(I72:I83)</f>
        <v>43737</v>
      </c>
      <c r="J71" s="62">
        <f t="shared" si="69"/>
        <v>24859</v>
      </c>
      <c r="K71" s="62">
        <f t="shared" si="69"/>
        <v>29577</v>
      </c>
      <c r="L71" s="62">
        <f t="shared" si="69"/>
        <v>25223</v>
      </c>
      <c r="M71" s="62">
        <f t="shared" si="69"/>
        <v>32155</v>
      </c>
      <c r="N71" s="62">
        <f t="shared" si="69"/>
        <v>39436</v>
      </c>
      <c r="O71" s="62">
        <f t="shared" ref="O71" si="70">SUM(O72:O83)</f>
        <v>56028</v>
      </c>
      <c r="P71" s="34"/>
      <c r="Q71" s="62">
        <f t="shared" si="65"/>
        <v>53097</v>
      </c>
      <c r="R71" s="62">
        <f t="shared" si="66"/>
        <v>43737</v>
      </c>
      <c r="S71" s="62">
        <f t="shared" si="67"/>
        <v>32155</v>
      </c>
      <c r="T71" s="62">
        <f t="shared" ca="1" si="68"/>
        <v>56028</v>
      </c>
      <c r="U71" s="45" t="s">
        <v>9</v>
      </c>
    </row>
    <row r="72" spans="1:21" ht="15.95" hidden="1" customHeight="1" outlineLevel="1" x14ac:dyDescent="0.2">
      <c r="A72" s="63" t="s">
        <v>135</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Q72" s="54">
        <f t="shared" si="65"/>
        <v>37812</v>
      </c>
      <c r="R72" s="54">
        <f t="shared" si="66"/>
        <v>130</v>
      </c>
      <c r="S72" s="54">
        <f t="shared" si="67"/>
        <v>273</v>
      </c>
      <c r="T72" s="54">
        <f t="shared" ca="1" si="68"/>
        <v>272</v>
      </c>
      <c r="U72" s="45" t="s">
        <v>9</v>
      </c>
    </row>
    <row r="73" spans="1:21" ht="15.95" hidden="1" customHeight="1" outlineLevel="1" x14ac:dyDescent="0.2">
      <c r="A73" s="63" t="s">
        <v>136</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Q73" s="54">
        <f t="shared" si="65"/>
        <v>0</v>
      </c>
      <c r="R73" s="54">
        <f t="shared" si="66"/>
        <v>27831</v>
      </c>
      <c r="S73" s="54">
        <f t="shared" si="67"/>
        <v>13569</v>
      </c>
      <c r="T73" s="54">
        <f t="shared" ca="1" si="68"/>
        <v>36113</v>
      </c>
      <c r="U73" s="45" t="s">
        <v>9</v>
      </c>
    </row>
    <row r="74" spans="1:21" ht="15.95" hidden="1" customHeight="1" outlineLevel="1" x14ac:dyDescent="0.2">
      <c r="A74" s="63" t="s">
        <v>137</v>
      </c>
      <c r="B74" s="54">
        <v>7672</v>
      </c>
      <c r="C74" s="54">
        <v>7382</v>
      </c>
      <c r="D74" s="54">
        <v>0</v>
      </c>
      <c r="E74" s="54">
        <v>0</v>
      </c>
      <c r="F74" s="54">
        <v>0</v>
      </c>
      <c r="G74" s="54">
        <v>0</v>
      </c>
      <c r="H74" s="54">
        <v>0</v>
      </c>
      <c r="I74" s="54">
        <v>0</v>
      </c>
      <c r="J74" s="54">
        <v>0</v>
      </c>
      <c r="K74" s="54">
        <v>0</v>
      </c>
      <c r="L74" s="54">
        <v>0</v>
      </c>
      <c r="M74" s="54">
        <v>0</v>
      </c>
      <c r="N74" s="54">
        <v>0</v>
      </c>
      <c r="O74" s="54">
        <v>0</v>
      </c>
      <c r="Q74" s="54">
        <f t="shared" si="65"/>
        <v>0</v>
      </c>
      <c r="R74" s="54">
        <f t="shared" si="66"/>
        <v>0</v>
      </c>
      <c r="S74" s="54">
        <f t="shared" si="67"/>
        <v>0</v>
      </c>
      <c r="T74" s="54">
        <f t="shared" ca="1" si="68"/>
        <v>0</v>
      </c>
      <c r="U74" s="45" t="s">
        <v>9</v>
      </c>
    </row>
    <row r="75" spans="1:21" ht="15.95" hidden="1" customHeight="1" outlineLevel="1" x14ac:dyDescent="0.2">
      <c r="A75" s="63" t="s">
        <v>138</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Q75" s="54">
        <f t="shared" si="65"/>
        <v>8492</v>
      </c>
      <c r="R75" s="54">
        <f t="shared" si="66"/>
        <v>8921</v>
      </c>
      <c r="S75" s="54">
        <f t="shared" si="67"/>
        <v>10744</v>
      </c>
      <c r="T75" s="54">
        <f t="shared" ca="1" si="68"/>
        <v>12712</v>
      </c>
      <c r="U75" s="45" t="s">
        <v>9</v>
      </c>
    </row>
    <row r="76" spans="1:21" ht="15.95" hidden="1" customHeight="1" outlineLevel="1" x14ac:dyDescent="0.2">
      <c r="A76" s="63" t="s">
        <v>139</v>
      </c>
      <c r="B76" s="54">
        <v>0</v>
      </c>
      <c r="C76" s="54">
        <v>0</v>
      </c>
      <c r="D76" s="54">
        <v>0</v>
      </c>
      <c r="E76" s="54">
        <v>0</v>
      </c>
      <c r="F76" s="54">
        <v>0</v>
      </c>
      <c r="G76" s="54">
        <v>0</v>
      </c>
      <c r="H76" s="54">
        <v>0</v>
      </c>
      <c r="I76" s="54">
        <v>0</v>
      </c>
      <c r="J76" s="54">
        <v>0</v>
      </c>
      <c r="K76" s="54">
        <v>0</v>
      </c>
      <c r="L76" s="54">
        <v>0</v>
      </c>
      <c r="M76" s="54">
        <v>0</v>
      </c>
      <c r="N76" s="54">
        <v>0</v>
      </c>
      <c r="O76" s="54">
        <v>0</v>
      </c>
      <c r="Q76" s="54">
        <f t="shared" si="65"/>
        <v>0</v>
      </c>
      <c r="R76" s="54">
        <f t="shared" si="66"/>
        <v>0</v>
      </c>
      <c r="S76" s="54">
        <f t="shared" si="67"/>
        <v>0</v>
      </c>
      <c r="T76" s="54">
        <f t="shared" ca="1" si="68"/>
        <v>0</v>
      </c>
      <c r="U76" s="45" t="s">
        <v>9</v>
      </c>
    </row>
    <row r="77" spans="1:21" ht="15.95" hidden="1" customHeight="1" outlineLevel="1" x14ac:dyDescent="0.2">
      <c r="A77" s="63" t="s">
        <v>140</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Q77" s="54">
        <f t="shared" si="65"/>
        <v>2599</v>
      </c>
      <c r="R77" s="54">
        <f t="shared" si="66"/>
        <v>2636</v>
      </c>
      <c r="S77" s="54">
        <f t="shared" si="67"/>
        <v>1802</v>
      </c>
      <c r="T77" s="54">
        <f t="shared" ca="1" si="68"/>
        <v>1158</v>
      </c>
      <c r="U77" s="45" t="s">
        <v>9</v>
      </c>
    </row>
    <row r="78" spans="1:21" ht="15.95" hidden="1" customHeight="1" outlineLevel="1" x14ac:dyDescent="0.2">
      <c r="A78" s="63" t="s">
        <v>141</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Q78" s="54">
        <f t="shared" si="65"/>
        <v>270</v>
      </c>
      <c r="R78" s="54">
        <f t="shared" si="66"/>
        <v>1136</v>
      </c>
      <c r="S78" s="54">
        <f t="shared" si="67"/>
        <v>2032</v>
      </c>
      <c r="T78" s="54">
        <f t="shared" ca="1" si="68"/>
        <v>2014</v>
      </c>
      <c r="U78" s="45" t="s">
        <v>9</v>
      </c>
    </row>
    <row r="79" spans="1:21" ht="15.95" hidden="1" customHeight="1" outlineLevel="1" x14ac:dyDescent="0.2">
      <c r="A79" s="63" t="s">
        <v>142</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Q79" s="54">
        <f t="shared" si="65"/>
        <v>2694</v>
      </c>
      <c r="R79" s="54">
        <f t="shared" si="66"/>
        <v>2819</v>
      </c>
      <c r="S79" s="54">
        <f t="shared" si="67"/>
        <v>3152</v>
      </c>
      <c r="T79" s="54">
        <f t="shared" ca="1" si="68"/>
        <v>3170</v>
      </c>
      <c r="U79" s="45" t="s">
        <v>9</v>
      </c>
    </row>
    <row r="80" spans="1:21" ht="15.95" hidden="1" customHeight="1" outlineLevel="1" x14ac:dyDescent="0.25">
      <c r="A80" s="63" t="s">
        <v>143</v>
      </c>
      <c r="B80" s="132">
        <v>0</v>
      </c>
      <c r="C80" s="132">
        <v>0</v>
      </c>
      <c r="D80" s="132">
        <v>0</v>
      </c>
      <c r="E80" s="132">
        <v>0</v>
      </c>
      <c r="F80" s="132">
        <v>0</v>
      </c>
      <c r="G80" s="132">
        <v>0</v>
      </c>
      <c r="H80" s="132">
        <v>0</v>
      </c>
      <c r="I80" s="132">
        <v>0</v>
      </c>
      <c r="J80" s="132">
        <v>0</v>
      </c>
      <c r="K80" s="132">
        <v>0</v>
      </c>
      <c r="L80" s="132">
        <v>0</v>
      </c>
      <c r="M80" s="132">
        <v>0</v>
      </c>
      <c r="N80" s="132">
        <v>0</v>
      </c>
      <c r="O80" s="132">
        <v>0</v>
      </c>
      <c r="Q80" s="54">
        <f t="shared" si="65"/>
        <v>0</v>
      </c>
      <c r="R80" s="54">
        <f t="shared" si="66"/>
        <v>0</v>
      </c>
      <c r="S80" s="54">
        <f t="shared" si="67"/>
        <v>0</v>
      </c>
      <c r="T80" s="54">
        <f t="shared" ca="1" si="68"/>
        <v>0</v>
      </c>
      <c r="U80" s="45" t="s">
        <v>9</v>
      </c>
    </row>
    <row r="81" spans="1:21" ht="15.95" hidden="1" customHeight="1" outlineLevel="1" x14ac:dyDescent="0.2">
      <c r="A81" s="63" t="s">
        <v>144</v>
      </c>
      <c r="B81" s="54">
        <v>52</v>
      </c>
      <c r="C81" s="54">
        <v>2</v>
      </c>
      <c r="D81" s="54">
        <v>149</v>
      </c>
      <c r="E81" s="54">
        <v>103</v>
      </c>
      <c r="F81" s="54">
        <v>53</v>
      </c>
      <c r="G81" s="54">
        <v>3</v>
      </c>
      <c r="H81" s="54">
        <v>90</v>
      </c>
      <c r="I81" s="54">
        <v>66</v>
      </c>
      <c r="J81" s="54">
        <v>39</v>
      </c>
      <c r="K81" s="54">
        <v>32</v>
      </c>
      <c r="L81" s="54">
        <v>363</v>
      </c>
      <c r="M81" s="54">
        <v>441</v>
      </c>
      <c r="N81" s="54">
        <v>444</v>
      </c>
      <c r="O81" s="54">
        <v>407</v>
      </c>
      <c r="Q81" s="54">
        <f t="shared" si="65"/>
        <v>103</v>
      </c>
      <c r="R81" s="54">
        <f t="shared" si="66"/>
        <v>66</v>
      </c>
      <c r="S81" s="54">
        <f t="shared" si="67"/>
        <v>441</v>
      </c>
      <c r="T81" s="54">
        <f t="shared" ca="1" si="68"/>
        <v>407</v>
      </c>
      <c r="U81" s="45" t="s">
        <v>9</v>
      </c>
    </row>
    <row r="82" spans="1:21" ht="15.95" hidden="1" customHeight="1" outlineLevel="1" x14ac:dyDescent="0.25">
      <c r="A82" s="63" t="s">
        <v>145</v>
      </c>
      <c r="B82" s="132">
        <v>0</v>
      </c>
      <c r="C82" s="132">
        <v>0</v>
      </c>
      <c r="D82" s="132">
        <v>0</v>
      </c>
      <c r="E82" s="132">
        <v>0</v>
      </c>
      <c r="F82" s="132">
        <v>0</v>
      </c>
      <c r="G82" s="132">
        <v>0</v>
      </c>
      <c r="H82" s="132">
        <v>0</v>
      </c>
      <c r="I82" s="132">
        <v>0</v>
      </c>
      <c r="J82" s="132">
        <v>0</v>
      </c>
      <c r="K82" s="132">
        <v>0</v>
      </c>
      <c r="L82" s="132">
        <v>0</v>
      </c>
      <c r="M82" s="132">
        <v>0</v>
      </c>
      <c r="N82" s="132">
        <v>0</v>
      </c>
      <c r="O82" s="132">
        <v>0</v>
      </c>
      <c r="Q82" s="54">
        <f t="shared" si="65"/>
        <v>0</v>
      </c>
      <c r="R82" s="54">
        <f t="shared" si="66"/>
        <v>0</v>
      </c>
      <c r="S82" s="54">
        <f t="shared" si="67"/>
        <v>0</v>
      </c>
      <c r="T82" s="54">
        <f t="shared" ca="1" si="68"/>
        <v>0</v>
      </c>
      <c r="U82" s="45" t="s">
        <v>9</v>
      </c>
    </row>
    <row r="83" spans="1:21" ht="15.95" hidden="1" customHeight="1" outlineLevel="1" x14ac:dyDescent="0.2">
      <c r="A83" s="63" t="s">
        <v>146</v>
      </c>
      <c r="B83" s="54">
        <v>602</v>
      </c>
      <c r="C83" s="54">
        <v>818</v>
      </c>
      <c r="D83" s="54">
        <v>1075</v>
      </c>
      <c r="E83" s="54">
        <v>1127</v>
      </c>
      <c r="F83" s="54">
        <v>1266</v>
      </c>
      <c r="G83" s="54">
        <v>1340</v>
      </c>
      <c r="H83" s="54">
        <v>1479</v>
      </c>
      <c r="I83" s="54">
        <v>198</v>
      </c>
      <c r="J83" s="54">
        <v>162</v>
      </c>
      <c r="K83" s="54">
        <v>172</v>
      </c>
      <c r="L83" s="54">
        <v>147</v>
      </c>
      <c r="M83" s="54">
        <v>142</v>
      </c>
      <c r="N83" s="54">
        <v>144</v>
      </c>
      <c r="O83" s="54">
        <v>182</v>
      </c>
      <c r="Q83" s="54">
        <f t="shared" si="65"/>
        <v>1127</v>
      </c>
      <c r="R83" s="54">
        <f t="shared" si="66"/>
        <v>198</v>
      </c>
      <c r="S83" s="54">
        <f t="shared" si="67"/>
        <v>142</v>
      </c>
      <c r="T83" s="54">
        <f t="shared" ca="1" si="68"/>
        <v>182</v>
      </c>
      <c r="U83" s="45" t="s">
        <v>9</v>
      </c>
    </row>
    <row r="84" spans="1:21" ht="15.95" hidden="1" customHeight="1" outlineLevel="1" x14ac:dyDescent="0.2">
      <c r="A84" s="61" t="s">
        <v>147</v>
      </c>
      <c r="B84" s="62">
        <v>246235</v>
      </c>
      <c r="C84" s="62">
        <v>244101</v>
      </c>
      <c r="D84" s="62">
        <v>249854</v>
      </c>
      <c r="E84" s="62">
        <v>247608</v>
      </c>
      <c r="F84" s="62">
        <v>244454</v>
      </c>
      <c r="G84" s="62">
        <v>235396</v>
      </c>
      <c r="H84" s="62">
        <v>233359</v>
      </c>
      <c r="I84" s="62">
        <f t="shared" ref="I84:N84" si="71">SUM(I85:I98)</f>
        <v>231576</v>
      </c>
      <c r="J84" s="62">
        <f t="shared" si="71"/>
        <v>229693</v>
      </c>
      <c r="K84" s="62">
        <f t="shared" si="71"/>
        <v>228309</v>
      </c>
      <c r="L84" s="62">
        <f t="shared" si="71"/>
        <v>226588</v>
      </c>
      <c r="M84" s="62">
        <f t="shared" si="71"/>
        <v>224308</v>
      </c>
      <c r="N84" s="62">
        <f t="shared" si="71"/>
        <v>222508</v>
      </c>
      <c r="O84" s="62">
        <f t="shared" ref="O84" si="72">SUM(O85:O98)</f>
        <v>220470</v>
      </c>
      <c r="P84" s="34"/>
      <c r="Q84" s="62">
        <f t="shared" si="65"/>
        <v>247608</v>
      </c>
      <c r="R84" s="62">
        <f t="shared" si="66"/>
        <v>231576</v>
      </c>
      <c r="S84" s="62">
        <f t="shared" si="67"/>
        <v>224308</v>
      </c>
      <c r="T84" s="62">
        <f t="shared" ca="1" si="68"/>
        <v>220470</v>
      </c>
      <c r="U84" s="45" t="s">
        <v>9</v>
      </c>
    </row>
    <row r="85" spans="1:21" ht="15.95" hidden="1" customHeight="1" outlineLevel="1" x14ac:dyDescent="0.2">
      <c r="A85" s="63" t="s">
        <v>138</v>
      </c>
      <c r="B85" s="58">
        <v>525</v>
      </c>
      <c r="C85" s="58">
        <v>525</v>
      </c>
      <c r="D85" s="58">
        <v>525</v>
      </c>
      <c r="E85" s="58">
        <v>298</v>
      </c>
      <c r="F85" s="58">
        <v>297</v>
      </c>
      <c r="G85" s="58">
        <v>291</v>
      </c>
      <c r="H85" s="58">
        <v>303</v>
      </c>
      <c r="I85" s="58">
        <v>317</v>
      </c>
      <c r="J85" s="58">
        <v>324</v>
      </c>
      <c r="K85" s="58">
        <v>318</v>
      </c>
      <c r="L85" s="58">
        <v>263</v>
      </c>
      <c r="M85" s="58">
        <v>281</v>
      </c>
      <c r="N85" s="58">
        <v>297</v>
      </c>
      <c r="O85" s="58">
        <v>273</v>
      </c>
      <c r="Q85" s="58">
        <f t="shared" si="65"/>
        <v>298</v>
      </c>
      <c r="R85" s="58">
        <f t="shared" si="66"/>
        <v>317</v>
      </c>
      <c r="S85" s="58">
        <f t="shared" si="67"/>
        <v>281</v>
      </c>
      <c r="T85" s="58">
        <f t="shared" ca="1" si="68"/>
        <v>273</v>
      </c>
      <c r="U85" s="45" t="s">
        <v>9</v>
      </c>
    </row>
    <row r="86" spans="1:21" ht="15.95" hidden="1" customHeight="1" outlineLevel="1" x14ac:dyDescent="0.2">
      <c r="A86" s="63" t="s">
        <v>139</v>
      </c>
      <c r="B86" s="133">
        <v>0</v>
      </c>
      <c r="C86" s="133">
        <v>0</v>
      </c>
      <c r="D86" s="133">
        <v>0</v>
      </c>
      <c r="E86" s="133">
        <v>0</v>
      </c>
      <c r="F86" s="133">
        <v>0</v>
      </c>
      <c r="G86" s="133">
        <v>0</v>
      </c>
      <c r="H86" s="133">
        <v>0</v>
      </c>
      <c r="I86" s="133">
        <v>0</v>
      </c>
      <c r="J86" s="133">
        <v>0</v>
      </c>
      <c r="K86" s="133">
        <v>0</v>
      </c>
      <c r="L86" s="133">
        <v>0</v>
      </c>
      <c r="M86" s="133">
        <v>0</v>
      </c>
      <c r="N86" s="133">
        <v>0</v>
      </c>
      <c r="O86" s="133">
        <v>0</v>
      </c>
      <c r="Q86" s="54">
        <f t="shared" si="65"/>
        <v>0</v>
      </c>
      <c r="R86" s="54">
        <f t="shared" si="66"/>
        <v>0</v>
      </c>
      <c r="S86" s="54">
        <f t="shared" si="67"/>
        <v>0</v>
      </c>
      <c r="T86" s="54">
        <f t="shared" ca="1" si="68"/>
        <v>0</v>
      </c>
      <c r="U86" s="45" t="s">
        <v>9</v>
      </c>
    </row>
    <row r="87" spans="1:21" ht="15.95" hidden="1" customHeight="1" outlineLevel="1" x14ac:dyDescent="0.2">
      <c r="A87" s="63" t="s">
        <v>148</v>
      </c>
      <c r="B87" s="133">
        <v>0</v>
      </c>
      <c r="C87" s="133">
        <v>0</v>
      </c>
      <c r="D87" s="133">
        <v>0</v>
      </c>
      <c r="E87" s="133">
        <v>0</v>
      </c>
      <c r="F87" s="133">
        <v>0</v>
      </c>
      <c r="G87" s="133">
        <v>0</v>
      </c>
      <c r="H87" s="133">
        <v>0</v>
      </c>
      <c r="I87" s="133">
        <v>0</v>
      </c>
      <c r="J87" s="133">
        <v>0</v>
      </c>
      <c r="K87" s="133">
        <v>0</v>
      </c>
      <c r="L87" s="133">
        <v>0</v>
      </c>
      <c r="M87" s="133">
        <v>0</v>
      </c>
      <c r="N87" s="133">
        <v>0</v>
      </c>
      <c r="O87" s="133">
        <v>0</v>
      </c>
      <c r="Q87" s="54">
        <f t="shared" si="65"/>
        <v>0</v>
      </c>
      <c r="R87" s="54">
        <f t="shared" si="66"/>
        <v>0</v>
      </c>
      <c r="S87" s="54">
        <f t="shared" si="67"/>
        <v>0</v>
      </c>
      <c r="T87" s="54">
        <f t="shared" ca="1" si="68"/>
        <v>0</v>
      </c>
      <c r="U87" s="45" t="s">
        <v>9</v>
      </c>
    </row>
    <row r="88" spans="1:21" ht="15.95" hidden="1" customHeight="1" outlineLevel="1" x14ac:dyDescent="0.2">
      <c r="A88" s="63" t="s">
        <v>137</v>
      </c>
      <c r="B88" s="54">
        <v>0</v>
      </c>
      <c r="C88" s="54">
        <v>0</v>
      </c>
      <c r="D88" s="54">
        <v>7875</v>
      </c>
      <c r="E88" s="54">
        <v>7968</v>
      </c>
      <c r="F88" s="54">
        <v>6939</v>
      </c>
      <c r="G88" s="54">
        <v>0</v>
      </c>
      <c r="H88" s="54">
        <v>0</v>
      </c>
      <c r="I88" s="54">
        <v>0</v>
      </c>
      <c r="J88" s="54">
        <v>0</v>
      </c>
      <c r="K88" s="54">
        <v>0</v>
      </c>
      <c r="L88" s="54">
        <v>0</v>
      </c>
      <c r="M88" s="54">
        <v>0</v>
      </c>
      <c r="N88" s="54">
        <v>0</v>
      </c>
      <c r="O88" s="54">
        <v>0</v>
      </c>
      <c r="Q88" s="54">
        <f t="shared" si="65"/>
        <v>7968</v>
      </c>
      <c r="R88" s="54">
        <f t="shared" si="66"/>
        <v>0</v>
      </c>
      <c r="S88" s="54">
        <f t="shared" si="67"/>
        <v>0</v>
      </c>
      <c r="T88" s="54">
        <f t="shared" ca="1" si="68"/>
        <v>0</v>
      </c>
      <c r="U88" s="45" t="s">
        <v>9</v>
      </c>
    </row>
    <row r="89" spans="1:21" ht="15.95" hidden="1" customHeight="1" outlineLevel="1" x14ac:dyDescent="0.2">
      <c r="A89" s="63" t="s">
        <v>140</v>
      </c>
      <c r="B89" s="133">
        <v>0</v>
      </c>
      <c r="C89" s="133">
        <v>0</v>
      </c>
      <c r="D89" s="133">
        <v>0</v>
      </c>
      <c r="E89" s="133">
        <v>0</v>
      </c>
      <c r="F89" s="133">
        <v>0</v>
      </c>
      <c r="G89" s="133">
        <v>0</v>
      </c>
      <c r="H89" s="133">
        <v>0</v>
      </c>
      <c r="I89" s="133">
        <v>0</v>
      </c>
      <c r="J89" s="133">
        <v>0</v>
      </c>
      <c r="K89" s="133">
        <v>0</v>
      </c>
      <c r="L89" s="133">
        <v>0</v>
      </c>
      <c r="M89" s="133">
        <v>0</v>
      </c>
      <c r="N89" s="133">
        <v>0</v>
      </c>
      <c r="O89" s="133">
        <v>0</v>
      </c>
      <c r="Q89" s="54">
        <f t="shared" si="65"/>
        <v>0</v>
      </c>
      <c r="R89" s="54">
        <f t="shared" si="66"/>
        <v>0</v>
      </c>
      <c r="S89" s="54">
        <f t="shared" si="67"/>
        <v>0</v>
      </c>
      <c r="T89" s="54">
        <f t="shared" ca="1" si="68"/>
        <v>0</v>
      </c>
      <c r="U89" s="45" t="s">
        <v>9</v>
      </c>
    </row>
    <row r="90" spans="1:21" ht="15.95" hidden="1" customHeight="1" outlineLevel="1" x14ac:dyDescent="0.2">
      <c r="A90" s="63" t="s">
        <v>149</v>
      </c>
      <c r="B90" s="133">
        <v>0</v>
      </c>
      <c r="C90" s="133">
        <v>0</v>
      </c>
      <c r="D90" s="133">
        <v>0</v>
      </c>
      <c r="E90" s="133">
        <v>0</v>
      </c>
      <c r="F90" s="133">
        <v>0</v>
      </c>
      <c r="G90" s="133">
        <v>0</v>
      </c>
      <c r="H90" s="133">
        <v>0</v>
      </c>
      <c r="I90" s="133">
        <v>0</v>
      </c>
      <c r="J90" s="133">
        <v>0</v>
      </c>
      <c r="K90" s="133">
        <v>0</v>
      </c>
      <c r="L90" s="133">
        <v>0</v>
      </c>
      <c r="M90" s="133">
        <v>0</v>
      </c>
      <c r="N90" s="133">
        <v>0</v>
      </c>
      <c r="O90" s="133">
        <v>0</v>
      </c>
      <c r="Q90" s="54">
        <f t="shared" si="65"/>
        <v>0</v>
      </c>
      <c r="R90" s="54">
        <f t="shared" si="66"/>
        <v>0</v>
      </c>
      <c r="S90" s="54">
        <f t="shared" si="67"/>
        <v>0</v>
      </c>
      <c r="T90" s="54">
        <f t="shared" ca="1" si="68"/>
        <v>0</v>
      </c>
      <c r="U90" s="45" t="s">
        <v>9</v>
      </c>
    </row>
    <row r="91" spans="1:21" ht="15.95" hidden="1" customHeight="1" outlineLevel="1" x14ac:dyDescent="0.2">
      <c r="A91" s="63" t="s">
        <v>141</v>
      </c>
      <c r="B91" s="133">
        <v>0</v>
      </c>
      <c r="C91" s="133">
        <v>0</v>
      </c>
      <c r="D91" s="133">
        <v>0</v>
      </c>
      <c r="E91" s="133">
        <v>0</v>
      </c>
      <c r="F91" s="133">
        <v>0</v>
      </c>
      <c r="G91" s="133">
        <v>0</v>
      </c>
      <c r="H91" s="133">
        <v>0</v>
      </c>
      <c r="I91" s="133">
        <v>0</v>
      </c>
      <c r="J91" s="133">
        <v>0</v>
      </c>
      <c r="K91" s="133">
        <v>0</v>
      </c>
      <c r="L91" s="133">
        <v>0</v>
      </c>
      <c r="M91" s="133">
        <v>0</v>
      </c>
      <c r="N91" s="133">
        <v>0</v>
      </c>
      <c r="O91" s="133">
        <v>0</v>
      </c>
      <c r="Q91" s="54">
        <f t="shared" si="65"/>
        <v>0</v>
      </c>
      <c r="R91" s="54">
        <f t="shared" si="66"/>
        <v>0</v>
      </c>
      <c r="S91" s="54">
        <f t="shared" si="67"/>
        <v>0</v>
      </c>
      <c r="T91" s="54">
        <f t="shared" ca="1" si="68"/>
        <v>0</v>
      </c>
      <c r="U91" s="45" t="s">
        <v>9</v>
      </c>
    </row>
    <row r="92" spans="1:21" ht="15.95" hidden="1" customHeight="1" outlineLevel="1" x14ac:dyDescent="0.2">
      <c r="A92" s="63" t="s">
        <v>142</v>
      </c>
      <c r="B92" s="133">
        <v>0</v>
      </c>
      <c r="C92" s="133">
        <v>0</v>
      </c>
      <c r="D92" s="133">
        <v>0</v>
      </c>
      <c r="E92" s="133">
        <v>0</v>
      </c>
      <c r="F92" s="133">
        <v>0</v>
      </c>
      <c r="G92" s="133">
        <v>0</v>
      </c>
      <c r="H92" s="133">
        <v>0</v>
      </c>
      <c r="I92" s="133">
        <v>0</v>
      </c>
      <c r="J92" s="133">
        <v>0</v>
      </c>
      <c r="K92" s="133">
        <v>0</v>
      </c>
      <c r="L92" s="133">
        <v>0</v>
      </c>
      <c r="M92" s="133">
        <v>0</v>
      </c>
      <c r="N92" s="133">
        <v>0</v>
      </c>
      <c r="O92" s="133">
        <v>0</v>
      </c>
      <c r="Q92" s="54">
        <f t="shared" si="65"/>
        <v>0</v>
      </c>
      <c r="R92" s="54">
        <f t="shared" si="66"/>
        <v>0</v>
      </c>
      <c r="S92" s="54">
        <f t="shared" si="67"/>
        <v>0</v>
      </c>
      <c r="T92" s="54">
        <f t="shared" ca="1" si="68"/>
        <v>0</v>
      </c>
      <c r="U92" s="45" t="s">
        <v>9</v>
      </c>
    </row>
    <row r="93" spans="1:21" ht="15.95" hidden="1" customHeight="1" outlineLevel="1" x14ac:dyDescent="0.2">
      <c r="A93" s="63" t="s">
        <v>143</v>
      </c>
      <c r="B93" s="54">
        <v>44</v>
      </c>
      <c r="C93" s="54">
        <v>34</v>
      </c>
      <c r="D93" s="54">
        <v>34</v>
      </c>
      <c r="E93" s="54">
        <v>34</v>
      </c>
      <c r="F93" s="54">
        <v>34</v>
      </c>
      <c r="G93" s="54">
        <v>34</v>
      </c>
      <c r="H93" s="54">
        <v>109</v>
      </c>
      <c r="I93" s="54">
        <v>131</v>
      </c>
      <c r="J93" s="54">
        <v>131</v>
      </c>
      <c r="K93" s="54">
        <v>131</v>
      </c>
      <c r="L93" s="54">
        <v>131</v>
      </c>
      <c r="M93" s="54">
        <v>131</v>
      </c>
      <c r="N93" s="54">
        <v>288</v>
      </c>
      <c r="O93" s="54">
        <v>288</v>
      </c>
      <c r="Q93" s="54">
        <f t="shared" si="65"/>
        <v>34</v>
      </c>
      <c r="R93" s="54">
        <f t="shared" si="66"/>
        <v>131</v>
      </c>
      <c r="S93" s="54">
        <f t="shared" si="67"/>
        <v>131</v>
      </c>
      <c r="T93" s="54">
        <f t="shared" ca="1" si="68"/>
        <v>288</v>
      </c>
      <c r="U93" s="45" t="s">
        <v>9</v>
      </c>
    </row>
    <row r="94" spans="1:21" ht="15.95" hidden="1" customHeight="1" outlineLevel="1" x14ac:dyDescent="0.2">
      <c r="A94" s="63" t="s">
        <v>145</v>
      </c>
      <c r="B94" s="133">
        <v>0</v>
      </c>
      <c r="C94" s="133">
        <v>0</v>
      </c>
      <c r="D94" s="133">
        <v>0</v>
      </c>
      <c r="E94" s="133">
        <v>0</v>
      </c>
      <c r="F94" s="133">
        <v>0</v>
      </c>
      <c r="G94" s="133">
        <v>0</v>
      </c>
      <c r="H94" s="133">
        <v>0</v>
      </c>
      <c r="I94" s="133">
        <v>0</v>
      </c>
      <c r="J94" s="133">
        <v>0</v>
      </c>
      <c r="K94" s="133">
        <v>0</v>
      </c>
      <c r="L94" s="133">
        <v>0</v>
      </c>
      <c r="M94" s="133">
        <v>0</v>
      </c>
      <c r="N94" s="133">
        <v>0</v>
      </c>
      <c r="O94" s="133">
        <v>0</v>
      </c>
      <c r="Q94" s="54">
        <f t="shared" si="65"/>
        <v>0</v>
      </c>
      <c r="R94" s="54">
        <f t="shared" si="66"/>
        <v>0</v>
      </c>
      <c r="S94" s="54">
        <f t="shared" si="67"/>
        <v>0</v>
      </c>
      <c r="T94" s="54">
        <f t="shared" ca="1" si="68"/>
        <v>0</v>
      </c>
      <c r="U94" s="45" t="s">
        <v>9</v>
      </c>
    </row>
    <row r="95" spans="1:21" ht="15.95" hidden="1" customHeight="1" outlineLevel="1" x14ac:dyDescent="0.2">
      <c r="A95" s="63" t="s">
        <v>146</v>
      </c>
      <c r="B95" s="133">
        <v>0</v>
      </c>
      <c r="C95" s="133">
        <v>0</v>
      </c>
      <c r="D95" s="133">
        <v>0</v>
      </c>
      <c r="E95" s="133">
        <v>0</v>
      </c>
      <c r="F95" s="133">
        <v>0</v>
      </c>
      <c r="G95" s="133">
        <v>0</v>
      </c>
      <c r="H95" s="133">
        <v>0</v>
      </c>
      <c r="I95" s="133">
        <v>0</v>
      </c>
      <c r="J95" s="133">
        <v>0</v>
      </c>
      <c r="K95" s="133">
        <v>0</v>
      </c>
      <c r="L95" s="133">
        <v>0</v>
      </c>
      <c r="M95" s="133">
        <v>0</v>
      </c>
      <c r="N95" s="133">
        <v>0</v>
      </c>
      <c r="O95" s="133">
        <v>0</v>
      </c>
      <c r="Q95" s="54">
        <f t="shared" si="65"/>
        <v>0</v>
      </c>
      <c r="R95" s="54">
        <f t="shared" si="66"/>
        <v>0</v>
      </c>
      <c r="S95" s="54">
        <f t="shared" si="67"/>
        <v>0</v>
      </c>
      <c r="T95" s="54">
        <f t="shared" ca="1" si="68"/>
        <v>0</v>
      </c>
      <c r="U95" s="45" t="s">
        <v>9</v>
      </c>
    </row>
    <row r="96" spans="1:21" ht="15.95" hidden="1" customHeight="1" outlineLevel="1" x14ac:dyDescent="0.2">
      <c r="A96" s="63" t="s">
        <v>150</v>
      </c>
      <c r="B96" s="133">
        <v>0</v>
      </c>
      <c r="C96" s="133">
        <v>0</v>
      </c>
      <c r="D96" s="133">
        <v>0</v>
      </c>
      <c r="E96" s="133">
        <v>0</v>
      </c>
      <c r="F96" s="133">
        <v>0</v>
      </c>
      <c r="G96" s="133">
        <v>0</v>
      </c>
      <c r="H96" s="133">
        <v>0</v>
      </c>
      <c r="I96" s="133">
        <v>0</v>
      </c>
      <c r="J96" s="133">
        <v>0</v>
      </c>
      <c r="K96" s="133">
        <v>0</v>
      </c>
      <c r="L96" s="133">
        <v>0</v>
      </c>
      <c r="M96" s="133">
        <v>0</v>
      </c>
      <c r="N96" s="133">
        <v>0</v>
      </c>
      <c r="O96" s="133">
        <v>0</v>
      </c>
      <c r="Q96" s="54">
        <f t="shared" si="65"/>
        <v>0</v>
      </c>
      <c r="R96" s="54">
        <f t="shared" si="66"/>
        <v>0</v>
      </c>
      <c r="S96" s="54">
        <f t="shared" si="67"/>
        <v>0</v>
      </c>
      <c r="T96" s="54">
        <f t="shared" ca="1" si="68"/>
        <v>0</v>
      </c>
      <c r="U96" s="45" t="s">
        <v>9</v>
      </c>
    </row>
    <row r="97" spans="1:21" ht="15.95" hidden="1" customHeight="1" outlineLevel="1" x14ac:dyDescent="0.2">
      <c r="A97" s="63" t="s">
        <v>151</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Q97" s="54">
        <f t="shared" si="65"/>
        <v>235880</v>
      </c>
      <c r="R97" s="54">
        <f t="shared" si="66"/>
        <v>227700</v>
      </c>
      <c r="S97" s="54">
        <f t="shared" si="67"/>
        <v>220468</v>
      </c>
      <c r="T97" s="54">
        <f t="shared" ca="1" si="68"/>
        <v>216473</v>
      </c>
      <c r="U97" s="45" t="s">
        <v>9</v>
      </c>
    </row>
    <row r="98" spans="1:21" ht="15.95" hidden="1" customHeight="1" outlineLevel="1" x14ac:dyDescent="0.2">
      <c r="A98" s="63" t="s">
        <v>152</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Q98" s="54">
        <f t="shared" si="65"/>
        <v>3428</v>
      </c>
      <c r="R98" s="54">
        <f t="shared" si="66"/>
        <v>3428</v>
      </c>
      <c r="S98" s="54">
        <f t="shared" si="67"/>
        <v>3428</v>
      </c>
      <c r="T98" s="54">
        <f t="shared" ca="1" si="68"/>
        <v>3436</v>
      </c>
      <c r="U98" s="45" t="s">
        <v>9</v>
      </c>
    </row>
    <row r="99" spans="1:21" ht="15.95" customHeight="1" collapsed="1" x14ac:dyDescent="0.2">
      <c r="A99" s="43" t="s">
        <v>153</v>
      </c>
      <c r="B99" s="145">
        <f t="shared" ref="B99:G99" si="73">B100+B113+B126</f>
        <v>288668</v>
      </c>
      <c r="C99" s="145">
        <f t="shared" si="73"/>
        <v>291904</v>
      </c>
      <c r="D99" s="145">
        <f t="shared" si="73"/>
        <v>297798</v>
      </c>
      <c r="E99" s="145">
        <f t="shared" si="73"/>
        <v>300705</v>
      </c>
      <c r="F99" s="145">
        <f t="shared" si="73"/>
        <v>301043</v>
      </c>
      <c r="G99" s="145">
        <f t="shared" si="73"/>
        <v>412819</v>
      </c>
      <c r="H99" s="145">
        <f t="shared" ref="H99:M99" si="74">H100+H113+H126</f>
        <v>278748</v>
      </c>
      <c r="I99" s="145">
        <f t="shared" si="74"/>
        <v>275313</v>
      </c>
      <c r="J99" s="145">
        <f t="shared" si="74"/>
        <v>254552</v>
      </c>
      <c r="K99" s="145">
        <f t="shared" si="74"/>
        <v>257886</v>
      </c>
      <c r="L99" s="145">
        <f t="shared" si="74"/>
        <v>251811</v>
      </c>
      <c r="M99" s="145">
        <f t="shared" si="74"/>
        <v>256463</v>
      </c>
      <c r="N99" s="145">
        <f t="shared" ref="N99:O99" si="75">N100+N113+N126</f>
        <v>261944</v>
      </c>
      <c r="O99" s="145">
        <f t="shared" si="75"/>
        <v>276498</v>
      </c>
      <c r="P99" s="34"/>
      <c r="Q99" s="44">
        <f t="shared" si="65"/>
        <v>300705</v>
      </c>
      <c r="R99" s="44">
        <f t="shared" si="66"/>
        <v>275313</v>
      </c>
      <c r="S99" s="44">
        <f t="shared" si="67"/>
        <v>256463</v>
      </c>
      <c r="T99" s="44">
        <f t="shared" ca="1" si="68"/>
        <v>276498</v>
      </c>
      <c r="U99" s="45" t="s">
        <v>9</v>
      </c>
    </row>
    <row r="100" spans="1:21" ht="15.95" hidden="1" customHeight="1" outlineLevel="1" x14ac:dyDescent="0.2">
      <c r="A100" s="61" t="s">
        <v>154</v>
      </c>
      <c r="B100" s="62">
        <v>56087</v>
      </c>
      <c r="C100" s="62">
        <v>56382</v>
      </c>
      <c r="D100" s="62">
        <v>58429</v>
      </c>
      <c r="E100" s="62">
        <v>145637</v>
      </c>
      <c r="F100" s="62">
        <v>143700</v>
      </c>
      <c r="G100" s="62">
        <v>48662</v>
      </c>
      <c r="H100" s="62">
        <v>29682</v>
      </c>
      <c r="I100" s="62">
        <f t="shared" ref="I100:N100" si="76">SUM(I101:I112)</f>
        <v>24478</v>
      </c>
      <c r="J100" s="62">
        <f t="shared" si="76"/>
        <v>12934</v>
      </c>
      <c r="K100" s="62">
        <f t="shared" si="76"/>
        <v>218639</v>
      </c>
      <c r="L100" s="62">
        <f t="shared" si="76"/>
        <v>222870</v>
      </c>
      <c r="M100" s="62">
        <f t="shared" si="76"/>
        <v>236489</v>
      </c>
      <c r="N100" s="62">
        <f t="shared" si="76"/>
        <v>238596</v>
      </c>
      <c r="O100" s="62">
        <f t="shared" ref="O100" si="77">SUM(O101:O112)</f>
        <v>11975</v>
      </c>
      <c r="Q100" s="62">
        <f t="shared" si="65"/>
        <v>145637</v>
      </c>
      <c r="R100" s="62">
        <f t="shared" si="66"/>
        <v>24478</v>
      </c>
      <c r="S100" s="62">
        <f t="shared" si="67"/>
        <v>236489</v>
      </c>
      <c r="T100" s="62">
        <f t="shared" ca="1" si="68"/>
        <v>11975</v>
      </c>
      <c r="U100" s="45" t="s">
        <v>9</v>
      </c>
    </row>
    <row r="101" spans="1:21" ht="15.95" hidden="1" customHeight="1" outlineLevel="1" x14ac:dyDescent="0.2">
      <c r="A101" s="63" t="s">
        <v>155</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Q101" s="54">
        <f t="shared" si="65"/>
        <v>98270</v>
      </c>
      <c r="R101" s="54">
        <f t="shared" si="66"/>
        <v>-371</v>
      </c>
      <c r="S101" s="54">
        <f t="shared" si="67"/>
        <v>222456</v>
      </c>
      <c r="T101" s="54">
        <f t="shared" ca="1" si="68"/>
        <v>0</v>
      </c>
      <c r="U101" s="45" t="s">
        <v>9</v>
      </c>
    </row>
    <row r="102" spans="1:21" ht="15.95" hidden="1" customHeight="1" outlineLevel="1" x14ac:dyDescent="0.2">
      <c r="A102" s="63" t="s">
        <v>156</v>
      </c>
      <c r="B102" s="133">
        <v>0</v>
      </c>
      <c r="C102" s="133">
        <v>0</v>
      </c>
      <c r="D102" s="133">
        <v>0</v>
      </c>
      <c r="E102" s="133">
        <v>0</v>
      </c>
      <c r="F102" s="133">
        <v>0</v>
      </c>
      <c r="G102" s="133">
        <v>0</v>
      </c>
      <c r="H102" s="133">
        <v>0</v>
      </c>
      <c r="I102" s="133">
        <v>0</v>
      </c>
      <c r="J102" s="133">
        <v>0</v>
      </c>
      <c r="K102" s="133">
        <v>0</v>
      </c>
      <c r="L102" s="133">
        <v>0</v>
      </c>
      <c r="M102" s="133">
        <v>0</v>
      </c>
      <c r="N102" s="133">
        <v>0</v>
      </c>
      <c r="O102" s="133">
        <v>2742</v>
      </c>
      <c r="Q102" s="54">
        <f t="shared" ref="Q102:Q133" si="78">E102</f>
        <v>0</v>
      </c>
      <c r="R102" s="54">
        <f t="shared" ref="R102:R133" si="79">I102</f>
        <v>0</v>
      </c>
      <c r="S102" s="54">
        <f t="shared" ref="S102:S133" si="80">M102</f>
        <v>0</v>
      </c>
      <c r="T102" s="54">
        <f t="shared" ref="T102:T133" ca="1" si="81">OFFSET(P102,0,-1)</f>
        <v>2742</v>
      </c>
      <c r="U102" s="45" t="s">
        <v>9</v>
      </c>
    </row>
    <row r="103" spans="1:21" ht="15.95" hidden="1" customHeight="1" outlineLevel="1" x14ac:dyDescent="0.2">
      <c r="A103" s="63" t="s">
        <v>157</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Q103" s="54">
        <f t="shared" si="78"/>
        <v>154</v>
      </c>
      <c r="R103" s="54">
        <f t="shared" si="79"/>
        <v>50</v>
      </c>
      <c r="S103" s="54">
        <f t="shared" si="80"/>
        <v>295</v>
      </c>
      <c r="T103" s="54">
        <f t="shared" ca="1" si="81"/>
        <v>420</v>
      </c>
      <c r="U103" s="45" t="s">
        <v>9</v>
      </c>
    </row>
    <row r="104" spans="1:21" ht="15.95" hidden="1" customHeight="1" outlineLevel="1" x14ac:dyDescent="0.2">
      <c r="A104" s="63" t="s">
        <v>158</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Q104" s="54">
        <f t="shared" si="78"/>
        <v>1325</v>
      </c>
      <c r="R104" s="54">
        <f t="shared" si="79"/>
        <v>1891</v>
      </c>
      <c r="S104" s="54">
        <f t="shared" si="80"/>
        <v>1595</v>
      </c>
      <c r="T104" s="54">
        <f t="shared" ca="1" si="81"/>
        <v>1235</v>
      </c>
      <c r="U104" s="45" t="s">
        <v>9</v>
      </c>
    </row>
    <row r="105" spans="1:21" ht="15.95" hidden="1" customHeight="1" outlineLevel="1" x14ac:dyDescent="0.2">
      <c r="A105" s="63" t="s">
        <v>159</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Q105" s="54">
        <f t="shared" si="78"/>
        <v>2094</v>
      </c>
      <c r="R105" s="54">
        <f t="shared" si="79"/>
        <v>2226</v>
      </c>
      <c r="S105" s="54">
        <f t="shared" si="80"/>
        <v>1281</v>
      </c>
      <c r="T105" s="54">
        <f t="shared" ca="1" si="81"/>
        <v>2263</v>
      </c>
      <c r="U105" s="45" t="s">
        <v>9</v>
      </c>
    </row>
    <row r="106" spans="1:21" ht="15.95" hidden="1" customHeight="1" outlineLevel="1" x14ac:dyDescent="0.2">
      <c r="A106" s="63" t="s">
        <v>160</v>
      </c>
      <c r="B106" s="133">
        <v>0</v>
      </c>
      <c r="C106" s="133">
        <v>0</v>
      </c>
      <c r="D106" s="133">
        <v>0</v>
      </c>
      <c r="E106" s="133">
        <v>0</v>
      </c>
      <c r="F106" s="133">
        <v>0</v>
      </c>
      <c r="G106" s="133">
        <v>0</v>
      </c>
      <c r="H106" s="133">
        <v>0</v>
      </c>
      <c r="I106" s="133">
        <v>0</v>
      </c>
      <c r="J106" s="133">
        <v>0</v>
      </c>
      <c r="K106" s="133">
        <v>0</v>
      </c>
      <c r="L106" s="133">
        <v>0</v>
      </c>
      <c r="M106" s="133">
        <v>0</v>
      </c>
      <c r="N106" s="133">
        <v>0</v>
      </c>
      <c r="O106" s="133">
        <v>0</v>
      </c>
      <c r="Q106" s="54">
        <f t="shared" si="78"/>
        <v>0</v>
      </c>
      <c r="R106" s="54">
        <f t="shared" si="79"/>
        <v>0</v>
      </c>
      <c r="S106" s="54">
        <f t="shared" si="80"/>
        <v>0</v>
      </c>
      <c r="T106" s="54">
        <f t="shared" ca="1" si="81"/>
        <v>0</v>
      </c>
      <c r="U106" s="45" t="s">
        <v>9</v>
      </c>
    </row>
    <row r="107" spans="1:21" ht="15.95" hidden="1" customHeight="1" outlineLevel="1" x14ac:dyDescent="0.2">
      <c r="A107" s="63" t="s">
        <v>161</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Q107" s="54">
        <f t="shared" si="78"/>
        <v>40571</v>
      </c>
      <c r="R107" s="54">
        <f t="shared" si="79"/>
        <v>15412</v>
      </c>
      <c r="S107" s="54">
        <f t="shared" si="80"/>
        <v>7465</v>
      </c>
      <c r="T107" s="54">
        <f t="shared" ca="1" si="81"/>
        <v>1465</v>
      </c>
      <c r="U107" s="45" t="s">
        <v>9</v>
      </c>
    </row>
    <row r="108" spans="1:21" ht="15.95" hidden="1" customHeight="1" outlineLevel="1" x14ac:dyDescent="0.2">
      <c r="A108" s="63" t="s">
        <v>162</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Q108" s="54">
        <f t="shared" si="78"/>
        <v>213</v>
      </c>
      <c r="R108" s="54">
        <f t="shared" si="79"/>
        <v>219</v>
      </c>
      <c r="S108" s="54">
        <f t="shared" si="80"/>
        <v>78</v>
      </c>
      <c r="T108" s="54">
        <f t="shared" ca="1" si="81"/>
        <v>83</v>
      </c>
      <c r="U108" s="45" t="s">
        <v>9</v>
      </c>
    </row>
    <row r="109" spans="1:21" ht="15.95" hidden="1" customHeight="1" outlineLevel="1" x14ac:dyDescent="0.2">
      <c r="A109" s="63" t="s">
        <v>163</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Q109" s="54">
        <f t="shared" si="78"/>
        <v>2352</v>
      </c>
      <c r="R109" s="54">
        <f t="shared" si="79"/>
        <v>1067</v>
      </c>
      <c r="S109" s="54">
        <f t="shared" si="80"/>
        <v>540</v>
      </c>
      <c r="T109" s="54">
        <f t="shared" ca="1" si="81"/>
        <v>648</v>
      </c>
      <c r="U109" s="45" t="s">
        <v>9</v>
      </c>
    </row>
    <row r="110" spans="1:21" ht="15.95" hidden="1" customHeight="1" outlineLevel="1" x14ac:dyDescent="0.2">
      <c r="A110" s="63" t="s">
        <v>164</v>
      </c>
      <c r="B110" s="54">
        <v>27</v>
      </c>
      <c r="C110" s="54">
        <v>27</v>
      </c>
      <c r="D110" s="54">
        <v>27</v>
      </c>
      <c r="E110" s="54">
        <v>75</v>
      </c>
      <c r="F110" s="54">
        <v>614</v>
      </c>
      <c r="G110" s="54">
        <v>34</v>
      </c>
      <c r="H110" s="54">
        <v>38</v>
      </c>
      <c r="I110" s="54">
        <v>1516</v>
      </c>
      <c r="J110" s="54">
        <v>0</v>
      </c>
      <c r="K110" s="54">
        <v>0</v>
      </c>
      <c r="L110" s="54">
        <v>0</v>
      </c>
      <c r="M110" s="54">
        <v>0</v>
      </c>
      <c r="N110" s="54">
        <v>0</v>
      </c>
      <c r="O110" s="54">
        <v>0</v>
      </c>
      <c r="Q110" s="54">
        <f t="shared" si="78"/>
        <v>75</v>
      </c>
      <c r="R110" s="54">
        <f t="shared" si="79"/>
        <v>1516</v>
      </c>
      <c r="S110" s="54">
        <f t="shared" si="80"/>
        <v>0</v>
      </c>
      <c r="T110" s="54">
        <f t="shared" ca="1" si="81"/>
        <v>0</v>
      </c>
      <c r="U110" s="45" t="s">
        <v>9</v>
      </c>
    </row>
    <row r="111" spans="1:21" ht="15.95" hidden="1" customHeight="1" outlineLevel="1" x14ac:dyDescent="0.2">
      <c r="A111" s="63" t="s">
        <v>165</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Q111" s="54">
        <f t="shared" si="78"/>
        <v>547</v>
      </c>
      <c r="R111" s="54">
        <f t="shared" si="79"/>
        <v>2434</v>
      </c>
      <c r="S111" s="54">
        <f t="shared" si="80"/>
        <v>2746</v>
      </c>
      <c r="T111" s="54">
        <f t="shared" ca="1" si="81"/>
        <v>3083</v>
      </c>
      <c r="U111" s="45" t="s">
        <v>9</v>
      </c>
    </row>
    <row r="112" spans="1:21" ht="15.95" hidden="1" customHeight="1" outlineLevel="1" x14ac:dyDescent="0.2">
      <c r="A112" s="63" t="s">
        <v>166</v>
      </c>
      <c r="B112" s="54">
        <v>293</v>
      </c>
      <c r="C112" s="54">
        <v>70</v>
      </c>
      <c r="D112" s="54">
        <v>64</v>
      </c>
      <c r="E112" s="54">
        <v>36</v>
      </c>
      <c r="F112" s="54">
        <v>30</v>
      </c>
      <c r="G112" s="54">
        <v>34</v>
      </c>
      <c r="H112" s="54">
        <v>34</v>
      </c>
      <c r="I112" s="54">
        <v>34</v>
      </c>
      <c r="J112" s="54">
        <v>35</v>
      </c>
      <c r="K112" s="54">
        <v>32</v>
      </c>
      <c r="L112" s="54">
        <v>34</v>
      </c>
      <c r="M112" s="54">
        <v>33</v>
      </c>
      <c r="N112" s="54">
        <v>34</v>
      </c>
      <c r="O112" s="54">
        <v>36</v>
      </c>
      <c r="Q112" s="54">
        <f t="shared" si="78"/>
        <v>36</v>
      </c>
      <c r="R112" s="54">
        <f t="shared" si="79"/>
        <v>34</v>
      </c>
      <c r="S112" s="54">
        <f t="shared" si="80"/>
        <v>33</v>
      </c>
      <c r="T112" s="54">
        <f t="shared" ca="1" si="81"/>
        <v>36</v>
      </c>
      <c r="U112" s="45" t="s">
        <v>9</v>
      </c>
    </row>
    <row r="113" spans="1:21" ht="15.95" hidden="1" customHeight="1" outlineLevel="1" x14ac:dyDescent="0.2">
      <c r="A113" s="61" t="s">
        <v>167</v>
      </c>
      <c r="B113" s="62">
        <v>97109</v>
      </c>
      <c r="C113" s="62">
        <v>93989</v>
      </c>
      <c r="D113" s="62">
        <v>90843</v>
      </c>
      <c r="E113" s="62">
        <v>3694</v>
      </c>
      <c r="F113" s="62">
        <v>531</v>
      </c>
      <c r="G113" s="62">
        <v>201318</v>
      </c>
      <c r="H113" s="62">
        <v>205329</v>
      </c>
      <c r="I113" s="62">
        <f t="shared" ref="I113:N113" si="82">SUM(I114:I125)</f>
        <v>208386</v>
      </c>
      <c r="J113" s="62">
        <f t="shared" si="82"/>
        <v>213341</v>
      </c>
      <c r="K113" s="62">
        <f t="shared" si="82"/>
        <v>4841</v>
      </c>
      <c r="L113" s="62">
        <f t="shared" si="82"/>
        <v>5061</v>
      </c>
      <c r="M113" s="62">
        <f t="shared" si="82"/>
        <v>5667</v>
      </c>
      <c r="N113" s="62">
        <f t="shared" si="82"/>
        <v>6485</v>
      </c>
      <c r="O113" s="62">
        <f t="shared" ref="O113" si="83">SUM(O114:O125)</f>
        <v>246839</v>
      </c>
      <c r="Q113" s="62">
        <f t="shared" si="78"/>
        <v>3694</v>
      </c>
      <c r="R113" s="62">
        <f t="shared" si="79"/>
        <v>208386</v>
      </c>
      <c r="S113" s="62">
        <f t="shared" si="80"/>
        <v>5667</v>
      </c>
      <c r="T113" s="62">
        <f t="shared" ca="1" si="81"/>
        <v>246839</v>
      </c>
      <c r="U113" s="45" t="s">
        <v>9</v>
      </c>
    </row>
    <row r="114" spans="1:21" ht="15.95" hidden="1" customHeight="1" outlineLevel="1" x14ac:dyDescent="0.2">
      <c r="A114" s="63" t="s">
        <v>155</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Q114" s="54">
        <f t="shared" si="78"/>
        <v>0</v>
      </c>
      <c r="R114" s="54">
        <f t="shared" si="79"/>
        <v>206297</v>
      </c>
      <c r="S114" s="54">
        <f t="shared" si="80"/>
        <v>0</v>
      </c>
      <c r="T114" s="54">
        <f t="shared" ca="1" si="81"/>
        <v>0</v>
      </c>
      <c r="U114" s="45" t="s">
        <v>9</v>
      </c>
    </row>
    <row r="115" spans="1:21" ht="15.95" hidden="1" customHeight="1" outlineLevel="1" x14ac:dyDescent="0.2">
      <c r="A115" s="63" t="s">
        <v>156</v>
      </c>
      <c r="B115" s="133">
        <v>0</v>
      </c>
      <c r="C115" s="133">
        <v>0</v>
      </c>
      <c r="D115" s="133">
        <v>0</v>
      </c>
      <c r="E115" s="133">
        <v>0</v>
      </c>
      <c r="F115" s="133">
        <v>0</v>
      </c>
      <c r="G115" s="133">
        <v>0</v>
      </c>
      <c r="H115" s="133">
        <v>0</v>
      </c>
      <c r="I115" s="133">
        <v>0</v>
      </c>
      <c r="J115" s="133">
        <v>0</v>
      </c>
      <c r="K115" s="133">
        <v>0</v>
      </c>
      <c r="L115" s="133">
        <v>0</v>
      </c>
      <c r="M115" s="133">
        <v>0</v>
      </c>
      <c r="N115" s="133">
        <v>0</v>
      </c>
      <c r="O115" s="133">
        <v>239363</v>
      </c>
      <c r="Q115" s="54">
        <f t="shared" si="78"/>
        <v>0</v>
      </c>
      <c r="R115" s="54">
        <f t="shared" si="79"/>
        <v>0</v>
      </c>
      <c r="S115" s="54">
        <f t="shared" si="80"/>
        <v>0</v>
      </c>
      <c r="T115" s="54">
        <f t="shared" ca="1" si="81"/>
        <v>239363</v>
      </c>
      <c r="U115" s="45" t="s">
        <v>9</v>
      </c>
    </row>
    <row r="116" spans="1:21" ht="15.95" hidden="1" customHeight="1" outlineLevel="1" x14ac:dyDescent="0.2">
      <c r="A116" s="63" t="s">
        <v>157</v>
      </c>
      <c r="B116" s="133">
        <v>0</v>
      </c>
      <c r="C116" s="133">
        <v>0</v>
      </c>
      <c r="D116" s="133">
        <v>0</v>
      </c>
      <c r="E116" s="133">
        <v>0</v>
      </c>
      <c r="F116" s="133">
        <v>0</v>
      </c>
      <c r="G116" s="133">
        <v>0</v>
      </c>
      <c r="H116" s="133">
        <v>0</v>
      </c>
      <c r="I116" s="133">
        <v>0</v>
      </c>
      <c r="J116" s="133">
        <v>0</v>
      </c>
      <c r="K116" s="133">
        <v>0</v>
      </c>
      <c r="L116" s="133">
        <v>0</v>
      </c>
      <c r="M116" s="133">
        <v>0</v>
      </c>
      <c r="N116" s="133">
        <v>0</v>
      </c>
      <c r="O116" s="133">
        <v>0</v>
      </c>
      <c r="Q116" s="54">
        <f t="shared" si="78"/>
        <v>0</v>
      </c>
      <c r="R116" s="54">
        <f t="shared" si="79"/>
        <v>0</v>
      </c>
      <c r="S116" s="54">
        <f t="shared" si="80"/>
        <v>0</v>
      </c>
      <c r="T116" s="54">
        <f t="shared" ca="1" si="81"/>
        <v>0</v>
      </c>
      <c r="U116" s="45" t="s">
        <v>9</v>
      </c>
    </row>
    <row r="117" spans="1:21" ht="15.95" hidden="1" customHeight="1" outlineLevel="1" x14ac:dyDescent="0.2">
      <c r="A117" s="63" t="s">
        <v>148</v>
      </c>
      <c r="B117" s="133">
        <v>0</v>
      </c>
      <c r="C117" s="133">
        <v>0</v>
      </c>
      <c r="D117" s="133">
        <v>0</v>
      </c>
      <c r="E117" s="133">
        <v>0</v>
      </c>
      <c r="F117" s="133">
        <v>0</v>
      </c>
      <c r="G117" s="133">
        <v>0</v>
      </c>
      <c r="H117" s="133">
        <v>0</v>
      </c>
      <c r="I117" s="133">
        <v>0</v>
      </c>
      <c r="J117" s="133">
        <v>0</v>
      </c>
      <c r="K117" s="133">
        <v>0</v>
      </c>
      <c r="L117" s="133">
        <v>0</v>
      </c>
      <c r="M117" s="133">
        <v>0</v>
      </c>
      <c r="N117" s="133">
        <v>0</v>
      </c>
      <c r="O117" s="133">
        <v>0</v>
      </c>
      <c r="Q117" s="54">
        <f t="shared" si="78"/>
        <v>0</v>
      </c>
      <c r="R117" s="54">
        <f t="shared" si="79"/>
        <v>0</v>
      </c>
      <c r="S117" s="54">
        <f t="shared" si="80"/>
        <v>0</v>
      </c>
      <c r="T117" s="54">
        <f t="shared" ca="1" si="81"/>
        <v>0</v>
      </c>
      <c r="U117" s="45" t="s">
        <v>9</v>
      </c>
    </row>
    <row r="118" spans="1:21" ht="15.95" hidden="1" customHeight="1" outlineLevel="1" x14ac:dyDescent="0.2">
      <c r="A118" s="63" t="s">
        <v>159</v>
      </c>
      <c r="B118" s="133">
        <v>0</v>
      </c>
      <c r="C118" s="133">
        <v>0</v>
      </c>
      <c r="D118" s="133">
        <v>0</v>
      </c>
      <c r="E118" s="133">
        <v>0</v>
      </c>
      <c r="F118" s="133">
        <v>0</v>
      </c>
      <c r="G118" s="133">
        <v>0</v>
      </c>
      <c r="H118" s="133">
        <v>0</v>
      </c>
      <c r="I118" s="133">
        <v>0</v>
      </c>
      <c r="J118" s="133">
        <v>0</v>
      </c>
      <c r="K118" s="133">
        <v>0</v>
      </c>
      <c r="L118" s="133">
        <v>0</v>
      </c>
      <c r="M118" s="133">
        <v>0</v>
      </c>
      <c r="N118" s="133">
        <v>0</v>
      </c>
      <c r="O118" s="133">
        <v>0</v>
      </c>
      <c r="Q118" s="54">
        <f t="shared" si="78"/>
        <v>0</v>
      </c>
      <c r="R118" s="54">
        <f t="shared" si="79"/>
        <v>0</v>
      </c>
      <c r="S118" s="54">
        <f t="shared" si="80"/>
        <v>0</v>
      </c>
      <c r="T118" s="54">
        <f t="shared" ca="1" si="81"/>
        <v>0</v>
      </c>
      <c r="U118" s="45" t="s">
        <v>9</v>
      </c>
    </row>
    <row r="119" spans="1:21" ht="15.95" hidden="1" customHeight="1" outlineLevel="1" x14ac:dyDescent="0.2">
      <c r="A119" s="63" t="s">
        <v>149</v>
      </c>
      <c r="B119" s="133">
        <v>0</v>
      </c>
      <c r="C119" s="133">
        <v>0</v>
      </c>
      <c r="D119" s="133">
        <v>0</v>
      </c>
      <c r="E119" s="133">
        <v>0</v>
      </c>
      <c r="F119" s="133">
        <v>0</v>
      </c>
      <c r="G119" s="133">
        <v>0</v>
      </c>
      <c r="H119" s="133">
        <v>0</v>
      </c>
      <c r="I119" s="133">
        <v>0</v>
      </c>
      <c r="J119" s="133">
        <v>0</v>
      </c>
      <c r="K119" s="133">
        <v>0</v>
      </c>
      <c r="L119" s="133">
        <v>0</v>
      </c>
      <c r="M119" s="133">
        <v>0</v>
      </c>
      <c r="N119" s="133">
        <v>0</v>
      </c>
      <c r="O119" s="133">
        <v>0</v>
      </c>
      <c r="Q119" s="54">
        <f t="shared" si="78"/>
        <v>0</v>
      </c>
      <c r="R119" s="54">
        <f t="shared" si="79"/>
        <v>0</v>
      </c>
      <c r="S119" s="54">
        <f t="shared" si="80"/>
        <v>0</v>
      </c>
      <c r="T119" s="54">
        <f t="shared" ca="1" si="81"/>
        <v>0</v>
      </c>
      <c r="U119" s="45" t="s">
        <v>9</v>
      </c>
    </row>
    <row r="120" spans="1:21" ht="15.95" hidden="1" customHeight="1" outlineLevel="1" x14ac:dyDescent="0.2">
      <c r="A120" s="63" t="s">
        <v>164</v>
      </c>
      <c r="B120" s="133">
        <v>0</v>
      </c>
      <c r="C120" s="133">
        <v>0</v>
      </c>
      <c r="D120" s="133">
        <v>0</v>
      </c>
      <c r="E120" s="133">
        <v>0</v>
      </c>
      <c r="F120" s="133">
        <v>0</v>
      </c>
      <c r="G120" s="133">
        <v>0</v>
      </c>
      <c r="H120" s="133">
        <v>0</v>
      </c>
      <c r="I120" s="133">
        <v>0</v>
      </c>
      <c r="J120" s="133">
        <v>1575</v>
      </c>
      <c r="K120" s="133">
        <v>1618</v>
      </c>
      <c r="L120" s="133">
        <v>1675</v>
      </c>
      <c r="M120" s="133">
        <v>1751</v>
      </c>
      <c r="N120" s="133">
        <v>1678</v>
      </c>
      <c r="O120" s="133">
        <v>1678</v>
      </c>
      <c r="Q120" s="54">
        <f t="shared" si="78"/>
        <v>0</v>
      </c>
      <c r="R120" s="54">
        <f t="shared" si="79"/>
        <v>0</v>
      </c>
      <c r="S120" s="54">
        <f t="shared" si="80"/>
        <v>1751</v>
      </c>
      <c r="T120" s="54">
        <f t="shared" ca="1" si="81"/>
        <v>1678</v>
      </c>
      <c r="U120" s="45" t="s">
        <v>9</v>
      </c>
    </row>
    <row r="121" spans="1:21" ht="15.95" hidden="1" customHeight="1" outlineLevel="1" x14ac:dyDescent="0.2">
      <c r="A121" s="63" t="s">
        <v>165</v>
      </c>
      <c r="B121" s="134">
        <v>0</v>
      </c>
      <c r="C121" s="134">
        <v>0</v>
      </c>
      <c r="D121" s="134">
        <v>0</v>
      </c>
      <c r="E121" s="134">
        <v>3619</v>
      </c>
      <c r="F121" s="134">
        <v>456</v>
      </c>
      <c r="G121" s="134">
        <v>456</v>
      </c>
      <c r="H121" s="134">
        <v>1681</v>
      </c>
      <c r="I121" s="134">
        <v>2014</v>
      </c>
      <c r="J121" s="134">
        <v>2667</v>
      </c>
      <c r="K121" s="134">
        <v>3148</v>
      </c>
      <c r="L121" s="134">
        <v>3311</v>
      </c>
      <c r="M121" s="134">
        <v>3841</v>
      </c>
      <c r="N121" s="134">
        <v>4732</v>
      </c>
      <c r="O121" s="134">
        <v>5723</v>
      </c>
      <c r="Q121" s="54">
        <f t="shared" si="78"/>
        <v>3619</v>
      </c>
      <c r="R121" s="54">
        <f t="shared" si="79"/>
        <v>2014</v>
      </c>
      <c r="S121" s="54">
        <f t="shared" si="80"/>
        <v>3841</v>
      </c>
      <c r="T121" s="54">
        <f t="shared" ca="1" si="81"/>
        <v>5723</v>
      </c>
      <c r="U121" s="45" t="s">
        <v>9</v>
      </c>
    </row>
    <row r="122" spans="1:21" ht="15.95" hidden="1" customHeight="1" outlineLevel="1" x14ac:dyDescent="0.2">
      <c r="A122" s="63" t="s">
        <v>162</v>
      </c>
      <c r="B122" s="133">
        <v>0</v>
      </c>
      <c r="C122" s="133">
        <v>0</v>
      </c>
      <c r="D122" s="133">
        <v>0</v>
      </c>
      <c r="E122" s="133">
        <v>0</v>
      </c>
      <c r="F122" s="133">
        <v>0</v>
      </c>
      <c r="G122" s="133">
        <v>0</v>
      </c>
      <c r="H122" s="133">
        <v>0</v>
      </c>
      <c r="I122" s="133">
        <v>0</v>
      </c>
      <c r="J122" s="133">
        <v>0</v>
      </c>
      <c r="K122" s="133">
        <v>0</v>
      </c>
      <c r="L122" s="133">
        <v>0</v>
      </c>
      <c r="M122" s="133">
        <v>0</v>
      </c>
      <c r="N122" s="133">
        <v>0</v>
      </c>
      <c r="O122" s="133">
        <v>0</v>
      </c>
      <c r="Q122" s="54">
        <f t="shared" si="78"/>
        <v>0</v>
      </c>
      <c r="R122" s="54">
        <f t="shared" si="79"/>
        <v>0</v>
      </c>
      <c r="S122" s="54">
        <f t="shared" si="80"/>
        <v>0</v>
      </c>
      <c r="T122" s="54">
        <f t="shared" ca="1" si="81"/>
        <v>0</v>
      </c>
      <c r="U122" s="45" t="s">
        <v>9</v>
      </c>
    </row>
    <row r="123" spans="1:21" ht="15.95" hidden="1" customHeight="1" outlineLevel="1" x14ac:dyDescent="0.2">
      <c r="A123" s="63" t="s">
        <v>163</v>
      </c>
      <c r="B123" s="133">
        <v>0</v>
      </c>
      <c r="C123" s="133">
        <v>0</v>
      </c>
      <c r="D123" s="133">
        <v>0</v>
      </c>
      <c r="E123" s="133">
        <v>0</v>
      </c>
      <c r="F123" s="133">
        <v>0</v>
      </c>
      <c r="G123" s="133">
        <v>0</v>
      </c>
      <c r="H123" s="133">
        <v>0</v>
      </c>
      <c r="I123" s="133">
        <v>0</v>
      </c>
      <c r="J123" s="133">
        <v>0</v>
      </c>
      <c r="K123" s="133">
        <v>0</v>
      </c>
      <c r="L123" s="133">
        <v>0</v>
      </c>
      <c r="M123" s="133">
        <v>0</v>
      </c>
      <c r="N123" s="133">
        <v>0</v>
      </c>
      <c r="O123" s="133">
        <v>0</v>
      </c>
      <c r="Q123" s="54">
        <f t="shared" si="78"/>
        <v>0</v>
      </c>
      <c r="R123" s="54">
        <f t="shared" si="79"/>
        <v>0</v>
      </c>
      <c r="S123" s="54">
        <f t="shared" si="80"/>
        <v>0</v>
      </c>
      <c r="T123" s="54">
        <f t="shared" ca="1" si="81"/>
        <v>0</v>
      </c>
      <c r="U123" s="45" t="s">
        <v>9</v>
      </c>
    </row>
    <row r="124" spans="1:21" ht="15.95" hidden="1" customHeight="1" outlineLevel="1" x14ac:dyDescent="0.2">
      <c r="A124" s="63" t="s">
        <v>160</v>
      </c>
      <c r="B124" s="133">
        <v>0</v>
      </c>
      <c r="C124" s="133">
        <v>0</v>
      </c>
      <c r="D124" s="133">
        <v>0</v>
      </c>
      <c r="E124" s="133">
        <v>0</v>
      </c>
      <c r="F124" s="133">
        <v>0</v>
      </c>
      <c r="G124" s="133">
        <v>0</v>
      </c>
      <c r="H124" s="133">
        <v>0</v>
      </c>
      <c r="I124" s="133">
        <v>0</v>
      </c>
      <c r="J124" s="133">
        <v>0</v>
      </c>
      <c r="K124" s="133">
        <v>0</v>
      </c>
      <c r="L124" s="133">
        <v>0</v>
      </c>
      <c r="M124" s="133">
        <v>0</v>
      </c>
      <c r="N124" s="133">
        <v>0</v>
      </c>
      <c r="O124" s="133">
        <v>0</v>
      </c>
      <c r="Q124" s="54">
        <f t="shared" si="78"/>
        <v>0</v>
      </c>
      <c r="R124" s="54">
        <f t="shared" si="79"/>
        <v>0</v>
      </c>
      <c r="S124" s="54">
        <f t="shared" si="80"/>
        <v>0</v>
      </c>
      <c r="T124" s="54">
        <f t="shared" ca="1" si="81"/>
        <v>0</v>
      </c>
      <c r="U124" s="45" t="s">
        <v>9</v>
      </c>
    </row>
    <row r="125" spans="1:21" ht="15.95" hidden="1" customHeight="1" outlineLevel="1" x14ac:dyDescent="0.2">
      <c r="A125" s="63" t="s">
        <v>166</v>
      </c>
      <c r="B125" s="54">
        <v>2607</v>
      </c>
      <c r="C125" s="54">
        <v>2607</v>
      </c>
      <c r="D125" s="54">
        <v>2607</v>
      </c>
      <c r="E125" s="54">
        <v>75</v>
      </c>
      <c r="F125" s="54">
        <v>75</v>
      </c>
      <c r="G125" s="54">
        <v>75</v>
      </c>
      <c r="H125" s="54">
        <v>75</v>
      </c>
      <c r="I125" s="54">
        <v>75</v>
      </c>
      <c r="J125" s="54">
        <v>75</v>
      </c>
      <c r="K125" s="54">
        <v>75</v>
      </c>
      <c r="L125" s="54">
        <v>75</v>
      </c>
      <c r="M125" s="54">
        <v>75</v>
      </c>
      <c r="N125" s="54">
        <v>75</v>
      </c>
      <c r="O125" s="54">
        <v>75</v>
      </c>
      <c r="Q125" s="54">
        <f t="shared" si="78"/>
        <v>75</v>
      </c>
      <c r="R125" s="54">
        <f t="shared" si="79"/>
        <v>75</v>
      </c>
      <c r="S125" s="54">
        <f t="shared" si="80"/>
        <v>75</v>
      </c>
      <c r="T125" s="54">
        <f t="shared" ca="1" si="81"/>
        <v>75</v>
      </c>
      <c r="U125" s="45" t="s">
        <v>9</v>
      </c>
    </row>
    <row r="126" spans="1:21" ht="15.95" hidden="1" customHeight="1" outlineLevel="1" x14ac:dyDescent="0.2">
      <c r="A126" s="61" t="s">
        <v>168</v>
      </c>
      <c r="B126" s="62">
        <v>135472</v>
      </c>
      <c r="C126" s="62">
        <v>141533</v>
      </c>
      <c r="D126" s="62">
        <v>148526</v>
      </c>
      <c r="E126" s="62">
        <v>151374</v>
      </c>
      <c r="F126" s="62">
        <v>156812</v>
      </c>
      <c r="G126" s="62">
        <v>162839</v>
      </c>
      <c r="H126" s="62">
        <v>43737</v>
      </c>
      <c r="I126" s="62">
        <f t="shared" ref="I126:N126" si="84">SUM(I127:I133)</f>
        <v>42449</v>
      </c>
      <c r="J126" s="62">
        <f t="shared" si="84"/>
        <v>28277</v>
      </c>
      <c r="K126" s="62">
        <f t="shared" si="84"/>
        <v>34406</v>
      </c>
      <c r="L126" s="62">
        <f t="shared" si="84"/>
        <v>23880</v>
      </c>
      <c r="M126" s="62">
        <f t="shared" si="84"/>
        <v>14307</v>
      </c>
      <c r="N126" s="62">
        <f t="shared" si="84"/>
        <v>16863</v>
      </c>
      <c r="O126" s="62">
        <f t="shared" ref="O126" si="85">SUM(O127:O133)</f>
        <v>17684</v>
      </c>
      <c r="Q126" s="62">
        <f t="shared" si="78"/>
        <v>151374</v>
      </c>
      <c r="R126" s="62">
        <f t="shared" si="79"/>
        <v>42449</v>
      </c>
      <c r="S126" s="62">
        <f t="shared" si="80"/>
        <v>14307</v>
      </c>
      <c r="T126" s="62">
        <f t="shared" ca="1" si="81"/>
        <v>17684</v>
      </c>
      <c r="U126" s="45" t="s">
        <v>9</v>
      </c>
    </row>
    <row r="127" spans="1:21" ht="15.95" hidden="1" customHeight="1" outlineLevel="1" x14ac:dyDescent="0.2">
      <c r="A127" s="63" t="s">
        <v>169</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Q127" s="54">
        <f t="shared" si="78"/>
        <v>125686</v>
      </c>
      <c r="R127" s="54">
        <f t="shared" si="79"/>
        <v>126286</v>
      </c>
      <c r="S127" s="54">
        <f t="shared" si="80"/>
        <v>126286</v>
      </c>
      <c r="T127" s="54">
        <f t="shared" ca="1" si="81"/>
        <v>126286</v>
      </c>
      <c r="U127" s="45" t="s">
        <v>9</v>
      </c>
    </row>
    <row r="128" spans="1:21" ht="15.95" hidden="1" customHeight="1" outlineLevel="1" x14ac:dyDescent="0.25">
      <c r="A128" s="63" t="s">
        <v>170</v>
      </c>
      <c r="B128" s="132">
        <v>0</v>
      </c>
      <c r="C128" s="132">
        <v>0</v>
      </c>
      <c r="D128" s="132">
        <v>0</v>
      </c>
      <c r="E128" s="132">
        <v>0</v>
      </c>
      <c r="F128" s="132">
        <v>0</v>
      </c>
      <c r="G128" s="132">
        <v>0</v>
      </c>
      <c r="H128" s="132">
        <v>0</v>
      </c>
      <c r="I128" s="132">
        <v>0</v>
      </c>
      <c r="J128" s="132">
        <v>0</v>
      </c>
      <c r="K128" s="132">
        <v>0</v>
      </c>
      <c r="L128" s="132">
        <v>0</v>
      </c>
      <c r="M128" s="132">
        <v>0</v>
      </c>
      <c r="N128" s="132">
        <v>0</v>
      </c>
      <c r="O128" s="132">
        <v>0</v>
      </c>
      <c r="Q128" s="54">
        <f t="shared" si="78"/>
        <v>0</v>
      </c>
      <c r="R128" s="54">
        <f t="shared" si="79"/>
        <v>0</v>
      </c>
      <c r="S128" s="54">
        <f t="shared" si="80"/>
        <v>0</v>
      </c>
      <c r="T128" s="54">
        <f t="shared" ca="1" si="81"/>
        <v>0</v>
      </c>
      <c r="U128" s="45" t="s">
        <v>9</v>
      </c>
    </row>
    <row r="129" spans="1:21" ht="15.95" hidden="1" customHeight="1" outlineLevel="1" x14ac:dyDescent="0.25">
      <c r="A129" s="63" t="s">
        <v>148</v>
      </c>
      <c r="B129" s="132">
        <v>0</v>
      </c>
      <c r="C129" s="132">
        <v>0</v>
      </c>
      <c r="D129" s="132">
        <v>0</v>
      </c>
      <c r="E129" s="132">
        <v>0</v>
      </c>
      <c r="F129" s="132">
        <v>0</v>
      </c>
      <c r="G129" s="132">
        <v>0</v>
      </c>
      <c r="H129" s="132">
        <v>0</v>
      </c>
      <c r="I129" s="132">
        <v>0</v>
      </c>
      <c r="J129" s="132">
        <v>0</v>
      </c>
      <c r="K129" s="132">
        <v>0</v>
      </c>
      <c r="L129" s="132">
        <v>0</v>
      </c>
      <c r="M129" s="132">
        <v>0</v>
      </c>
      <c r="N129" s="132">
        <v>0</v>
      </c>
      <c r="O129" s="132">
        <v>0</v>
      </c>
      <c r="Q129" s="54">
        <f t="shared" si="78"/>
        <v>0</v>
      </c>
      <c r="R129" s="54">
        <f t="shared" si="79"/>
        <v>0</v>
      </c>
      <c r="S129" s="54">
        <f t="shared" si="80"/>
        <v>0</v>
      </c>
      <c r="T129" s="54">
        <f t="shared" ca="1" si="81"/>
        <v>0</v>
      </c>
      <c r="U129" s="45" t="s">
        <v>9</v>
      </c>
    </row>
    <row r="130" spans="1:21" ht="15.95" hidden="1" customHeight="1" outlineLevel="1" x14ac:dyDescent="0.25">
      <c r="A130" s="63" t="s">
        <v>171</v>
      </c>
      <c r="B130" s="132">
        <v>0</v>
      </c>
      <c r="C130" s="132">
        <v>0</v>
      </c>
      <c r="D130" s="132">
        <v>0</v>
      </c>
      <c r="E130" s="132">
        <v>0</v>
      </c>
      <c r="F130" s="132">
        <v>0</v>
      </c>
      <c r="G130" s="132">
        <v>0</v>
      </c>
      <c r="H130" s="132">
        <v>0</v>
      </c>
      <c r="I130" s="132">
        <v>0</v>
      </c>
      <c r="J130" s="132">
        <v>0</v>
      </c>
      <c r="K130" s="132">
        <v>0</v>
      </c>
      <c r="L130" s="132">
        <v>0</v>
      </c>
      <c r="M130" s="132">
        <v>0</v>
      </c>
      <c r="N130" s="132">
        <v>0</v>
      </c>
      <c r="O130" s="132">
        <v>0</v>
      </c>
      <c r="Q130" s="54">
        <f t="shared" si="78"/>
        <v>0</v>
      </c>
      <c r="R130" s="54">
        <f t="shared" si="79"/>
        <v>0</v>
      </c>
      <c r="S130" s="54">
        <f t="shared" si="80"/>
        <v>0</v>
      </c>
      <c r="T130" s="54">
        <f t="shared" ca="1" si="81"/>
        <v>0</v>
      </c>
      <c r="U130" s="45" t="s">
        <v>9</v>
      </c>
    </row>
    <row r="131" spans="1:21" ht="15.95" hidden="1" customHeight="1" outlineLevel="1" x14ac:dyDescent="0.2">
      <c r="A131" s="63" t="s">
        <v>172</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Q131" s="54">
        <f t="shared" si="78"/>
        <v>25691</v>
      </c>
      <c r="R131" s="54">
        <f t="shared" si="79"/>
        <v>-83837</v>
      </c>
      <c r="S131" s="54">
        <f t="shared" si="80"/>
        <v>-111980</v>
      </c>
      <c r="T131" s="54">
        <f t="shared" ca="1" si="81"/>
        <v>-111980</v>
      </c>
      <c r="U131" s="45" t="s">
        <v>9</v>
      </c>
    </row>
    <row r="132" spans="1:21" ht="15.95" hidden="1" customHeight="1" outlineLevel="1" x14ac:dyDescent="0.2">
      <c r="A132" s="63" t="s">
        <v>173</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Q132" s="54">
        <f t="shared" si="78"/>
        <v>-3</v>
      </c>
      <c r="R132" s="54">
        <f t="shared" si="79"/>
        <v>0</v>
      </c>
      <c r="S132" s="54">
        <f t="shared" si="80"/>
        <v>1</v>
      </c>
      <c r="T132" s="54">
        <f t="shared" ca="1" si="81"/>
        <v>3378</v>
      </c>
      <c r="U132" s="45" t="s">
        <v>9</v>
      </c>
    </row>
    <row r="133" spans="1:21" ht="15.95" hidden="1" customHeight="1" outlineLevel="1" x14ac:dyDescent="0.25">
      <c r="A133" s="63" t="s">
        <v>174</v>
      </c>
      <c r="B133" s="135">
        <v>0</v>
      </c>
      <c r="C133" s="135">
        <v>0</v>
      </c>
      <c r="D133" s="135">
        <v>0</v>
      </c>
      <c r="E133" s="135">
        <v>0</v>
      </c>
      <c r="F133" s="135">
        <v>0</v>
      </c>
      <c r="G133" s="135">
        <v>0</v>
      </c>
      <c r="H133" s="135">
        <v>0</v>
      </c>
      <c r="I133" s="135">
        <v>0</v>
      </c>
      <c r="J133" s="135">
        <v>0</v>
      </c>
      <c r="K133" s="135">
        <v>0</v>
      </c>
      <c r="L133" s="135">
        <v>0</v>
      </c>
      <c r="M133" s="135"/>
      <c r="N133" s="135">
        <v>0</v>
      </c>
      <c r="O133" s="135">
        <v>0</v>
      </c>
      <c r="Q133" s="54">
        <f t="shared" si="78"/>
        <v>0</v>
      </c>
      <c r="R133" s="54">
        <f t="shared" si="79"/>
        <v>0</v>
      </c>
      <c r="S133" s="54">
        <f t="shared" si="80"/>
        <v>0</v>
      </c>
      <c r="T133" s="54">
        <f t="shared" ca="1" si="81"/>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-6410</v>
      </c>
      <c r="C136" s="56">
        <v>19519</v>
      </c>
      <c r="D136" s="56">
        <v>13576</v>
      </c>
      <c r="E136" s="56">
        <v>17798</v>
      </c>
      <c r="F136" s="56">
        <v>20313</v>
      </c>
      <c r="G136" s="56">
        <v>7265</v>
      </c>
      <c r="H136" s="56">
        <v>16689</v>
      </c>
      <c r="I136" s="56">
        <f t="shared" ref="I136:N136" si="86">SUM(I137:I144)</f>
        <v>22651</v>
      </c>
      <c r="J136" s="56">
        <f t="shared" si="86"/>
        <v>25252</v>
      </c>
      <c r="K136" s="56">
        <f t="shared" si="86"/>
        <v>24418</v>
      </c>
      <c r="L136" s="56">
        <f t="shared" si="86"/>
        <v>17319</v>
      </c>
      <c r="M136" s="56">
        <f t="shared" si="86"/>
        <v>30387</v>
      </c>
      <c r="N136" s="56">
        <f t="shared" si="86"/>
        <v>25512</v>
      </c>
      <c r="O136" s="56">
        <f t="shared" ref="O136" si="87">SUM(O137:O144)</f>
        <v>31202</v>
      </c>
      <c r="P136" s="34"/>
      <c r="Q136" s="56">
        <f t="shared" ref="Q136:Q167" si="88">SUM(B136:E136)</f>
        <v>44483</v>
      </c>
      <c r="R136" s="56">
        <f t="shared" ref="R136:R167" si="89">SUM(F136:I136)</f>
        <v>66918</v>
      </c>
      <c r="S136" s="56">
        <f t="shared" ref="S136:S167" si="90">SUM(J136:M136)</f>
        <v>97376</v>
      </c>
      <c r="T136" s="56">
        <f t="shared" ref="T136:T167" si="91">SUM(N136:P136)</f>
        <v>56714</v>
      </c>
      <c r="U136" s="45" t="s">
        <v>9</v>
      </c>
    </row>
    <row r="137" spans="1:21" ht="15.95" hidden="1" customHeight="1" outlineLevel="1" x14ac:dyDescent="0.2">
      <c r="A137" s="57" t="s">
        <v>89</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Q137" s="58">
        <f t="shared" si="88"/>
        <v>11205</v>
      </c>
      <c r="R137" s="58">
        <f t="shared" si="89"/>
        <v>12745</v>
      </c>
      <c r="S137" s="58">
        <f t="shared" si="90"/>
        <v>10852</v>
      </c>
      <c r="T137" s="58">
        <f t="shared" si="91"/>
        <v>6784</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88"/>
        <v>0</v>
      </c>
      <c r="R138" s="58">
        <f t="shared" si="89"/>
        <v>0</v>
      </c>
      <c r="S138" s="58">
        <f t="shared" si="90"/>
        <v>0</v>
      </c>
      <c r="T138" s="58">
        <f t="shared" si="91"/>
        <v>0</v>
      </c>
      <c r="U138" s="45" t="s">
        <v>9</v>
      </c>
    </row>
    <row r="139" spans="1:21" s="21" customFormat="1" ht="15.95" hidden="1" customHeight="1" outlineLevel="1" x14ac:dyDescent="0.2">
      <c r="A139" s="137" t="s">
        <v>91</v>
      </c>
      <c r="B139" s="138">
        <v>-91210</v>
      </c>
      <c r="C139" s="138">
        <v>16587</v>
      </c>
      <c r="D139" s="138">
        <v>10562</v>
      </c>
      <c r="E139" s="138">
        <v>25781</v>
      </c>
      <c r="F139" s="138">
        <v>17435</v>
      </c>
      <c r="G139" s="138">
        <v>5828</v>
      </c>
      <c r="H139" s="138">
        <v>13300</v>
      </c>
      <c r="I139" s="138">
        <v>34486</v>
      </c>
      <c r="J139" s="138">
        <v>22152</v>
      </c>
      <c r="K139" s="138">
        <v>21369</v>
      </c>
      <c r="L139" s="138">
        <v>16001</v>
      </c>
      <c r="M139" s="138">
        <v>27002</v>
      </c>
      <c r="N139" s="138">
        <v>22124</v>
      </c>
      <c r="O139" s="138">
        <v>9953</v>
      </c>
      <c r="Q139" s="138">
        <f t="shared" si="88"/>
        <v>-38280</v>
      </c>
      <c r="R139" s="58">
        <f t="shared" si="89"/>
        <v>71049</v>
      </c>
      <c r="S139" s="58">
        <f t="shared" si="90"/>
        <v>86524</v>
      </c>
      <c r="T139" s="58">
        <f t="shared" si="91"/>
        <v>32077</v>
      </c>
      <c r="U139" s="91" t="s">
        <v>9</v>
      </c>
    </row>
    <row r="140" spans="1:21" ht="15.95" hidden="1" customHeight="1" outlineLevel="1" x14ac:dyDescent="0.2">
      <c r="A140" s="57" t="s">
        <v>92</v>
      </c>
      <c r="B140" s="136">
        <v>0</v>
      </c>
      <c r="C140" s="136">
        <v>0</v>
      </c>
      <c r="D140" s="136">
        <v>0</v>
      </c>
      <c r="E140" s="136">
        <v>0</v>
      </c>
      <c r="F140" s="136">
        <v>0</v>
      </c>
      <c r="G140" s="136">
        <v>0</v>
      </c>
      <c r="H140" s="136">
        <v>0</v>
      </c>
      <c r="I140" s="136">
        <v>0</v>
      </c>
      <c r="J140" s="136">
        <v>0</v>
      </c>
      <c r="K140" s="136">
        <v>0</v>
      </c>
      <c r="L140" s="136">
        <v>0</v>
      </c>
      <c r="M140" s="136">
        <v>0</v>
      </c>
      <c r="N140" s="136">
        <v>0</v>
      </c>
      <c r="O140" s="136">
        <v>0</v>
      </c>
      <c r="Q140" s="58">
        <f t="shared" si="88"/>
        <v>0</v>
      </c>
      <c r="R140" s="58">
        <f t="shared" si="89"/>
        <v>0</v>
      </c>
      <c r="S140" s="58">
        <f t="shared" si="90"/>
        <v>0</v>
      </c>
      <c r="T140" s="58">
        <f t="shared" si="91"/>
        <v>0</v>
      </c>
      <c r="U140" s="45" t="s">
        <v>9</v>
      </c>
    </row>
    <row r="141" spans="1:21" ht="15.95" hidden="1" customHeight="1" outlineLevel="1" x14ac:dyDescent="0.2">
      <c r="A141" s="57" t="s">
        <v>93</v>
      </c>
      <c r="B141" s="136">
        <v>0</v>
      </c>
      <c r="C141" s="136">
        <v>0</v>
      </c>
      <c r="D141" s="136">
        <v>0</v>
      </c>
      <c r="E141" s="136">
        <v>0</v>
      </c>
      <c r="F141" s="136">
        <v>0</v>
      </c>
      <c r="G141" s="136">
        <v>0</v>
      </c>
      <c r="H141" s="136">
        <v>0</v>
      </c>
      <c r="I141" s="136">
        <v>0</v>
      </c>
      <c r="J141" s="136">
        <v>0</v>
      </c>
      <c r="K141" s="136">
        <v>0</v>
      </c>
      <c r="L141" s="136">
        <v>0</v>
      </c>
      <c r="M141" s="136">
        <v>0</v>
      </c>
      <c r="N141" s="136">
        <v>0</v>
      </c>
      <c r="O141" s="136">
        <v>17853</v>
      </c>
      <c r="Q141" s="58">
        <f t="shared" si="88"/>
        <v>0</v>
      </c>
      <c r="R141" s="58">
        <f t="shared" si="89"/>
        <v>0</v>
      </c>
      <c r="S141" s="58">
        <f t="shared" si="90"/>
        <v>0</v>
      </c>
      <c r="T141" s="58">
        <f t="shared" si="91"/>
        <v>17853</v>
      </c>
      <c r="U141" s="45" t="s">
        <v>9</v>
      </c>
    </row>
    <row r="142" spans="1:21" ht="15.95" hidden="1" customHeight="1" outlineLevel="1" x14ac:dyDescent="0.2">
      <c r="A142" s="57" t="s">
        <v>94</v>
      </c>
      <c r="B142" s="58">
        <v>80709</v>
      </c>
      <c r="C142" s="58"/>
      <c r="D142" s="58"/>
      <c r="E142" s="58">
        <v>-9127</v>
      </c>
      <c r="F142" s="58">
        <v>0</v>
      </c>
      <c r="G142" s="58">
        <v>0</v>
      </c>
      <c r="H142" s="58">
        <v>0</v>
      </c>
      <c r="I142" s="58">
        <v>-16876</v>
      </c>
      <c r="J142" s="58">
        <v>0</v>
      </c>
      <c r="K142" s="58">
        <v>0</v>
      </c>
      <c r="L142" s="58">
        <v>0</v>
      </c>
      <c r="M142" s="58">
        <v>0</v>
      </c>
      <c r="N142" s="58">
        <v>0</v>
      </c>
      <c r="O142" s="58">
        <v>0</v>
      </c>
      <c r="Q142" s="58">
        <f t="shared" si="88"/>
        <v>71582</v>
      </c>
      <c r="R142" s="58">
        <f t="shared" si="89"/>
        <v>-16876</v>
      </c>
      <c r="S142" s="58">
        <f t="shared" si="90"/>
        <v>0</v>
      </c>
      <c r="T142" s="58">
        <f t="shared" si="91"/>
        <v>0</v>
      </c>
      <c r="U142" s="45" t="s">
        <v>9</v>
      </c>
    </row>
    <row r="143" spans="1:21" ht="15.95" hidden="1" customHeight="1" outlineLevel="1" x14ac:dyDescent="0.2">
      <c r="A143" s="57" t="s">
        <v>176</v>
      </c>
      <c r="B143" s="136">
        <v>0</v>
      </c>
      <c r="C143" s="136">
        <v>0</v>
      </c>
      <c r="D143" s="136">
        <v>0</v>
      </c>
      <c r="E143" s="136">
        <v>0</v>
      </c>
      <c r="F143" s="136">
        <v>0</v>
      </c>
      <c r="G143" s="136">
        <v>0</v>
      </c>
      <c r="H143" s="136">
        <v>0</v>
      </c>
      <c r="I143" s="136">
        <v>0</v>
      </c>
      <c r="J143" s="136">
        <v>0</v>
      </c>
      <c r="K143" s="136">
        <v>0</v>
      </c>
      <c r="L143" s="136">
        <v>0</v>
      </c>
      <c r="M143" s="136">
        <v>0</v>
      </c>
      <c r="N143" s="136">
        <v>0</v>
      </c>
      <c r="O143" s="136">
        <v>0</v>
      </c>
      <c r="Q143" s="58">
        <f t="shared" si="88"/>
        <v>0</v>
      </c>
      <c r="R143" s="58">
        <f t="shared" si="89"/>
        <v>0</v>
      </c>
      <c r="S143" s="58">
        <f t="shared" si="90"/>
        <v>0</v>
      </c>
      <c r="T143" s="58">
        <f t="shared" si="91"/>
        <v>0</v>
      </c>
      <c r="U143" s="45" t="s">
        <v>9</v>
      </c>
    </row>
    <row r="144" spans="1:21" ht="15.95" hidden="1" customHeight="1" outlineLevel="1" x14ac:dyDescent="0.2">
      <c r="A144" s="57" t="s">
        <v>177</v>
      </c>
      <c r="B144" s="136">
        <v>0</v>
      </c>
      <c r="C144" s="136">
        <v>0</v>
      </c>
      <c r="D144" s="136">
        <v>0</v>
      </c>
      <c r="E144" s="136">
        <v>0</v>
      </c>
      <c r="F144" s="136">
        <v>0</v>
      </c>
      <c r="G144" s="136">
        <v>0</v>
      </c>
      <c r="H144" s="136">
        <v>0</v>
      </c>
      <c r="I144" s="136">
        <v>0</v>
      </c>
      <c r="J144" s="136">
        <v>0</v>
      </c>
      <c r="K144" s="136">
        <v>0</v>
      </c>
      <c r="L144" s="136">
        <v>0</v>
      </c>
      <c r="M144" s="136">
        <v>0</v>
      </c>
      <c r="N144" s="136">
        <v>0</v>
      </c>
      <c r="O144" s="136">
        <v>0</v>
      </c>
      <c r="Q144" s="58">
        <f t="shared" si="88"/>
        <v>0</v>
      </c>
      <c r="R144" s="58">
        <f t="shared" si="89"/>
        <v>0</v>
      </c>
      <c r="S144" s="58">
        <f t="shared" si="90"/>
        <v>0</v>
      </c>
      <c r="T144" s="58">
        <f t="shared" si="91"/>
        <v>0</v>
      </c>
      <c r="U144" s="45" t="s">
        <v>9</v>
      </c>
    </row>
    <row r="145" spans="1:21" ht="15.95" hidden="1" customHeight="1" outlineLevel="1" x14ac:dyDescent="0.2">
      <c r="A145" s="55" t="s">
        <v>95</v>
      </c>
      <c r="B145" s="56">
        <v>622</v>
      </c>
      <c r="C145" s="56">
        <v>-2452</v>
      </c>
      <c r="D145" s="56">
        <v>-1818</v>
      </c>
      <c r="E145" s="56">
        <v>-2309</v>
      </c>
      <c r="F145" s="56">
        <v>-2619</v>
      </c>
      <c r="G145" s="56">
        <v>-1005</v>
      </c>
      <c r="H145" s="56">
        <v>-2153</v>
      </c>
      <c r="I145" s="56">
        <f t="shared" ref="I145:N145" si="92">SUM(I146:I159)</f>
        <v>-2909</v>
      </c>
      <c r="J145" s="56">
        <f t="shared" si="92"/>
        <v>-3426</v>
      </c>
      <c r="K145" s="56">
        <f t="shared" si="92"/>
        <v>-2922</v>
      </c>
      <c r="L145" s="56">
        <f t="shared" si="92"/>
        <v>-2241</v>
      </c>
      <c r="M145" s="56">
        <f t="shared" si="92"/>
        <v>-3992</v>
      </c>
      <c r="N145" s="56">
        <f t="shared" si="92"/>
        <v>-3262</v>
      </c>
      <c r="O145" s="56">
        <f t="shared" ref="O145" si="93">SUM(O146:O159)</f>
        <v>-3960</v>
      </c>
      <c r="Q145" s="56">
        <f t="shared" si="88"/>
        <v>-5957</v>
      </c>
      <c r="R145" s="56">
        <f t="shared" si="89"/>
        <v>-8686</v>
      </c>
      <c r="S145" s="56">
        <f t="shared" si="90"/>
        <v>-12581</v>
      </c>
      <c r="T145" s="56">
        <f t="shared" si="91"/>
        <v>-7222</v>
      </c>
      <c r="U145" s="45" t="s">
        <v>9</v>
      </c>
    </row>
    <row r="146" spans="1:21" ht="15.95" hidden="1" customHeight="1" outlineLevel="1" x14ac:dyDescent="0.2">
      <c r="A146" s="57" t="s">
        <v>96</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Q146" s="58">
        <f t="shared" si="88"/>
        <v>-960</v>
      </c>
      <c r="R146" s="58">
        <f t="shared" si="89"/>
        <v>-969</v>
      </c>
      <c r="S146" s="58">
        <f t="shared" si="90"/>
        <v>-1009</v>
      </c>
      <c r="T146" s="58">
        <f t="shared" si="91"/>
        <v>-521</v>
      </c>
      <c r="U146" s="45" t="s">
        <v>9</v>
      </c>
    </row>
    <row r="147" spans="1:21" ht="15.95" hidden="1" customHeight="1" outlineLevel="1" x14ac:dyDescent="0.2">
      <c r="A147" s="57" t="s">
        <v>97</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Q147" s="58">
        <f t="shared" si="88"/>
        <v>-4420</v>
      </c>
      <c r="R147" s="58">
        <f t="shared" si="89"/>
        <v>-4464</v>
      </c>
      <c r="S147" s="58">
        <f t="shared" si="90"/>
        <v>-4651</v>
      </c>
      <c r="T147" s="58">
        <f t="shared" si="91"/>
        <v>-2398</v>
      </c>
      <c r="U147" s="45" t="s">
        <v>9</v>
      </c>
    </row>
    <row r="148" spans="1:21" ht="15.95" hidden="1" customHeight="1" outlineLevel="1" x14ac:dyDescent="0.2">
      <c r="A148" s="57" t="s">
        <v>178</v>
      </c>
      <c r="B148" s="58">
        <v>0</v>
      </c>
      <c r="C148" s="58">
        <v>0</v>
      </c>
      <c r="D148" s="58">
        <v>22</v>
      </c>
      <c r="E148" s="58">
        <v>-50</v>
      </c>
      <c r="F148" s="58">
        <v>-91</v>
      </c>
      <c r="G148" s="58">
        <v>101</v>
      </c>
      <c r="H148" s="58">
        <v>-19</v>
      </c>
      <c r="I148" s="58">
        <v>-127</v>
      </c>
      <c r="J148" s="58">
        <v>-166</v>
      </c>
      <c r="K148" s="58">
        <v>-153</v>
      </c>
      <c r="L148" s="58">
        <v>-60</v>
      </c>
      <c r="M148" s="58">
        <v>-241</v>
      </c>
      <c r="N148" s="58">
        <v>-161</v>
      </c>
      <c r="O148" s="58">
        <v>-254</v>
      </c>
      <c r="Q148" s="58">
        <f t="shared" si="88"/>
        <v>-28</v>
      </c>
      <c r="R148" s="58">
        <f t="shared" si="89"/>
        <v>-136</v>
      </c>
      <c r="S148" s="58">
        <f t="shared" si="90"/>
        <v>-620</v>
      </c>
      <c r="T148" s="58">
        <f t="shared" si="91"/>
        <v>-415</v>
      </c>
      <c r="U148" s="45" t="s">
        <v>9</v>
      </c>
    </row>
    <row r="149" spans="1:21" ht="15.95" hidden="1" customHeight="1" outlineLevel="1" x14ac:dyDescent="0.2">
      <c r="A149" s="57" t="s">
        <v>179</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Q149" s="58">
        <f t="shared" si="88"/>
        <v>-132</v>
      </c>
      <c r="R149" s="58">
        <f t="shared" si="89"/>
        <v>-626</v>
      </c>
      <c r="S149" s="58">
        <f t="shared" si="90"/>
        <v>-2858</v>
      </c>
      <c r="T149" s="58">
        <f t="shared" si="91"/>
        <v>-1912</v>
      </c>
      <c r="U149" s="45" t="s">
        <v>9</v>
      </c>
    </row>
    <row r="150" spans="1:21" ht="15.95" hidden="1" customHeight="1" outlineLevel="1" x14ac:dyDescent="0.2">
      <c r="A150" s="57" t="s">
        <v>98</v>
      </c>
      <c r="B150" s="131">
        <v>0</v>
      </c>
      <c r="C150" s="131">
        <v>0</v>
      </c>
      <c r="D150" s="131">
        <v>0</v>
      </c>
      <c r="E150" s="131">
        <v>0</v>
      </c>
      <c r="F150" s="131">
        <v>0</v>
      </c>
      <c r="G150" s="131">
        <v>0</v>
      </c>
      <c r="H150" s="131">
        <v>0</v>
      </c>
      <c r="I150" s="131">
        <v>0</v>
      </c>
      <c r="J150" s="131">
        <v>0</v>
      </c>
      <c r="K150" s="131">
        <v>0</v>
      </c>
      <c r="L150" s="131">
        <v>0</v>
      </c>
      <c r="M150" s="131">
        <v>0</v>
      </c>
      <c r="N150" s="131">
        <v>0</v>
      </c>
      <c r="O150" s="131">
        <v>0</v>
      </c>
      <c r="Q150" s="58">
        <f t="shared" si="88"/>
        <v>0</v>
      </c>
      <c r="R150" s="58">
        <f t="shared" si="89"/>
        <v>0</v>
      </c>
      <c r="S150" s="58">
        <f t="shared" si="90"/>
        <v>0</v>
      </c>
      <c r="T150" s="58">
        <f t="shared" si="91"/>
        <v>0</v>
      </c>
      <c r="U150" s="45" t="s">
        <v>9</v>
      </c>
    </row>
    <row r="151" spans="1:21" ht="15.95" hidden="1" customHeight="1" outlineLevel="1" x14ac:dyDescent="0.2">
      <c r="A151" s="57" t="s">
        <v>99</v>
      </c>
      <c r="B151" s="131">
        <v>0</v>
      </c>
      <c r="C151" s="131">
        <v>0</v>
      </c>
      <c r="D151" s="131">
        <v>0</v>
      </c>
      <c r="E151" s="131">
        <v>0</v>
      </c>
      <c r="F151" s="131">
        <v>0</v>
      </c>
      <c r="G151" s="131">
        <v>0</v>
      </c>
      <c r="H151" s="131">
        <v>0</v>
      </c>
      <c r="I151" s="131">
        <v>0</v>
      </c>
      <c r="J151" s="131">
        <v>0</v>
      </c>
      <c r="K151" s="131">
        <v>0</v>
      </c>
      <c r="L151" s="131">
        <v>0</v>
      </c>
      <c r="M151" s="131">
        <v>0</v>
      </c>
      <c r="N151" s="131">
        <v>0</v>
      </c>
      <c r="O151" s="131">
        <v>0</v>
      </c>
      <c r="Q151" s="58">
        <f t="shared" si="88"/>
        <v>0</v>
      </c>
      <c r="R151" s="58">
        <f t="shared" si="89"/>
        <v>0</v>
      </c>
      <c r="S151" s="58">
        <f t="shared" si="90"/>
        <v>0</v>
      </c>
      <c r="T151" s="58">
        <f t="shared" si="91"/>
        <v>0</v>
      </c>
      <c r="U151" s="45" t="s">
        <v>9</v>
      </c>
    </row>
    <row r="152" spans="1:21" ht="15.95" hidden="1" customHeight="1" outlineLevel="1" x14ac:dyDescent="0.2">
      <c r="A152" s="57" t="s">
        <v>100</v>
      </c>
      <c r="B152" s="131">
        <v>0</v>
      </c>
      <c r="C152" s="131">
        <v>0</v>
      </c>
      <c r="D152" s="131">
        <v>0</v>
      </c>
      <c r="E152" s="131">
        <v>0</v>
      </c>
      <c r="F152" s="131">
        <v>0</v>
      </c>
      <c r="G152" s="131">
        <v>0</v>
      </c>
      <c r="H152" s="131">
        <v>0</v>
      </c>
      <c r="I152" s="131">
        <v>0</v>
      </c>
      <c r="J152" s="131">
        <v>0</v>
      </c>
      <c r="K152" s="131">
        <v>0</v>
      </c>
      <c r="L152" s="131">
        <v>0</v>
      </c>
      <c r="M152" s="131">
        <v>0</v>
      </c>
      <c r="N152" s="131">
        <v>0</v>
      </c>
      <c r="O152" s="131">
        <v>0</v>
      </c>
      <c r="Q152" s="58">
        <f t="shared" si="88"/>
        <v>0</v>
      </c>
      <c r="R152" s="58">
        <f t="shared" si="89"/>
        <v>0</v>
      </c>
      <c r="S152" s="58">
        <f t="shared" si="90"/>
        <v>0</v>
      </c>
      <c r="T152" s="58">
        <f t="shared" si="91"/>
        <v>0</v>
      </c>
      <c r="U152" s="45" t="s">
        <v>9</v>
      </c>
    </row>
    <row r="153" spans="1:21" ht="15.95" hidden="1" customHeight="1" outlineLevel="1" x14ac:dyDescent="0.2">
      <c r="A153" s="57" t="s">
        <v>101</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Q153" s="58">
        <f t="shared" si="88"/>
        <v>-1512</v>
      </c>
      <c r="R153" s="58">
        <f t="shared" si="89"/>
        <v>-1507</v>
      </c>
      <c r="S153" s="58">
        <f t="shared" si="90"/>
        <v>-1554</v>
      </c>
      <c r="T153" s="58">
        <f t="shared" si="91"/>
        <v>-820</v>
      </c>
      <c r="U153" s="45" t="s">
        <v>9</v>
      </c>
    </row>
    <row r="154" spans="1:21" ht="15.95" hidden="1" customHeight="1" outlineLevel="1" x14ac:dyDescent="0.2">
      <c r="A154" s="57" t="s">
        <v>180</v>
      </c>
      <c r="B154" s="58">
        <v>0</v>
      </c>
      <c r="C154" s="58">
        <v>0</v>
      </c>
      <c r="D154" s="58">
        <v>33</v>
      </c>
      <c r="E154" s="58">
        <v>-77</v>
      </c>
      <c r="F154" s="58">
        <v>-143</v>
      </c>
      <c r="G154" s="58">
        <v>159</v>
      </c>
      <c r="H154" s="58">
        <v>-30</v>
      </c>
      <c r="I154" s="58">
        <v>-200</v>
      </c>
      <c r="J154" s="58">
        <v>-262</v>
      </c>
      <c r="K154" s="58">
        <v>-241</v>
      </c>
      <c r="L154" s="58">
        <v>-94</v>
      </c>
      <c r="M154" s="58">
        <v>-381</v>
      </c>
      <c r="N154" s="58">
        <v>-253</v>
      </c>
      <c r="O154" s="58">
        <v>-401</v>
      </c>
      <c r="Q154" s="58">
        <f t="shared" si="88"/>
        <v>-44</v>
      </c>
      <c r="R154" s="58">
        <f t="shared" si="89"/>
        <v>-214</v>
      </c>
      <c r="S154" s="58">
        <f t="shared" si="90"/>
        <v>-978</v>
      </c>
      <c r="T154" s="58">
        <f t="shared" si="91"/>
        <v>-654</v>
      </c>
      <c r="U154" s="45" t="s">
        <v>9</v>
      </c>
    </row>
    <row r="155" spans="1:21" ht="15.95" hidden="1" customHeight="1" outlineLevel="1" x14ac:dyDescent="0.2">
      <c r="A155" s="57" t="s">
        <v>102</v>
      </c>
      <c r="B155" s="58">
        <v>-50</v>
      </c>
      <c r="C155" s="58">
        <v>-50</v>
      </c>
      <c r="D155" s="58">
        <v>-51</v>
      </c>
      <c r="E155" s="58">
        <v>-52</v>
      </c>
      <c r="F155" s="58">
        <v>-52</v>
      </c>
      <c r="G155" s="58">
        <v>-46</v>
      </c>
      <c r="H155" s="58">
        <v>-52</v>
      </c>
      <c r="I155" s="58">
        <v>-52</v>
      </c>
      <c r="J155" s="58">
        <v>-53</v>
      </c>
      <c r="K155" s="58">
        <v>-53</v>
      </c>
      <c r="L155" s="58">
        <v>-47</v>
      </c>
      <c r="M155" s="58">
        <v>-56</v>
      </c>
      <c r="N155" s="58">
        <v>-55</v>
      </c>
      <c r="O155" s="58">
        <v>-55</v>
      </c>
      <c r="Q155" s="58">
        <f t="shared" si="88"/>
        <v>-203</v>
      </c>
      <c r="R155" s="58">
        <f t="shared" si="89"/>
        <v>-202</v>
      </c>
      <c r="S155" s="58">
        <f t="shared" si="90"/>
        <v>-209</v>
      </c>
      <c r="T155" s="58">
        <f t="shared" si="91"/>
        <v>-110</v>
      </c>
      <c r="U155" s="45" t="s">
        <v>9</v>
      </c>
    </row>
    <row r="156" spans="1:21" ht="15.95" hidden="1" customHeight="1" outlineLevel="1" x14ac:dyDescent="0.2">
      <c r="A156" s="57" t="s">
        <v>103</v>
      </c>
      <c r="B156" s="58">
        <v>-50</v>
      </c>
      <c r="C156" s="58">
        <v>-50</v>
      </c>
      <c r="D156" s="58">
        <v>-51</v>
      </c>
      <c r="E156" s="58">
        <v>-52</v>
      </c>
      <c r="F156" s="58">
        <v>-52</v>
      </c>
      <c r="G156" s="58">
        <v>-46</v>
      </c>
      <c r="H156" s="58">
        <v>-52</v>
      </c>
      <c r="I156" s="58">
        <v>-52</v>
      </c>
      <c r="J156" s="58">
        <v>-53</v>
      </c>
      <c r="K156" s="58">
        <v>-53</v>
      </c>
      <c r="L156" s="58">
        <v>-47</v>
      </c>
      <c r="M156" s="58">
        <v>-56</v>
      </c>
      <c r="N156" s="58">
        <v>-55</v>
      </c>
      <c r="O156" s="58">
        <v>-55</v>
      </c>
      <c r="Q156" s="58">
        <f t="shared" si="88"/>
        <v>-203</v>
      </c>
      <c r="R156" s="58">
        <f t="shared" si="89"/>
        <v>-202</v>
      </c>
      <c r="S156" s="58">
        <f t="shared" si="90"/>
        <v>-209</v>
      </c>
      <c r="T156" s="58">
        <f t="shared" si="91"/>
        <v>-110</v>
      </c>
      <c r="U156" s="45" t="s">
        <v>9</v>
      </c>
    </row>
    <row r="157" spans="1:21" ht="15.95" hidden="1" customHeight="1" outlineLevel="1" x14ac:dyDescent="0.2">
      <c r="A157" s="57" t="s">
        <v>104</v>
      </c>
      <c r="B157" s="58">
        <v>-25</v>
      </c>
      <c r="C157" s="58">
        <v>-25</v>
      </c>
      <c r="D157" s="58">
        <v>-26</v>
      </c>
      <c r="E157" s="58">
        <v>-26</v>
      </c>
      <c r="F157" s="58">
        <v>-26</v>
      </c>
      <c r="G157" s="58">
        <v>-23</v>
      </c>
      <c r="H157" s="58">
        <v>-26</v>
      </c>
      <c r="I157" s="58">
        <v>-26</v>
      </c>
      <c r="J157" s="58">
        <v>-26</v>
      </c>
      <c r="K157" s="58">
        <v>-27</v>
      </c>
      <c r="L157" s="58">
        <v>-24</v>
      </c>
      <c r="M157" s="58">
        <v>-27</v>
      </c>
      <c r="N157" s="58">
        <v>-27</v>
      </c>
      <c r="O157" s="58">
        <v>-28</v>
      </c>
      <c r="Q157" s="58">
        <f t="shared" si="88"/>
        <v>-102</v>
      </c>
      <c r="R157" s="58">
        <f t="shared" si="89"/>
        <v>-101</v>
      </c>
      <c r="S157" s="58">
        <f t="shared" si="90"/>
        <v>-104</v>
      </c>
      <c r="T157" s="58">
        <f t="shared" si="91"/>
        <v>-55</v>
      </c>
      <c r="U157" s="45" t="s">
        <v>9</v>
      </c>
    </row>
    <row r="158" spans="1:21" ht="15.95" hidden="1" customHeight="1" outlineLevel="1" x14ac:dyDescent="0.2">
      <c r="A158" s="57" t="s">
        <v>105</v>
      </c>
      <c r="B158" s="58">
        <v>-57</v>
      </c>
      <c r="C158" s="58">
        <v>-57</v>
      </c>
      <c r="D158" s="58">
        <v>-60</v>
      </c>
      <c r="E158" s="58">
        <v>-59</v>
      </c>
      <c r="F158" s="58">
        <v>-59</v>
      </c>
      <c r="G158" s="58">
        <v>-54</v>
      </c>
      <c r="H158" s="58">
        <v>-59</v>
      </c>
      <c r="I158" s="58">
        <v>-60</v>
      </c>
      <c r="J158" s="58">
        <v>-61</v>
      </c>
      <c r="K158" s="58">
        <v>-60</v>
      </c>
      <c r="L158" s="58">
        <v>-55</v>
      </c>
      <c r="M158" s="58">
        <v>-63</v>
      </c>
      <c r="N158" s="58">
        <v>-63</v>
      </c>
      <c r="O158" s="58">
        <v>-63</v>
      </c>
      <c r="Q158" s="58">
        <f t="shared" si="88"/>
        <v>-233</v>
      </c>
      <c r="R158" s="58">
        <f t="shared" si="89"/>
        <v>-232</v>
      </c>
      <c r="S158" s="58">
        <f t="shared" si="90"/>
        <v>-239</v>
      </c>
      <c r="T158" s="58">
        <f t="shared" si="91"/>
        <v>-126</v>
      </c>
      <c r="U158" s="45" t="s">
        <v>9</v>
      </c>
    </row>
    <row r="159" spans="1:21" ht="15.95" hidden="1" customHeight="1" outlineLevel="1" x14ac:dyDescent="0.2">
      <c r="A159" s="57" t="s">
        <v>181</v>
      </c>
      <c r="B159" s="58">
        <v>0</v>
      </c>
      <c r="C159" s="58">
        <v>0</v>
      </c>
      <c r="D159" s="58">
        <v>6</v>
      </c>
      <c r="E159" s="58">
        <v>-12</v>
      </c>
      <c r="F159" s="58">
        <v>-22</v>
      </c>
      <c r="G159" s="58">
        <v>24</v>
      </c>
      <c r="H159" s="58">
        <v>-4</v>
      </c>
      <c r="I159" s="58">
        <v>-31</v>
      </c>
      <c r="J159" s="58">
        <v>-40</v>
      </c>
      <c r="K159" s="58">
        <v>-37</v>
      </c>
      <c r="L159" s="58">
        <v>-15</v>
      </c>
      <c r="M159" s="58">
        <v>-58</v>
      </c>
      <c r="N159" s="58">
        <v>-39</v>
      </c>
      <c r="O159" s="58">
        <v>-62</v>
      </c>
      <c r="Q159" s="58">
        <f t="shared" si="88"/>
        <v>-6</v>
      </c>
      <c r="R159" s="58">
        <f t="shared" si="89"/>
        <v>-33</v>
      </c>
      <c r="S159" s="58">
        <f t="shared" si="90"/>
        <v>-150</v>
      </c>
      <c r="T159" s="58">
        <f t="shared" si="91"/>
        <v>-101</v>
      </c>
      <c r="U159" s="45" t="s">
        <v>9</v>
      </c>
    </row>
    <row r="160" spans="1:21" ht="15.95" hidden="1" customHeight="1" outlineLevel="1" x14ac:dyDescent="0.2">
      <c r="A160" s="55" t="s">
        <v>106</v>
      </c>
      <c r="B160" s="56">
        <f t="shared" ref="B160:G160" si="94">B136+B145</f>
        <v>-5788</v>
      </c>
      <c r="C160" s="56">
        <f t="shared" si="94"/>
        <v>17067</v>
      </c>
      <c r="D160" s="56">
        <f t="shared" si="94"/>
        <v>11758</v>
      </c>
      <c r="E160" s="56">
        <f t="shared" si="94"/>
        <v>15489</v>
      </c>
      <c r="F160" s="56">
        <f t="shared" si="94"/>
        <v>17694</v>
      </c>
      <c r="G160" s="56">
        <f t="shared" si="94"/>
        <v>6260</v>
      </c>
      <c r="H160" s="56">
        <f t="shared" ref="H160:M160" si="95">H136+H145</f>
        <v>14536</v>
      </c>
      <c r="I160" s="56">
        <f t="shared" si="95"/>
        <v>19742</v>
      </c>
      <c r="J160" s="56">
        <f t="shared" si="95"/>
        <v>21826</v>
      </c>
      <c r="K160" s="56">
        <f t="shared" si="95"/>
        <v>21496</v>
      </c>
      <c r="L160" s="56">
        <f t="shared" si="95"/>
        <v>15078</v>
      </c>
      <c r="M160" s="56">
        <f t="shared" si="95"/>
        <v>26395</v>
      </c>
      <c r="N160" s="56">
        <f t="shared" ref="N160:O160" si="96">N136+N145</f>
        <v>22250</v>
      </c>
      <c r="O160" s="56">
        <f t="shared" si="96"/>
        <v>27242</v>
      </c>
      <c r="P160" s="34"/>
      <c r="Q160" s="56">
        <f t="shared" si="88"/>
        <v>38526</v>
      </c>
      <c r="R160" s="56">
        <f t="shared" si="89"/>
        <v>58232</v>
      </c>
      <c r="S160" s="56">
        <f t="shared" si="90"/>
        <v>84795</v>
      </c>
      <c r="T160" s="56">
        <f t="shared" si="91"/>
        <v>49492</v>
      </c>
      <c r="U160" s="45" t="s">
        <v>9</v>
      </c>
    </row>
    <row r="161" spans="1:24" ht="15.95" hidden="1" customHeight="1" outlineLevel="1" x14ac:dyDescent="0.2">
      <c r="A161" s="55" t="s">
        <v>107</v>
      </c>
      <c r="B161" s="56">
        <v>-1167</v>
      </c>
      <c r="C161" s="56">
        <v>-1313</v>
      </c>
      <c r="D161" s="56">
        <v>-1247</v>
      </c>
      <c r="E161" s="56">
        <v>-1859</v>
      </c>
      <c r="F161" s="56">
        <v>-2072</v>
      </c>
      <c r="G161" s="56">
        <v>-386</v>
      </c>
      <c r="H161" s="56">
        <v>-1425</v>
      </c>
      <c r="I161" s="56">
        <f t="shared" ref="I161:N161" si="97">SUM(I162:I165)</f>
        <v>-3390</v>
      </c>
      <c r="J161" s="56">
        <f t="shared" si="97"/>
        <v>-1658</v>
      </c>
      <c r="K161" s="56">
        <f t="shared" si="97"/>
        <v>-2012</v>
      </c>
      <c r="L161" s="56">
        <f t="shared" si="97"/>
        <v>-1972</v>
      </c>
      <c r="M161" s="56">
        <f t="shared" si="97"/>
        <v>-2026</v>
      </c>
      <c r="N161" s="56">
        <f t="shared" si="97"/>
        <v>-1580</v>
      </c>
      <c r="O161" s="56">
        <f t="shared" ref="O161" si="98">SUM(O162:O165)</f>
        <v>-1751</v>
      </c>
      <c r="P161" s="34"/>
      <c r="Q161" s="56">
        <f t="shared" si="88"/>
        <v>-5586</v>
      </c>
      <c r="R161" s="56">
        <f t="shared" si="89"/>
        <v>-7273</v>
      </c>
      <c r="S161" s="56">
        <f t="shared" si="90"/>
        <v>-7668</v>
      </c>
      <c r="T161" s="56">
        <f t="shared" si="91"/>
        <v>-3331</v>
      </c>
      <c r="U161" s="45" t="s">
        <v>9</v>
      </c>
    </row>
    <row r="162" spans="1:24" ht="15.95" hidden="1" customHeight="1" outlineLevel="1" x14ac:dyDescent="0.2">
      <c r="A162" s="57" t="s">
        <v>108</v>
      </c>
      <c r="B162" s="130">
        <v>0</v>
      </c>
      <c r="C162" s="130">
        <v>0</v>
      </c>
      <c r="D162" s="130">
        <v>0</v>
      </c>
      <c r="E162" s="130">
        <v>0</v>
      </c>
      <c r="F162" s="130">
        <v>0</v>
      </c>
      <c r="G162" s="130">
        <v>0</v>
      </c>
      <c r="H162" s="130">
        <v>0</v>
      </c>
      <c r="I162" s="130">
        <v>0</v>
      </c>
      <c r="J162" s="130">
        <v>0</v>
      </c>
      <c r="K162" s="130">
        <v>0</v>
      </c>
      <c r="L162" s="130">
        <v>0</v>
      </c>
      <c r="M162" s="130">
        <v>0</v>
      </c>
      <c r="N162" s="130">
        <v>0</v>
      </c>
      <c r="O162" s="130">
        <v>0</v>
      </c>
      <c r="Q162" s="58">
        <f t="shared" si="88"/>
        <v>0</v>
      </c>
      <c r="R162" s="58">
        <f t="shared" si="89"/>
        <v>0</v>
      </c>
      <c r="S162" s="58">
        <f t="shared" si="90"/>
        <v>0</v>
      </c>
      <c r="T162" s="58">
        <f t="shared" si="91"/>
        <v>0</v>
      </c>
      <c r="U162" s="45" t="s">
        <v>9</v>
      </c>
    </row>
    <row r="163" spans="1:24" ht="15.95" hidden="1" customHeight="1" outlineLevel="1" x14ac:dyDescent="0.2">
      <c r="A163" s="57" t="s">
        <v>109</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Q163" s="58">
        <f t="shared" si="88"/>
        <v>-5519</v>
      </c>
      <c r="R163" s="58">
        <f t="shared" si="89"/>
        <v>-7134</v>
      </c>
      <c r="S163" s="58">
        <f t="shared" si="90"/>
        <v>-7476</v>
      </c>
      <c r="T163" s="58">
        <f t="shared" si="91"/>
        <v>-3199</v>
      </c>
      <c r="U163" s="45" t="s">
        <v>9</v>
      </c>
    </row>
    <row r="164" spans="1:24" ht="15.95" hidden="1" customHeight="1" outlineLevel="1" x14ac:dyDescent="0.2">
      <c r="A164" s="57" t="s">
        <v>110</v>
      </c>
      <c r="B164" s="128">
        <v>0</v>
      </c>
      <c r="C164" s="128">
        <v>0</v>
      </c>
      <c r="D164" s="128">
        <v>0</v>
      </c>
      <c r="E164" s="128">
        <v>0</v>
      </c>
      <c r="F164" s="128">
        <v>0</v>
      </c>
      <c r="G164" s="128">
        <v>0</v>
      </c>
      <c r="H164" s="128">
        <v>0</v>
      </c>
      <c r="I164" s="128">
        <v>0</v>
      </c>
      <c r="J164" s="128">
        <v>0</v>
      </c>
      <c r="K164" s="128">
        <v>0</v>
      </c>
      <c r="L164" s="128">
        <v>0</v>
      </c>
      <c r="M164" s="128">
        <v>0</v>
      </c>
      <c r="N164" s="128">
        <v>0</v>
      </c>
      <c r="O164" s="128">
        <v>0</v>
      </c>
      <c r="Q164" s="58">
        <f t="shared" si="88"/>
        <v>0</v>
      </c>
      <c r="R164" s="58">
        <f t="shared" si="89"/>
        <v>0</v>
      </c>
      <c r="S164" s="58">
        <f t="shared" si="90"/>
        <v>0</v>
      </c>
      <c r="T164" s="58">
        <f t="shared" si="91"/>
        <v>0</v>
      </c>
      <c r="U164" s="45" t="s">
        <v>9</v>
      </c>
    </row>
    <row r="165" spans="1:24" ht="15.95" hidden="1" customHeight="1" outlineLevel="1" x14ac:dyDescent="0.2">
      <c r="A165" s="57" t="s">
        <v>111</v>
      </c>
      <c r="B165" s="58">
        <v>0</v>
      </c>
      <c r="C165" s="58">
        <v>0</v>
      </c>
      <c r="D165" s="58">
        <v>0</v>
      </c>
      <c r="E165" s="58">
        <v>-67</v>
      </c>
      <c r="F165" s="58">
        <v>-16</v>
      </c>
      <c r="G165" s="58">
        <v>-38</v>
      </c>
      <c r="H165" s="58">
        <v>-39</v>
      </c>
      <c r="I165" s="58">
        <v>-46</v>
      </c>
      <c r="J165" s="58">
        <v>-118</v>
      </c>
      <c r="K165" s="58">
        <v>-11</v>
      </c>
      <c r="L165" s="58">
        <v>8</v>
      </c>
      <c r="M165" s="58">
        <v>-71</v>
      </c>
      <c r="N165" s="58">
        <v>-80</v>
      </c>
      <c r="O165" s="58">
        <v>-52</v>
      </c>
      <c r="Q165" s="58">
        <f t="shared" si="88"/>
        <v>-67</v>
      </c>
      <c r="R165" s="58">
        <f t="shared" si="89"/>
        <v>-139</v>
      </c>
      <c r="S165" s="58">
        <f t="shared" si="90"/>
        <v>-192</v>
      </c>
      <c r="T165" s="58">
        <f t="shared" si="91"/>
        <v>-132</v>
      </c>
      <c r="U165" s="45" t="s">
        <v>9</v>
      </c>
    </row>
    <row r="166" spans="1:24" ht="15.95" hidden="1" customHeight="1" outlineLevel="1" x14ac:dyDescent="0.2">
      <c r="A166" s="55" t="s">
        <v>112</v>
      </c>
      <c r="B166" s="56">
        <v>-297</v>
      </c>
      <c r="C166" s="56">
        <v>-571</v>
      </c>
      <c r="D166" s="56">
        <v>-108</v>
      </c>
      <c r="E166" s="56">
        <v>-677</v>
      </c>
      <c r="F166" s="56">
        <v>-335</v>
      </c>
      <c r="G166" s="56">
        <v>-380</v>
      </c>
      <c r="H166" s="56">
        <v>-511</v>
      </c>
      <c r="I166" s="56">
        <f t="shared" ref="I166:N166" si="99">SUM(I167:I172)</f>
        <v>-1019</v>
      </c>
      <c r="J166" s="56">
        <f t="shared" si="99"/>
        <v>-468</v>
      </c>
      <c r="K166" s="56">
        <f t="shared" si="99"/>
        <v>-125</v>
      </c>
      <c r="L166" s="56">
        <f t="shared" si="99"/>
        <v>-10187</v>
      </c>
      <c r="M166" s="56">
        <f t="shared" si="99"/>
        <v>-697</v>
      </c>
      <c r="N166" s="56">
        <f t="shared" si="99"/>
        <v>-497</v>
      </c>
      <c r="O166" s="56">
        <f t="shared" ref="O166" si="100">SUM(O167:O172)</f>
        <v>-403</v>
      </c>
      <c r="Q166" s="56">
        <f t="shared" si="88"/>
        <v>-1653</v>
      </c>
      <c r="R166" s="56">
        <f t="shared" si="89"/>
        <v>-2245</v>
      </c>
      <c r="S166" s="56">
        <f t="shared" si="90"/>
        <v>-11477</v>
      </c>
      <c r="T166" s="56">
        <f t="shared" si="91"/>
        <v>-900</v>
      </c>
      <c r="U166" s="45" t="s">
        <v>9</v>
      </c>
    </row>
    <row r="167" spans="1:24" ht="15.95" hidden="1" customHeight="1" outlineLevel="1" x14ac:dyDescent="0.2">
      <c r="A167" s="57" t="s">
        <v>113</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Q167" s="58">
        <f t="shared" si="88"/>
        <v>-728</v>
      </c>
      <c r="R167" s="58">
        <f t="shared" si="89"/>
        <v>-683</v>
      </c>
      <c r="S167" s="58">
        <f t="shared" si="90"/>
        <v>-542</v>
      </c>
      <c r="T167" s="58">
        <f t="shared" si="91"/>
        <v>-215</v>
      </c>
      <c r="U167" s="45" t="s">
        <v>9</v>
      </c>
    </row>
    <row r="168" spans="1:24" ht="15.95" hidden="1" customHeight="1" outlineLevel="1" x14ac:dyDescent="0.2">
      <c r="A168" s="57" t="s">
        <v>114</v>
      </c>
      <c r="B168" s="128">
        <v>0</v>
      </c>
      <c r="C168" s="128">
        <v>0</v>
      </c>
      <c r="D168" s="128">
        <v>0</v>
      </c>
      <c r="E168" s="128">
        <v>0</v>
      </c>
      <c r="F168" s="128">
        <v>0</v>
      </c>
      <c r="G168" s="128">
        <v>0</v>
      </c>
      <c r="H168" s="128">
        <v>0</v>
      </c>
      <c r="I168" s="128">
        <v>0</v>
      </c>
      <c r="J168" s="128">
        <v>0</v>
      </c>
      <c r="K168" s="128">
        <v>0</v>
      </c>
      <c r="L168" s="128">
        <v>0</v>
      </c>
      <c r="M168" s="128">
        <v>0</v>
      </c>
      <c r="N168" s="128">
        <v>0</v>
      </c>
      <c r="O168" s="128">
        <v>0</v>
      </c>
      <c r="Q168" s="58">
        <f t="shared" ref="Q168:Q187" si="101">SUM(B168:E168)</f>
        <v>0</v>
      </c>
      <c r="R168" s="58">
        <f t="shared" ref="R168:R187" si="102">SUM(F168:I168)</f>
        <v>0</v>
      </c>
      <c r="S168" s="58">
        <f t="shared" ref="S168:S187" si="103">SUM(J168:M168)</f>
        <v>0</v>
      </c>
      <c r="T168" s="58">
        <f t="shared" ref="T168:T187" si="104">SUM(N168:P168)</f>
        <v>0</v>
      </c>
      <c r="U168" s="45" t="s">
        <v>9</v>
      </c>
    </row>
    <row r="169" spans="1:24" ht="15.95" hidden="1" customHeight="1" outlineLevel="1" x14ac:dyDescent="0.2">
      <c r="A169" s="57" t="s">
        <v>115</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Q169" s="58">
        <f t="shared" si="101"/>
        <v>-1340</v>
      </c>
      <c r="R169" s="58">
        <f t="shared" si="102"/>
        <v>-1622</v>
      </c>
      <c r="S169" s="58">
        <f t="shared" si="103"/>
        <v>-900</v>
      </c>
      <c r="T169" s="58">
        <f t="shared" si="104"/>
        <v>-685</v>
      </c>
      <c r="U169" s="45" t="s">
        <v>9</v>
      </c>
    </row>
    <row r="170" spans="1:24" ht="15.95" hidden="1" customHeight="1" outlineLevel="1" x14ac:dyDescent="0.2">
      <c r="A170" s="57" t="s">
        <v>116</v>
      </c>
      <c r="B170" s="58">
        <v>0</v>
      </c>
      <c r="C170" s="58">
        <v>0</v>
      </c>
      <c r="D170" s="58">
        <v>0</v>
      </c>
      <c r="E170" s="58">
        <v>0</v>
      </c>
      <c r="F170" s="58">
        <v>0</v>
      </c>
      <c r="G170" s="58">
        <v>0</v>
      </c>
      <c r="H170" s="58">
        <v>0</v>
      </c>
      <c r="I170" s="58">
        <v>0</v>
      </c>
      <c r="J170" s="58">
        <v>0</v>
      </c>
      <c r="K170" s="58">
        <v>0</v>
      </c>
      <c r="L170" s="58">
        <v>0</v>
      </c>
      <c r="M170" s="58">
        <v>0</v>
      </c>
      <c r="N170" s="58">
        <v>0</v>
      </c>
      <c r="O170" s="58">
        <v>0</v>
      </c>
      <c r="Q170" s="58">
        <f t="shared" si="101"/>
        <v>0</v>
      </c>
      <c r="R170" s="58">
        <f t="shared" si="102"/>
        <v>0</v>
      </c>
      <c r="S170" s="58">
        <f t="shared" si="103"/>
        <v>0</v>
      </c>
      <c r="T170" s="58">
        <f t="shared" si="104"/>
        <v>0</v>
      </c>
      <c r="U170" s="45" t="s">
        <v>9</v>
      </c>
    </row>
    <row r="171" spans="1:24" ht="15.95" hidden="1" customHeight="1" outlineLevel="1" x14ac:dyDescent="0.2">
      <c r="A171" s="57" t="s">
        <v>117</v>
      </c>
      <c r="B171" s="58">
        <v>0</v>
      </c>
      <c r="C171" s="58">
        <v>24</v>
      </c>
      <c r="D171" s="58">
        <v>367</v>
      </c>
      <c r="E171" s="58">
        <v>24</v>
      </c>
      <c r="F171" s="58">
        <v>0</v>
      </c>
      <c r="G171" s="58">
        <v>0</v>
      </c>
      <c r="H171" s="58">
        <v>0</v>
      </c>
      <c r="I171" s="58">
        <v>60</v>
      </c>
      <c r="J171" s="58">
        <v>0</v>
      </c>
      <c r="K171" s="58">
        <v>0</v>
      </c>
      <c r="L171" s="58">
        <v>0</v>
      </c>
      <c r="M171" s="58">
        <v>0</v>
      </c>
      <c r="N171" s="58">
        <v>0</v>
      </c>
      <c r="O171" s="58">
        <v>0</v>
      </c>
      <c r="Q171" s="58">
        <f t="shared" si="101"/>
        <v>415</v>
      </c>
      <c r="R171" s="58">
        <f t="shared" si="102"/>
        <v>60</v>
      </c>
      <c r="S171" s="58">
        <f t="shared" si="103"/>
        <v>0</v>
      </c>
      <c r="T171" s="58">
        <f t="shared" si="104"/>
        <v>0</v>
      </c>
      <c r="U171" s="45" t="s">
        <v>9</v>
      </c>
    </row>
    <row r="172" spans="1:24" ht="15.95" hidden="1" customHeight="1" outlineLevel="1" x14ac:dyDescent="0.2">
      <c r="A172" s="57" t="s">
        <v>118</v>
      </c>
      <c r="B172" s="58">
        <v>0</v>
      </c>
      <c r="C172" s="58">
        <v>0</v>
      </c>
      <c r="D172" s="58">
        <v>0</v>
      </c>
      <c r="E172" s="58">
        <v>0</v>
      </c>
      <c r="F172" s="58">
        <v>0</v>
      </c>
      <c r="G172" s="58">
        <v>0</v>
      </c>
      <c r="H172" s="58">
        <v>0</v>
      </c>
      <c r="I172" s="58">
        <v>0</v>
      </c>
      <c r="J172" s="58">
        <v>0</v>
      </c>
      <c r="K172" s="58">
        <v>0</v>
      </c>
      <c r="L172" s="58">
        <v>-10035</v>
      </c>
      <c r="M172" s="58">
        <v>0</v>
      </c>
      <c r="N172" s="58">
        <v>0</v>
      </c>
      <c r="O172" s="58">
        <v>0</v>
      </c>
      <c r="Q172" s="58">
        <f t="shared" si="101"/>
        <v>0</v>
      </c>
      <c r="R172" s="58">
        <f t="shared" si="102"/>
        <v>0</v>
      </c>
      <c r="S172" s="58">
        <f t="shared" si="103"/>
        <v>-10035</v>
      </c>
      <c r="T172" s="58">
        <f t="shared" si="104"/>
        <v>0</v>
      </c>
      <c r="U172" s="45" t="s">
        <v>9</v>
      </c>
    </row>
    <row r="173" spans="1:24" ht="15.95" hidden="1" customHeight="1" outlineLevel="1" x14ac:dyDescent="0.2">
      <c r="A173" s="59" t="s">
        <v>119</v>
      </c>
      <c r="B173" s="56">
        <f t="shared" ref="B173:G173" si="105">B160+B161+B166</f>
        <v>-7252</v>
      </c>
      <c r="C173" s="56">
        <f t="shared" si="105"/>
        <v>15183</v>
      </c>
      <c r="D173" s="56">
        <f t="shared" si="105"/>
        <v>10403</v>
      </c>
      <c r="E173" s="56">
        <f t="shared" si="105"/>
        <v>12953</v>
      </c>
      <c r="F173" s="56">
        <f t="shared" si="105"/>
        <v>15287</v>
      </c>
      <c r="G173" s="56">
        <f t="shared" si="105"/>
        <v>5494</v>
      </c>
      <c r="H173" s="56">
        <f t="shared" ref="H173:M173" si="106">H160+H161+H166</f>
        <v>12600</v>
      </c>
      <c r="I173" s="56">
        <f t="shared" si="106"/>
        <v>15333</v>
      </c>
      <c r="J173" s="56">
        <f t="shared" si="106"/>
        <v>19700</v>
      </c>
      <c r="K173" s="56">
        <f t="shared" si="106"/>
        <v>19359</v>
      </c>
      <c r="L173" s="56">
        <f t="shared" si="106"/>
        <v>2919</v>
      </c>
      <c r="M173" s="56">
        <f t="shared" si="106"/>
        <v>23672</v>
      </c>
      <c r="N173" s="56">
        <f t="shared" ref="N173:O173" si="107">N160+N161+N166</f>
        <v>20173</v>
      </c>
      <c r="O173" s="56">
        <f t="shared" si="107"/>
        <v>25088</v>
      </c>
      <c r="Q173" s="56">
        <f t="shared" si="101"/>
        <v>31287</v>
      </c>
      <c r="R173" s="56">
        <f t="shared" si="102"/>
        <v>48714</v>
      </c>
      <c r="S173" s="56">
        <f t="shared" si="103"/>
        <v>65650</v>
      </c>
      <c r="T173" s="56">
        <f t="shared" si="104"/>
        <v>45261</v>
      </c>
      <c r="U173" s="56"/>
      <c r="V173" s="56"/>
      <c r="W173" s="56"/>
      <c r="X173" s="56"/>
    </row>
    <row r="174" spans="1:24" ht="15.95" hidden="1" customHeight="1" outlineLevel="1" x14ac:dyDescent="0.2">
      <c r="A174" s="60" t="s">
        <v>120</v>
      </c>
      <c r="B174" s="56">
        <v>-2729</v>
      </c>
      <c r="C174" s="56">
        <v>-2580</v>
      </c>
      <c r="D174" s="56">
        <v>-3009</v>
      </c>
      <c r="E174" s="56">
        <v>-2568</v>
      </c>
      <c r="F174" s="56">
        <v>-2603</v>
      </c>
      <c r="G174" s="56">
        <v>-3207</v>
      </c>
      <c r="H174" s="56">
        <v>-2861</v>
      </c>
      <c r="I174" s="56">
        <f t="shared" ref="I174:N174" si="108">SUM(I175:I177)</f>
        <v>-2767</v>
      </c>
      <c r="J174" s="56">
        <f t="shared" si="108"/>
        <v>-2801</v>
      </c>
      <c r="K174" s="56">
        <f t="shared" si="108"/>
        <v>-3524</v>
      </c>
      <c r="L174" s="56">
        <f t="shared" si="108"/>
        <v>-4505</v>
      </c>
      <c r="M174" s="56">
        <f t="shared" si="108"/>
        <v>-5716</v>
      </c>
      <c r="N174" s="56">
        <f t="shared" si="108"/>
        <v>-7352</v>
      </c>
      <c r="O174" s="56">
        <f t="shared" ref="O174" si="109">SUM(O175:O177)</f>
        <v>-9865</v>
      </c>
      <c r="Q174" s="56">
        <f t="shared" si="101"/>
        <v>-10886</v>
      </c>
      <c r="R174" s="56">
        <f t="shared" si="102"/>
        <v>-11438</v>
      </c>
      <c r="S174" s="56">
        <f t="shared" si="103"/>
        <v>-16546</v>
      </c>
      <c r="T174" s="56">
        <f t="shared" si="104"/>
        <v>-17217</v>
      </c>
      <c r="U174" s="45" t="s">
        <v>9</v>
      </c>
    </row>
    <row r="175" spans="1:24" ht="15.95" hidden="1" customHeight="1" outlineLevel="1" x14ac:dyDescent="0.2">
      <c r="A175" s="57" t="s">
        <v>121</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Q175" s="58">
        <f t="shared" si="101"/>
        <v>-10020</v>
      </c>
      <c r="R175" s="58">
        <f t="shared" si="102"/>
        <v>-10546</v>
      </c>
      <c r="S175" s="58">
        <f t="shared" si="103"/>
        <v>-16595</v>
      </c>
      <c r="T175" s="58">
        <f t="shared" si="104"/>
        <v>-16701</v>
      </c>
      <c r="U175" s="45" t="s">
        <v>9</v>
      </c>
    </row>
    <row r="176" spans="1:24" ht="15.95" hidden="1" customHeight="1" outlineLevel="1" x14ac:dyDescent="0.2">
      <c r="A176" s="57" t="s">
        <v>122</v>
      </c>
      <c r="B176" s="128">
        <v>0</v>
      </c>
      <c r="C176" s="128">
        <v>0</v>
      </c>
      <c r="D176" s="128">
        <v>0</v>
      </c>
      <c r="E176" s="128">
        <v>0</v>
      </c>
      <c r="F176" s="128">
        <v>0</v>
      </c>
      <c r="G176" s="128">
        <v>0</v>
      </c>
      <c r="H176" s="128">
        <v>0</v>
      </c>
      <c r="I176" s="128">
        <v>0</v>
      </c>
      <c r="J176" s="128">
        <v>0</v>
      </c>
      <c r="K176" s="128">
        <v>0</v>
      </c>
      <c r="L176" s="128">
        <v>0</v>
      </c>
      <c r="M176" s="128">
        <v>0</v>
      </c>
      <c r="N176" s="128">
        <v>0</v>
      </c>
      <c r="O176" s="128">
        <v>0</v>
      </c>
      <c r="Q176" s="58">
        <f t="shared" si="101"/>
        <v>0</v>
      </c>
      <c r="R176" s="58">
        <f t="shared" si="102"/>
        <v>0</v>
      </c>
      <c r="S176" s="58">
        <f t="shared" si="103"/>
        <v>0</v>
      </c>
      <c r="T176" s="58">
        <f t="shared" si="104"/>
        <v>0</v>
      </c>
      <c r="U176" s="45" t="s">
        <v>9</v>
      </c>
    </row>
    <row r="177" spans="1:26" ht="15.95" hidden="1" customHeight="1" outlineLevel="1" x14ac:dyDescent="0.2">
      <c r="A177" s="57" t="s">
        <v>123</v>
      </c>
      <c r="B177" s="58">
        <v>-179</v>
      </c>
      <c r="C177" s="58">
        <v>-73</v>
      </c>
      <c r="D177" s="58">
        <v>-556</v>
      </c>
      <c r="E177" s="58">
        <v>-58</v>
      </c>
      <c r="F177" s="58">
        <v>-400</v>
      </c>
      <c r="G177" s="58">
        <v>-432</v>
      </c>
      <c r="H177" s="58">
        <v>-29</v>
      </c>
      <c r="I177" s="58">
        <v>-31</v>
      </c>
      <c r="J177" s="58">
        <v>-48</v>
      </c>
      <c r="K177" s="58">
        <v>-50</v>
      </c>
      <c r="L177" s="58">
        <v>-36</v>
      </c>
      <c r="M177" s="58">
        <v>183</v>
      </c>
      <c r="N177" s="58">
        <v>-21</v>
      </c>
      <c r="O177" s="58">
        <v>-495</v>
      </c>
      <c r="Q177" s="58">
        <f t="shared" si="101"/>
        <v>-866</v>
      </c>
      <c r="R177" s="58">
        <f t="shared" si="102"/>
        <v>-892</v>
      </c>
      <c r="S177" s="58">
        <f t="shared" si="103"/>
        <v>49</v>
      </c>
      <c r="T177" s="58">
        <f t="shared" si="104"/>
        <v>-516</v>
      </c>
      <c r="U177" s="45" t="s">
        <v>9</v>
      </c>
    </row>
    <row r="178" spans="1:26" ht="15.95" hidden="1" customHeight="1" outlineLevel="1" x14ac:dyDescent="0.2">
      <c r="A178" s="60" t="s">
        <v>124</v>
      </c>
      <c r="B178" s="56">
        <v>591</v>
      </c>
      <c r="C178" s="56">
        <v>660</v>
      </c>
      <c r="D178" s="56">
        <v>698</v>
      </c>
      <c r="E178" s="56">
        <v>649</v>
      </c>
      <c r="F178" s="56">
        <v>266</v>
      </c>
      <c r="G178" s="56">
        <v>890</v>
      </c>
      <c r="H178" s="56">
        <v>411</v>
      </c>
      <c r="I178" s="56">
        <f t="shared" ref="I178:N178" si="110">SUM(I179:I180)</f>
        <v>553</v>
      </c>
      <c r="J178" s="56">
        <f t="shared" si="110"/>
        <v>266</v>
      </c>
      <c r="K178" s="56">
        <f t="shared" si="110"/>
        <v>427</v>
      </c>
      <c r="L178" s="56">
        <f t="shared" si="110"/>
        <v>255</v>
      </c>
      <c r="M178" s="56">
        <f t="shared" si="110"/>
        <v>190</v>
      </c>
      <c r="N178" s="56">
        <f t="shared" si="110"/>
        <v>382</v>
      </c>
      <c r="O178" s="56">
        <f t="shared" ref="O178" si="111">SUM(O179:O180)</f>
        <v>1033</v>
      </c>
      <c r="Q178" s="56">
        <f t="shared" si="101"/>
        <v>2598</v>
      </c>
      <c r="R178" s="56">
        <f t="shared" si="102"/>
        <v>2120</v>
      </c>
      <c r="S178" s="56">
        <f t="shared" si="103"/>
        <v>1138</v>
      </c>
      <c r="T178" s="56">
        <f t="shared" si="104"/>
        <v>1415</v>
      </c>
      <c r="U178" s="45" t="s">
        <v>9</v>
      </c>
    </row>
    <row r="179" spans="1:26" ht="15.95" hidden="1" customHeight="1" outlineLevel="1" x14ac:dyDescent="0.2">
      <c r="A179" s="57" t="s">
        <v>125</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Q179" s="58">
        <f t="shared" si="101"/>
        <v>1727</v>
      </c>
      <c r="R179" s="58">
        <f t="shared" si="102"/>
        <v>1173</v>
      </c>
      <c r="S179" s="58">
        <f t="shared" si="103"/>
        <v>463</v>
      </c>
      <c r="T179" s="58">
        <f t="shared" si="104"/>
        <v>1319</v>
      </c>
      <c r="U179" s="45" t="s">
        <v>9</v>
      </c>
    </row>
    <row r="180" spans="1:26" ht="15.95" hidden="1" customHeight="1" outlineLevel="1" x14ac:dyDescent="0.2">
      <c r="A180" s="57" t="s">
        <v>123</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Q180" s="58">
        <f t="shared" si="101"/>
        <v>871</v>
      </c>
      <c r="R180" s="58">
        <f t="shared" si="102"/>
        <v>947</v>
      </c>
      <c r="S180" s="58">
        <f t="shared" si="103"/>
        <v>675</v>
      </c>
      <c r="T180" s="58">
        <f t="shared" si="104"/>
        <v>96</v>
      </c>
      <c r="U180" s="45" t="s">
        <v>9</v>
      </c>
    </row>
    <row r="181" spans="1:26" ht="15.95" hidden="1" customHeight="1" outlineLevel="1" x14ac:dyDescent="0.2">
      <c r="A181" s="55" t="s">
        <v>126</v>
      </c>
      <c r="B181" s="56">
        <f t="shared" ref="B181:G181" si="112">B173+B174+B178</f>
        <v>-9390</v>
      </c>
      <c r="C181" s="56">
        <f t="shared" si="112"/>
        <v>13263</v>
      </c>
      <c r="D181" s="56">
        <f t="shared" si="112"/>
        <v>8092</v>
      </c>
      <c r="E181" s="56">
        <f t="shared" si="112"/>
        <v>11034</v>
      </c>
      <c r="F181" s="56">
        <f t="shared" si="112"/>
        <v>12950</v>
      </c>
      <c r="G181" s="56">
        <f t="shared" si="112"/>
        <v>3177</v>
      </c>
      <c r="H181" s="56">
        <f t="shared" ref="H181:M181" si="113">H173+H174+H178</f>
        <v>10150</v>
      </c>
      <c r="I181" s="56">
        <f t="shared" si="113"/>
        <v>13119</v>
      </c>
      <c r="J181" s="56">
        <f t="shared" si="113"/>
        <v>17165</v>
      </c>
      <c r="K181" s="56">
        <f t="shared" si="113"/>
        <v>16262</v>
      </c>
      <c r="L181" s="56">
        <f t="shared" si="113"/>
        <v>-1331</v>
      </c>
      <c r="M181" s="56">
        <f t="shared" si="113"/>
        <v>18146</v>
      </c>
      <c r="N181" s="56">
        <f t="shared" ref="N181:O181" si="114">N173+N174+N178</f>
        <v>13203</v>
      </c>
      <c r="O181" s="56">
        <f t="shared" si="114"/>
        <v>16256</v>
      </c>
      <c r="Q181" s="56">
        <f t="shared" si="101"/>
        <v>22999</v>
      </c>
      <c r="R181" s="56">
        <f t="shared" si="102"/>
        <v>39396</v>
      </c>
      <c r="S181" s="56">
        <f t="shared" si="103"/>
        <v>50242</v>
      </c>
      <c r="T181" s="56">
        <f t="shared" si="104"/>
        <v>29459</v>
      </c>
      <c r="U181" s="45" t="s">
        <v>9</v>
      </c>
    </row>
    <row r="182" spans="1:26" ht="15.95" hidden="1" customHeight="1" outlineLevel="1" x14ac:dyDescent="0.2">
      <c r="A182" s="55" t="s">
        <v>127</v>
      </c>
      <c r="B182" s="56">
        <v>2761</v>
      </c>
      <c r="C182" s="56">
        <v>-1118</v>
      </c>
      <c r="D182" s="56">
        <v>-697</v>
      </c>
      <c r="E182" s="56">
        <v>-4254</v>
      </c>
      <c r="F182" s="56">
        <v>-4318</v>
      </c>
      <c r="G182" s="56">
        <v>50</v>
      </c>
      <c r="H182" s="56">
        <v>-1842</v>
      </c>
      <c r="I182" s="56">
        <f t="shared" ref="I182:N182" si="115">SUM(I183:I186)</f>
        <v>-2949</v>
      </c>
      <c r="J182" s="56">
        <f t="shared" si="115"/>
        <v>-6240</v>
      </c>
      <c r="K182" s="56">
        <f t="shared" si="115"/>
        <v>-3623</v>
      </c>
      <c r="L182" s="56">
        <f t="shared" si="115"/>
        <v>1205</v>
      </c>
      <c r="M182" s="56">
        <f t="shared" si="115"/>
        <v>-5663</v>
      </c>
      <c r="N182" s="56">
        <f t="shared" si="115"/>
        <v>-5837</v>
      </c>
      <c r="O182" s="56">
        <f t="shared" ref="O182" si="116">SUM(O183:O186)</f>
        <v>-5371</v>
      </c>
      <c r="Q182" s="56">
        <f t="shared" si="101"/>
        <v>-3308</v>
      </c>
      <c r="R182" s="56">
        <f t="shared" si="102"/>
        <v>-9059</v>
      </c>
      <c r="S182" s="56">
        <f t="shared" si="103"/>
        <v>-14321</v>
      </c>
      <c r="T182" s="56">
        <f t="shared" si="104"/>
        <v>-11208</v>
      </c>
      <c r="U182" s="45" t="s">
        <v>9</v>
      </c>
    </row>
    <row r="183" spans="1:26" ht="15.95" hidden="1" customHeight="1" outlineLevel="1" x14ac:dyDescent="0.2">
      <c r="A183" s="57" t="s">
        <v>128</v>
      </c>
      <c r="B183" s="58">
        <v>0</v>
      </c>
      <c r="C183" s="58">
        <v>0</v>
      </c>
      <c r="D183" s="58">
        <v>642</v>
      </c>
      <c r="E183" s="58">
        <v>0</v>
      </c>
      <c r="F183" s="58">
        <v>0</v>
      </c>
      <c r="G183" s="58">
        <v>0</v>
      </c>
      <c r="H183" s="58">
        <v>0</v>
      </c>
      <c r="I183" s="58">
        <v>0</v>
      </c>
      <c r="J183" s="58">
        <v>0</v>
      </c>
      <c r="K183" s="58">
        <v>0</v>
      </c>
      <c r="L183" s="58">
        <v>0</v>
      </c>
      <c r="M183" s="58">
        <v>0</v>
      </c>
      <c r="N183" s="58">
        <v>0</v>
      </c>
      <c r="O183" s="58">
        <v>0</v>
      </c>
      <c r="Q183" s="58">
        <f t="shared" si="101"/>
        <v>642</v>
      </c>
      <c r="R183" s="58">
        <f t="shared" si="102"/>
        <v>0</v>
      </c>
      <c r="S183" s="58">
        <f t="shared" si="103"/>
        <v>0</v>
      </c>
      <c r="T183" s="58">
        <f t="shared" si="104"/>
        <v>0</v>
      </c>
      <c r="U183" s="45" t="s">
        <v>9</v>
      </c>
    </row>
    <row r="184" spans="1:26" ht="15.95" hidden="1" customHeight="1" outlineLevel="1" x14ac:dyDescent="0.2">
      <c r="A184" s="57" t="s">
        <v>129</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Q184" s="58">
        <f t="shared" si="101"/>
        <v>-2249</v>
      </c>
      <c r="R184" s="58">
        <f t="shared" si="102"/>
        <v>-2117</v>
      </c>
      <c r="S184" s="58">
        <f t="shared" si="103"/>
        <v>-1560</v>
      </c>
      <c r="T184" s="58">
        <f t="shared" si="104"/>
        <v>-38</v>
      </c>
      <c r="U184" s="45" t="s">
        <v>9</v>
      </c>
    </row>
    <row r="185" spans="1:26" ht="15.95" hidden="1" customHeight="1" outlineLevel="1" x14ac:dyDescent="0.2">
      <c r="A185" s="57" t="s">
        <v>130</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Q185" s="58">
        <f t="shared" si="101"/>
        <v>-1822</v>
      </c>
      <c r="R185" s="58">
        <f t="shared" si="102"/>
        <v>-5400</v>
      </c>
      <c r="S185" s="58">
        <f t="shared" si="103"/>
        <v>-9400</v>
      </c>
      <c r="T185" s="58">
        <f t="shared" si="104"/>
        <v>-8804</v>
      </c>
      <c r="U185" s="45" t="s">
        <v>9</v>
      </c>
    </row>
    <row r="186" spans="1:26" ht="15.95" hidden="1" customHeight="1" outlineLevel="1" x14ac:dyDescent="0.2">
      <c r="A186" s="57" t="s">
        <v>131</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Q186" s="58">
        <f t="shared" si="101"/>
        <v>121</v>
      </c>
      <c r="R186" s="58">
        <f t="shared" si="102"/>
        <v>-1542</v>
      </c>
      <c r="S186" s="58">
        <f t="shared" si="103"/>
        <v>-3361</v>
      </c>
      <c r="T186" s="58">
        <f t="shared" si="104"/>
        <v>-2366</v>
      </c>
      <c r="U186" s="45" t="s">
        <v>9</v>
      </c>
    </row>
    <row r="187" spans="1:26" ht="15.95" hidden="1" customHeight="1" outlineLevel="1" x14ac:dyDescent="0.2">
      <c r="A187" s="55" t="s">
        <v>81</v>
      </c>
      <c r="B187" s="56">
        <f t="shared" ref="B187:G187" si="117">B181+B182</f>
        <v>-6629</v>
      </c>
      <c r="C187" s="56">
        <f t="shared" si="117"/>
        <v>12145</v>
      </c>
      <c r="D187" s="56">
        <f t="shared" si="117"/>
        <v>7395</v>
      </c>
      <c r="E187" s="56">
        <f t="shared" si="117"/>
        <v>6780</v>
      </c>
      <c r="F187" s="56">
        <f t="shared" si="117"/>
        <v>8632</v>
      </c>
      <c r="G187" s="56">
        <f t="shared" si="117"/>
        <v>3227</v>
      </c>
      <c r="H187" s="56">
        <f t="shared" ref="H187:M187" si="118">H181+H182</f>
        <v>8308</v>
      </c>
      <c r="I187" s="56">
        <f t="shared" si="118"/>
        <v>10170</v>
      </c>
      <c r="J187" s="56">
        <f t="shared" si="118"/>
        <v>10925</v>
      </c>
      <c r="K187" s="56">
        <f t="shared" si="118"/>
        <v>12639</v>
      </c>
      <c r="L187" s="56">
        <f t="shared" si="118"/>
        <v>-126</v>
      </c>
      <c r="M187" s="56">
        <f t="shared" si="118"/>
        <v>12483</v>
      </c>
      <c r="N187" s="56">
        <f t="shared" ref="N187:O187" si="119">N181+N182</f>
        <v>7366</v>
      </c>
      <c r="O187" s="56">
        <f t="shared" si="119"/>
        <v>10885</v>
      </c>
      <c r="P187" s="34"/>
      <c r="Q187" s="56">
        <f t="shared" si="101"/>
        <v>19691</v>
      </c>
      <c r="R187" s="56">
        <f t="shared" si="102"/>
        <v>30337</v>
      </c>
      <c r="S187" s="56">
        <f t="shared" si="103"/>
        <v>35921</v>
      </c>
      <c r="T187" s="56">
        <f t="shared" si="104"/>
        <v>18251</v>
      </c>
      <c r="U187" s="45" t="s">
        <v>9</v>
      </c>
    </row>
    <row r="188" spans="1:26" ht="15.95" customHeight="1" collapsed="1" x14ac:dyDescent="0.2">
      <c r="U188" s="45" t="s">
        <v>9</v>
      </c>
    </row>
    <row r="189" spans="1:26"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c r="Z189" s="139"/>
    </row>
    <row r="190" spans="1:26" ht="15.95" customHeight="1" collapsed="1" x14ac:dyDescent="0.2">
      <c r="A190" s="43" t="s">
        <v>133</v>
      </c>
      <c r="B190" s="44">
        <f t="shared" ref="B190:H190" si="120">B191+B206</f>
        <v>588567</v>
      </c>
      <c r="C190" s="44">
        <f t="shared" si="120"/>
        <v>599173</v>
      </c>
      <c r="D190" s="44">
        <f t="shared" si="120"/>
        <v>605884</v>
      </c>
      <c r="E190" s="44">
        <f t="shared" si="120"/>
        <v>614224</v>
      </c>
      <c r="F190" s="44">
        <f t="shared" si="120"/>
        <v>622170</v>
      </c>
      <c r="G190" s="44">
        <f t="shared" si="120"/>
        <v>728178</v>
      </c>
      <c r="H190" s="44">
        <f t="shared" si="120"/>
        <v>595571</v>
      </c>
      <c r="I190" s="44">
        <f t="shared" ref="I190:J190" si="121">I191+I206</f>
        <v>601000</v>
      </c>
      <c r="J190" s="44">
        <f t="shared" si="121"/>
        <v>591758</v>
      </c>
      <c r="K190" s="44">
        <f t="shared" ref="K190:L190" si="122">K191+K206</f>
        <v>605345</v>
      </c>
      <c r="L190" s="44">
        <f t="shared" si="122"/>
        <v>592895</v>
      </c>
      <c r="M190" s="44">
        <f t="shared" ref="M190:N190" si="123">M191+M206</f>
        <v>613660</v>
      </c>
      <c r="N190" s="44">
        <f t="shared" si="123"/>
        <v>629881</v>
      </c>
      <c r="O190" s="44">
        <f t="shared" ref="O190" si="124">O191+O206</f>
        <v>660758</v>
      </c>
      <c r="Q190" s="44">
        <f t="shared" ref="Q190:Q221" si="125">E190</f>
        <v>614224</v>
      </c>
      <c r="R190" s="44">
        <f t="shared" ref="R190:R221" si="126">I190</f>
        <v>601000</v>
      </c>
      <c r="S190" s="44">
        <f t="shared" ref="S190:S221" si="127">M190</f>
        <v>613660</v>
      </c>
      <c r="T190" s="44">
        <f t="shared" ref="T190:T221" ca="1" si="128">OFFSET(P190,0,-1)</f>
        <v>660758</v>
      </c>
      <c r="U190" s="45" t="s">
        <v>9</v>
      </c>
    </row>
    <row r="191" spans="1:26" ht="15.95" hidden="1" customHeight="1" outlineLevel="1" x14ac:dyDescent="0.2">
      <c r="A191" s="61" t="s">
        <v>134</v>
      </c>
      <c r="B191" s="62">
        <v>87241</v>
      </c>
      <c r="C191" s="62">
        <v>93623</v>
      </c>
      <c r="D191" s="62">
        <v>93799</v>
      </c>
      <c r="E191" s="62">
        <v>99375</v>
      </c>
      <c r="F191" s="62">
        <v>103527</v>
      </c>
      <c r="G191" s="62">
        <v>222790</v>
      </c>
      <c r="H191" s="62">
        <v>90307</v>
      </c>
      <c r="I191" s="62">
        <f t="shared" ref="I191:N191" si="129">SUM(I192:I205)</f>
        <v>88733</v>
      </c>
      <c r="J191" s="62">
        <f t="shared" si="129"/>
        <v>71047</v>
      </c>
      <c r="K191" s="62">
        <f t="shared" si="129"/>
        <v>77493</v>
      </c>
      <c r="L191" s="62">
        <f t="shared" si="129"/>
        <v>70853</v>
      </c>
      <c r="M191" s="62">
        <f t="shared" si="129"/>
        <v>78690</v>
      </c>
      <c r="N191" s="62">
        <f t="shared" si="129"/>
        <v>87541</v>
      </c>
      <c r="O191" s="62">
        <f t="shared" ref="O191" si="130">SUM(O192:O205)</f>
        <v>106459</v>
      </c>
      <c r="Q191" s="62">
        <f t="shared" si="125"/>
        <v>99375</v>
      </c>
      <c r="R191" s="62">
        <f t="shared" si="126"/>
        <v>88733</v>
      </c>
      <c r="S191" s="62">
        <f t="shared" si="127"/>
        <v>78690</v>
      </c>
      <c r="T191" s="62">
        <f t="shared" ca="1" si="128"/>
        <v>106459</v>
      </c>
      <c r="U191" s="45" t="s">
        <v>9</v>
      </c>
    </row>
    <row r="192" spans="1:26" ht="15.95" hidden="1" customHeight="1" outlineLevel="1" x14ac:dyDescent="0.2">
      <c r="A192" s="63" t="s">
        <v>135</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Q192" s="54">
        <f t="shared" si="125"/>
        <v>37812</v>
      </c>
      <c r="R192" s="54">
        <f t="shared" si="126"/>
        <v>130</v>
      </c>
      <c r="S192" s="54">
        <f t="shared" si="127"/>
        <v>273</v>
      </c>
      <c r="T192" s="54">
        <f t="shared" ca="1" si="128"/>
        <v>272</v>
      </c>
      <c r="U192" s="45" t="s">
        <v>9</v>
      </c>
    </row>
    <row r="193" spans="1:21" ht="15.95" hidden="1" customHeight="1" outlineLevel="1" x14ac:dyDescent="0.2">
      <c r="A193" s="63" t="s">
        <v>136</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Q193" s="54">
        <f t="shared" si="125"/>
        <v>0</v>
      </c>
      <c r="R193" s="54">
        <f t="shared" si="126"/>
        <v>27831</v>
      </c>
      <c r="S193" s="54">
        <f t="shared" si="127"/>
        <v>13569</v>
      </c>
      <c r="T193" s="54">
        <f t="shared" ca="1" si="128"/>
        <v>36113</v>
      </c>
      <c r="U193" s="45" t="s">
        <v>9</v>
      </c>
    </row>
    <row r="194" spans="1:21" ht="15.95" hidden="1" customHeight="1" outlineLevel="1" x14ac:dyDescent="0.2">
      <c r="A194" s="63" t="s">
        <v>137</v>
      </c>
      <c r="B194" s="133">
        <v>7672</v>
      </c>
      <c r="C194" s="133">
        <v>7382</v>
      </c>
      <c r="D194" s="133">
        <v>0</v>
      </c>
      <c r="E194" s="133">
        <v>0</v>
      </c>
      <c r="F194" s="133">
        <v>0</v>
      </c>
      <c r="G194" s="133">
        <v>0</v>
      </c>
      <c r="H194" s="133">
        <v>0</v>
      </c>
      <c r="I194" s="133">
        <v>0</v>
      </c>
      <c r="J194" s="133">
        <v>0</v>
      </c>
      <c r="K194" s="133">
        <v>0</v>
      </c>
      <c r="L194" s="133">
        <v>0</v>
      </c>
      <c r="M194" s="133">
        <v>0</v>
      </c>
      <c r="N194" s="133">
        <v>0</v>
      </c>
      <c r="O194" s="133">
        <v>0</v>
      </c>
      <c r="Q194" s="54">
        <f t="shared" si="125"/>
        <v>0</v>
      </c>
      <c r="R194" s="54">
        <f t="shared" si="126"/>
        <v>0</v>
      </c>
      <c r="S194" s="54">
        <f t="shared" si="127"/>
        <v>0</v>
      </c>
      <c r="T194" s="54">
        <f t="shared" ca="1" si="128"/>
        <v>0</v>
      </c>
      <c r="U194" s="45" t="s">
        <v>9</v>
      </c>
    </row>
    <row r="195" spans="1:21" ht="15.95" hidden="1" customHeight="1" outlineLevel="1" x14ac:dyDescent="0.2">
      <c r="A195" s="63" t="s">
        <v>138</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Q195" s="54">
        <f t="shared" si="125"/>
        <v>8492</v>
      </c>
      <c r="R195" s="54">
        <f t="shared" si="126"/>
        <v>8921</v>
      </c>
      <c r="S195" s="54">
        <f t="shared" si="127"/>
        <v>10744</v>
      </c>
      <c r="T195" s="54">
        <f t="shared" ca="1" si="128"/>
        <v>12712</v>
      </c>
      <c r="U195" s="45" t="s">
        <v>9</v>
      </c>
    </row>
    <row r="196" spans="1:21" ht="15.95" hidden="1" customHeight="1" outlineLevel="1" x14ac:dyDescent="0.2">
      <c r="A196" s="63" t="s">
        <v>139</v>
      </c>
      <c r="B196" s="133">
        <v>0</v>
      </c>
      <c r="C196" s="133">
        <v>0</v>
      </c>
      <c r="D196" s="133">
        <v>0</v>
      </c>
      <c r="E196" s="133">
        <v>0</v>
      </c>
      <c r="F196" s="133">
        <v>0</v>
      </c>
      <c r="G196" s="133">
        <v>0</v>
      </c>
      <c r="H196" s="133">
        <v>0</v>
      </c>
      <c r="I196" s="133">
        <v>0</v>
      </c>
      <c r="J196" s="133">
        <v>0</v>
      </c>
      <c r="K196" s="133">
        <v>0</v>
      </c>
      <c r="L196" s="133">
        <v>0</v>
      </c>
      <c r="M196" s="133">
        <v>0</v>
      </c>
      <c r="N196" s="133">
        <v>0</v>
      </c>
      <c r="O196" s="133">
        <v>0</v>
      </c>
      <c r="Q196" s="54">
        <f t="shared" si="125"/>
        <v>0</v>
      </c>
      <c r="R196" s="54">
        <f t="shared" si="126"/>
        <v>0</v>
      </c>
      <c r="S196" s="54">
        <f t="shared" si="127"/>
        <v>0</v>
      </c>
      <c r="T196" s="54">
        <f t="shared" ca="1" si="128"/>
        <v>0</v>
      </c>
      <c r="U196" s="45" t="s">
        <v>9</v>
      </c>
    </row>
    <row r="197" spans="1:21" ht="15.95" hidden="1" customHeight="1" outlineLevel="1" x14ac:dyDescent="0.2">
      <c r="A197" s="63" t="s">
        <v>140</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Q197" s="54">
        <f t="shared" si="125"/>
        <v>2600</v>
      </c>
      <c r="R197" s="54">
        <f t="shared" si="126"/>
        <v>2636</v>
      </c>
      <c r="S197" s="54">
        <f t="shared" si="127"/>
        <v>1802</v>
      </c>
      <c r="T197" s="54">
        <f t="shared" ca="1" si="128"/>
        <v>1158</v>
      </c>
      <c r="U197" s="45" t="s">
        <v>9</v>
      </c>
    </row>
    <row r="198" spans="1:21" ht="15.95" hidden="1" customHeight="1" outlineLevel="1" x14ac:dyDescent="0.2">
      <c r="A198" s="63" t="s">
        <v>141</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Q198" s="54">
        <f t="shared" si="125"/>
        <v>270</v>
      </c>
      <c r="R198" s="54">
        <f t="shared" si="126"/>
        <v>1136</v>
      </c>
      <c r="S198" s="54">
        <f t="shared" si="127"/>
        <v>2032</v>
      </c>
      <c r="T198" s="54">
        <f t="shared" ca="1" si="128"/>
        <v>2014</v>
      </c>
      <c r="U198" s="45" t="s">
        <v>9</v>
      </c>
    </row>
    <row r="199" spans="1:21" ht="15.95" hidden="1" customHeight="1" outlineLevel="1" x14ac:dyDescent="0.2">
      <c r="A199" s="63" t="s">
        <v>142</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Q199" s="54">
        <f t="shared" si="125"/>
        <v>2694</v>
      </c>
      <c r="R199" s="54">
        <f t="shared" si="126"/>
        <v>2819</v>
      </c>
      <c r="S199" s="54">
        <f t="shared" si="127"/>
        <v>3152</v>
      </c>
      <c r="T199" s="54">
        <f t="shared" ca="1" si="128"/>
        <v>3170</v>
      </c>
      <c r="U199" s="45" t="s">
        <v>9</v>
      </c>
    </row>
    <row r="200" spans="1:21" ht="15.95" hidden="1" customHeight="1" outlineLevel="1" x14ac:dyDescent="0.2">
      <c r="A200" s="63" t="s">
        <v>143</v>
      </c>
      <c r="B200" s="133">
        <v>0</v>
      </c>
      <c r="C200" s="133">
        <v>0</v>
      </c>
      <c r="D200" s="133">
        <v>0</v>
      </c>
      <c r="E200" s="133">
        <v>0</v>
      </c>
      <c r="F200" s="133">
        <v>0</v>
      </c>
      <c r="G200" s="133">
        <v>0</v>
      </c>
      <c r="H200" s="133">
        <v>0</v>
      </c>
      <c r="I200" s="133">
        <v>0</v>
      </c>
      <c r="J200" s="133">
        <v>0</v>
      </c>
      <c r="K200" s="133">
        <v>0</v>
      </c>
      <c r="L200" s="133">
        <v>0</v>
      </c>
      <c r="M200" s="133">
        <v>0</v>
      </c>
      <c r="N200" s="133">
        <v>0</v>
      </c>
      <c r="O200" s="133">
        <v>0</v>
      </c>
      <c r="Q200" s="54">
        <f t="shared" si="125"/>
        <v>0</v>
      </c>
      <c r="R200" s="54">
        <f t="shared" si="126"/>
        <v>0</v>
      </c>
      <c r="S200" s="54">
        <f t="shared" si="127"/>
        <v>0</v>
      </c>
      <c r="T200" s="54">
        <f t="shared" ca="1" si="128"/>
        <v>0</v>
      </c>
      <c r="U200" s="45" t="s">
        <v>9</v>
      </c>
    </row>
    <row r="201" spans="1:21" ht="15.95" hidden="1" customHeight="1" outlineLevel="1" x14ac:dyDescent="0.2">
      <c r="A201" s="63" t="s">
        <v>144</v>
      </c>
      <c r="B201" s="54">
        <v>52</v>
      </c>
      <c r="C201" s="54">
        <v>2</v>
      </c>
      <c r="D201" s="54">
        <v>149</v>
      </c>
      <c r="E201" s="54">
        <v>103</v>
      </c>
      <c r="F201" s="54">
        <v>53</v>
      </c>
      <c r="G201" s="54">
        <v>3</v>
      </c>
      <c r="H201" s="54">
        <v>90</v>
      </c>
      <c r="I201" s="54">
        <v>66</v>
      </c>
      <c r="J201" s="54">
        <v>39</v>
      </c>
      <c r="K201" s="54">
        <v>32</v>
      </c>
      <c r="L201" s="54">
        <v>363</v>
      </c>
      <c r="M201" s="54">
        <v>441</v>
      </c>
      <c r="N201" s="54">
        <v>444</v>
      </c>
      <c r="O201" s="54">
        <v>407</v>
      </c>
      <c r="Q201" s="54">
        <f t="shared" si="125"/>
        <v>103</v>
      </c>
      <c r="R201" s="54">
        <f t="shared" si="126"/>
        <v>66</v>
      </c>
      <c r="S201" s="54">
        <f t="shared" si="127"/>
        <v>441</v>
      </c>
      <c r="T201" s="54">
        <f t="shared" ca="1" si="128"/>
        <v>407</v>
      </c>
      <c r="U201" s="45" t="s">
        <v>9</v>
      </c>
    </row>
    <row r="202" spans="1:21" ht="15.95" hidden="1" customHeight="1" outlineLevel="1" x14ac:dyDescent="0.2">
      <c r="A202" s="63" t="s">
        <v>145</v>
      </c>
      <c r="B202" s="133">
        <v>0</v>
      </c>
      <c r="C202" s="133">
        <v>0</v>
      </c>
      <c r="D202" s="133">
        <v>0</v>
      </c>
      <c r="E202" s="133">
        <v>0</v>
      </c>
      <c r="F202" s="133">
        <v>0</v>
      </c>
      <c r="G202" s="133">
        <v>0</v>
      </c>
      <c r="H202" s="133">
        <v>0</v>
      </c>
      <c r="I202" s="133">
        <v>0</v>
      </c>
      <c r="J202" s="133">
        <v>0</v>
      </c>
      <c r="K202" s="133">
        <v>0</v>
      </c>
      <c r="L202" s="133">
        <v>0</v>
      </c>
      <c r="M202" s="133">
        <v>0</v>
      </c>
      <c r="N202" s="133">
        <v>0</v>
      </c>
      <c r="O202" s="133">
        <v>0</v>
      </c>
      <c r="Q202" s="54">
        <f t="shared" si="125"/>
        <v>0</v>
      </c>
      <c r="R202" s="54">
        <f t="shared" si="126"/>
        <v>0</v>
      </c>
      <c r="S202" s="54">
        <f t="shared" si="127"/>
        <v>0</v>
      </c>
      <c r="T202" s="54">
        <f t="shared" ca="1" si="128"/>
        <v>0</v>
      </c>
      <c r="U202" s="45" t="s">
        <v>9</v>
      </c>
    </row>
    <row r="203" spans="1:21" ht="15.95" hidden="1" customHeight="1" outlineLevel="1" x14ac:dyDescent="0.2">
      <c r="A203" s="63" t="s">
        <v>183</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Q203" s="54">
        <f t="shared" si="125"/>
        <v>46277</v>
      </c>
      <c r="R203" s="54">
        <f t="shared" si="126"/>
        <v>44996</v>
      </c>
      <c r="S203" s="54">
        <f t="shared" si="127"/>
        <v>46535</v>
      </c>
      <c r="T203" s="54">
        <f t="shared" ca="1" si="128"/>
        <v>50431</v>
      </c>
      <c r="U203" s="45" t="s">
        <v>9</v>
      </c>
    </row>
    <row r="204" spans="1:21" ht="15.95" hidden="1" customHeight="1" outlineLevel="1" x14ac:dyDescent="0.2">
      <c r="A204" s="63" t="s">
        <v>184</v>
      </c>
      <c r="B204" s="133">
        <v>0</v>
      </c>
      <c r="C204" s="133">
        <v>0</v>
      </c>
      <c r="D204" s="133">
        <v>0</v>
      </c>
      <c r="E204" s="133">
        <v>0</v>
      </c>
      <c r="F204" s="133">
        <v>0</v>
      </c>
      <c r="G204" s="133">
        <v>0</v>
      </c>
      <c r="H204" s="133">
        <v>0</v>
      </c>
      <c r="I204" s="133">
        <v>0</v>
      </c>
      <c r="J204" s="133">
        <v>0</v>
      </c>
      <c r="K204" s="133">
        <v>0</v>
      </c>
      <c r="L204" s="133">
        <v>0</v>
      </c>
      <c r="M204" s="133">
        <v>0</v>
      </c>
      <c r="N204" s="133">
        <v>0</v>
      </c>
      <c r="O204" s="133">
        <v>0</v>
      </c>
      <c r="Q204" s="54">
        <f t="shared" si="125"/>
        <v>0</v>
      </c>
      <c r="R204" s="54">
        <f t="shared" si="126"/>
        <v>0</v>
      </c>
      <c r="S204" s="54">
        <f t="shared" si="127"/>
        <v>0</v>
      </c>
      <c r="T204" s="54">
        <f t="shared" ca="1" si="128"/>
        <v>0</v>
      </c>
      <c r="U204" s="45" t="s">
        <v>9</v>
      </c>
    </row>
    <row r="205" spans="1:21" ht="15.95" hidden="1" customHeight="1" outlineLevel="1" x14ac:dyDescent="0.2">
      <c r="A205" s="63" t="s">
        <v>146</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Q205" s="54">
        <f t="shared" si="125"/>
        <v>1127</v>
      </c>
      <c r="R205" s="54">
        <f t="shared" si="126"/>
        <v>198</v>
      </c>
      <c r="S205" s="54">
        <f t="shared" si="127"/>
        <v>142</v>
      </c>
      <c r="T205" s="54">
        <f t="shared" ca="1" si="128"/>
        <v>182</v>
      </c>
      <c r="U205" s="45" t="s">
        <v>9</v>
      </c>
    </row>
    <row r="206" spans="1:21" ht="15.95" hidden="1" customHeight="1" outlineLevel="1" x14ac:dyDescent="0.2">
      <c r="A206" s="61" t="s">
        <v>147</v>
      </c>
      <c r="B206" s="62">
        <v>501326</v>
      </c>
      <c r="C206" s="62">
        <v>505550</v>
      </c>
      <c r="D206" s="62">
        <v>512085</v>
      </c>
      <c r="E206" s="62">
        <v>514849</v>
      </c>
      <c r="F206" s="62">
        <v>518643</v>
      </c>
      <c r="G206" s="62">
        <v>505388</v>
      </c>
      <c r="H206" s="62">
        <v>505264</v>
      </c>
      <c r="I206" s="62">
        <f t="shared" ref="I206:N206" si="131">SUM(I207:I221)</f>
        <v>512267</v>
      </c>
      <c r="J206" s="62">
        <f t="shared" si="131"/>
        <v>520711</v>
      </c>
      <c r="K206" s="62">
        <f t="shared" si="131"/>
        <v>527852</v>
      </c>
      <c r="L206" s="62">
        <f t="shared" si="131"/>
        <v>522042</v>
      </c>
      <c r="M206" s="62">
        <f t="shared" si="131"/>
        <v>534970</v>
      </c>
      <c r="N206" s="62">
        <f t="shared" si="131"/>
        <v>542340</v>
      </c>
      <c r="O206" s="62">
        <f t="shared" ref="O206" si="132">SUM(O207:O221)</f>
        <v>554299</v>
      </c>
      <c r="Q206" s="62">
        <f t="shared" si="125"/>
        <v>514849</v>
      </c>
      <c r="R206" s="62">
        <f t="shared" si="126"/>
        <v>512267</v>
      </c>
      <c r="S206" s="62">
        <f t="shared" si="127"/>
        <v>534970</v>
      </c>
      <c r="T206" s="62">
        <f t="shared" ca="1" si="128"/>
        <v>554299</v>
      </c>
      <c r="U206" s="45" t="s">
        <v>9</v>
      </c>
    </row>
    <row r="207" spans="1:21" ht="15.95" hidden="1" customHeight="1" outlineLevel="1" x14ac:dyDescent="0.2">
      <c r="A207" s="63" t="s">
        <v>138</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Q207" s="58">
        <f t="shared" si="125"/>
        <v>298</v>
      </c>
      <c r="R207" s="58">
        <f t="shared" si="126"/>
        <v>317</v>
      </c>
      <c r="S207" s="58">
        <f t="shared" si="127"/>
        <v>281</v>
      </c>
      <c r="T207" s="58">
        <f t="shared" ca="1" si="128"/>
        <v>273</v>
      </c>
      <c r="U207" s="45" t="s">
        <v>9</v>
      </c>
    </row>
    <row r="208" spans="1:21" ht="15.95" hidden="1" customHeight="1" outlineLevel="1" x14ac:dyDescent="0.2">
      <c r="A208" s="63" t="s">
        <v>139</v>
      </c>
      <c r="B208" s="133">
        <v>0</v>
      </c>
      <c r="C208" s="133">
        <v>0</v>
      </c>
      <c r="D208" s="133">
        <v>0</v>
      </c>
      <c r="E208" s="133">
        <v>0</v>
      </c>
      <c r="F208" s="133">
        <v>0</v>
      </c>
      <c r="G208" s="133">
        <v>0</v>
      </c>
      <c r="H208" s="133">
        <v>0</v>
      </c>
      <c r="I208" s="133">
        <v>0</v>
      </c>
      <c r="J208" s="133">
        <v>0</v>
      </c>
      <c r="K208" s="133">
        <v>0</v>
      </c>
      <c r="L208" s="133">
        <v>0</v>
      </c>
      <c r="M208" s="133">
        <v>0</v>
      </c>
      <c r="N208" s="133">
        <v>0</v>
      </c>
      <c r="O208" s="133">
        <v>0</v>
      </c>
      <c r="Q208" s="54">
        <f t="shared" si="125"/>
        <v>0</v>
      </c>
      <c r="R208" s="58">
        <f t="shared" si="126"/>
        <v>0</v>
      </c>
      <c r="S208" s="58">
        <f t="shared" si="127"/>
        <v>0</v>
      </c>
      <c r="T208" s="58">
        <f t="shared" ca="1" si="128"/>
        <v>0</v>
      </c>
      <c r="U208" s="45" t="s">
        <v>9</v>
      </c>
    </row>
    <row r="209" spans="1:21" ht="15.95" hidden="1" customHeight="1" outlineLevel="1" x14ac:dyDescent="0.2">
      <c r="A209" s="63" t="s">
        <v>148</v>
      </c>
      <c r="B209" s="133">
        <v>0</v>
      </c>
      <c r="C209" s="133">
        <v>0</v>
      </c>
      <c r="D209" s="133">
        <v>0</v>
      </c>
      <c r="E209" s="133">
        <v>0</v>
      </c>
      <c r="F209" s="133">
        <v>0</v>
      </c>
      <c r="G209" s="133">
        <v>0</v>
      </c>
      <c r="H209" s="133">
        <v>0</v>
      </c>
      <c r="I209" s="133">
        <v>0</v>
      </c>
      <c r="J209" s="133">
        <v>0</v>
      </c>
      <c r="K209" s="133">
        <v>0</v>
      </c>
      <c r="L209" s="133">
        <v>0</v>
      </c>
      <c r="M209" s="133">
        <v>0</v>
      </c>
      <c r="N209" s="133">
        <v>0</v>
      </c>
      <c r="O209" s="133">
        <v>0</v>
      </c>
      <c r="Q209" s="54">
        <f t="shared" si="125"/>
        <v>0</v>
      </c>
      <c r="R209" s="58">
        <f t="shared" si="126"/>
        <v>0</v>
      </c>
      <c r="S209" s="58">
        <f t="shared" si="127"/>
        <v>0</v>
      </c>
      <c r="T209" s="58">
        <f t="shared" ca="1" si="128"/>
        <v>0</v>
      </c>
      <c r="U209" s="45" t="s">
        <v>9</v>
      </c>
    </row>
    <row r="210" spans="1:21" ht="15.95" hidden="1" customHeight="1" outlineLevel="1" x14ac:dyDescent="0.2">
      <c r="A210" s="63" t="s">
        <v>137</v>
      </c>
      <c r="B210" s="54">
        <v>0</v>
      </c>
      <c r="C210" s="54">
        <v>0</v>
      </c>
      <c r="D210" s="54">
        <v>7875</v>
      </c>
      <c r="E210" s="54">
        <v>7968</v>
      </c>
      <c r="F210" s="54">
        <v>6939</v>
      </c>
      <c r="G210" s="54">
        <v>0</v>
      </c>
      <c r="H210" s="54">
        <v>0</v>
      </c>
      <c r="I210" s="54">
        <v>0</v>
      </c>
      <c r="J210" s="54">
        <v>0</v>
      </c>
      <c r="K210" s="54">
        <v>0</v>
      </c>
      <c r="L210" s="54">
        <v>0</v>
      </c>
      <c r="M210" s="54">
        <v>0</v>
      </c>
      <c r="N210" s="54">
        <v>0</v>
      </c>
      <c r="O210" s="54">
        <v>0</v>
      </c>
      <c r="Q210" s="54">
        <f t="shared" si="125"/>
        <v>7968</v>
      </c>
      <c r="R210" s="58">
        <f t="shared" si="126"/>
        <v>0</v>
      </c>
      <c r="S210" s="58">
        <f t="shared" si="127"/>
        <v>0</v>
      </c>
      <c r="T210" s="58">
        <f t="shared" ca="1" si="128"/>
        <v>0</v>
      </c>
      <c r="U210" s="45" t="s">
        <v>9</v>
      </c>
    </row>
    <row r="211" spans="1:21" ht="15.95" hidden="1" customHeight="1" outlineLevel="1" x14ac:dyDescent="0.2">
      <c r="A211" s="63" t="s">
        <v>140</v>
      </c>
      <c r="B211" s="133">
        <v>0</v>
      </c>
      <c r="C211" s="133">
        <v>0</v>
      </c>
      <c r="D211" s="133">
        <v>0</v>
      </c>
      <c r="E211" s="133">
        <v>0</v>
      </c>
      <c r="F211" s="133">
        <v>0</v>
      </c>
      <c r="G211" s="133">
        <v>0</v>
      </c>
      <c r="H211" s="133">
        <v>0</v>
      </c>
      <c r="I211" s="133">
        <v>0</v>
      </c>
      <c r="J211" s="133">
        <v>0</v>
      </c>
      <c r="K211" s="133">
        <v>0</v>
      </c>
      <c r="L211" s="133">
        <v>0</v>
      </c>
      <c r="M211" s="133">
        <v>0</v>
      </c>
      <c r="N211" s="133">
        <v>0</v>
      </c>
      <c r="O211" s="133">
        <v>0</v>
      </c>
      <c r="Q211" s="54">
        <f t="shared" si="125"/>
        <v>0</v>
      </c>
      <c r="R211" s="58">
        <f t="shared" si="126"/>
        <v>0</v>
      </c>
      <c r="S211" s="58">
        <f t="shared" si="127"/>
        <v>0</v>
      </c>
      <c r="T211" s="58">
        <f t="shared" ca="1" si="128"/>
        <v>0</v>
      </c>
      <c r="U211" s="45" t="s">
        <v>9</v>
      </c>
    </row>
    <row r="212" spans="1:21" ht="15.95" hidden="1" customHeight="1" outlineLevel="1" x14ac:dyDescent="0.2">
      <c r="A212" s="63" t="s">
        <v>149</v>
      </c>
      <c r="B212" s="133">
        <v>0</v>
      </c>
      <c r="C212" s="133">
        <v>0</v>
      </c>
      <c r="D212" s="133">
        <v>0</v>
      </c>
      <c r="E212" s="133">
        <v>0</v>
      </c>
      <c r="F212" s="133">
        <v>0</v>
      </c>
      <c r="G212" s="133">
        <v>0</v>
      </c>
      <c r="H212" s="133">
        <v>0</v>
      </c>
      <c r="I212" s="133">
        <v>0</v>
      </c>
      <c r="J212" s="133">
        <v>0</v>
      </c>
      <c r="K212" s="133">
        <v>0</v>
      </c>
      <c r="L212" s="133">
        <v>0</v>
      </c>
      <c r="M212" s="133">
        <v>0</v>
      </c>
      <c r="N212" s="133">
        <v>0</v>
      </c>
      <c r="O212" s="133">
        <v>0</v>
      </c>
      <c r="Q212" s="54">
        <f t="shared" si="125"/>
        <v>0</v>
      </c>
      <c r="R212" s="58">
        <f t="shared" si="126"/>
        <v>0</v>
      </c>
      <c r="S212" s="58">
        <f t="shared" si="127"/>
        <v>0</v>
      </c>
      <c r="T212" s="58">
        <f t="shared" ca="1" si="128"/>
        <v>0</v>
      </c>
      <c r="U212" s="45" t="s">
        <v>9</v>
      </c>
    </row>
    <row r="213" spans="1:21" ht="15.95" hidden="1" customHeight="1" outlineLevel="1" x14ac:dyDescent="0.2">
      <c r="A213" s="63" t="s">
        <v>141</v>
      </c>
      <c r="B213" s="133">
        <v>0</v>
      </c>
      <c r="C213" s="133">
        <v>0</v>
      </c>
      <c r="D213" s="133">
        <v>0</v>
      </c>
      <c r="E213" s="133">
        <v>0</v>
      </c>
      <c r="F213" s="133">
        <v>0</v>
      </c>
      <c r="G213" s="133">
        <v>0</v>
      </c>
      <c r="H213" s="133">
        <v>0</v>
      </c>
      <c r="I213" s="133">
        <v>0</v>
      </c>
      <c r="J213" s="133">
        <v>0</v>
      </c>
      <c r="K213" s="133">
        <v>0</v>
      </c>
      <c r="L213" s="133">
        <v>0</v>
      </c>
      <c r="M213" s="133">
        <v>0</v>
      </c>
      <c r="N213" s="133">
        <v>0</v>
      </c>
      <c r="O213" s="133">
        <v>0</v>
      </c>
      <c r="Q213" s="54">
        <f t="shared" si="125"/>
        <v>0</v>
      </c>
      <c r="R213" s="58">
        <f t="shared" si="126"/>
        <v>0</v>
      </c>
      <c r="S213" s="58">
        <f t="shared" si="127"/>
        <v>0</v>
      </c>
      <c r="T213" s="58">
        <f t="shared" ca="1" si="128"/>
        <v>0</v>
      </c>
      <c r="U213" s="45" t="s">
        <v>9</v>
      </c>
    </row>
    <row r="214" spans="1:21" ht="15.95" hidden="1" customHeight="1" outlineLevel="1" x14ac:dyDescent="0.2">
      <c r="A214" s="63" t="s">
        <v>142</v>
      </c>
      <c r="B214" s="133">
        <v>0</v>
      </c>
      <c r="C214" s="133">
        <v>0</v>
      </c>
      <c r="D214" s="133">
        <v>0</v>
      </c>
      <c r="E214" s="133">
        <v>0</v>
      </c>
      <c r="F214" s="133">
        <v>0</v>
      </c>
      <c r="G214" s="133">
        <v>0</v>
      </c>
      <c r="H214" s="133">
        <v>0</v>
      </c>
      <c r="I214" s="133">
        <v>0</v>
      </c>
      <c r="J214" s="133">
        <v>0</v>
      </c>
      <c r="K214" s="133">
        <v>0</v>
      </c>
      <c r="L214" s="133">
        <v>0</v>
      </c>
      <c r="M214" s="133">
        <v>0</v>
      </c>
      <c r="N214" s="133">
        <v>0</v>
      </c>
      <c r="O214" s="133">
        <v>0</v>
      </c>
      <c r="Q214" s="54">
        <f t="shared" si="125"/>
        <v>0</v>
      </c>
      <c r="R214" s="58">
        <f t="shared" si="126"/>
        <v>0</v>
      </c>
      <c r="S214" s="58">
        <f t="shared" si="127"/>
        <v>0</v>
      </c>
      <c r="T214" s="58">
        <f t="shared" ca="1" si="128"/>
        <v>0</v>
      </c>
      <c r="U214" s="45" t="s">
        <v>9</v>
      </c>
    </row>
    <row r="215" spans="1:21" ht="15.95" hidden="1" customHeight="1" outlineLevel="1" x14ac:dyDescent="0.2">
      <c r="A215" s="63" t="s">
        <v>143</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Q215" s="54">
        <f t="shared" si="125"/>
        <v>34</v>
      </c>
      <c r="R215" s="58">
        <f t="shared" si="126"/>
        <v>131</v>
      </c>
      <c r="S215" s="58">
        <f t="shared" si="127"/>
        <v>131</v>
      </c>
      <c r="T215" s="58">
        <f t="shared" ca="1" si="128"/>
        <v>288</v>
      </c>
      <c r="U215" s="45" t="s">
        <v>9</v>
      </c>
    </row>
    <row r="216" spans="1:21" ht="15.95" hidden="1" customHeight="1" outlineLevel="1" x14ac:dyDescent="0.2">
      <c r="A216" s="63" t="s">
        <v>145</v>
      </c>
      <c r="B216" s="133">
        <v>0</v>
      </c>
      <c r="C216" s="133">
        <v>0</v>
      </c>
      <c r="D216" s="133">
        <v>0</v>
      </c>
      <c r="E216" s="133">
        <v>0</v>
      </c>
      <c r="F216" s="133">
        <v>0</v>
      </c>
      <c r="G216" s="133">
        <v>0</v>
      </c>
      <c r="H216" s="133">
        <v>0</v>
      </c>
      <c r="I216" s="133">
        <v>0</v>
      </c>
      <c r="J216" s="133">
        <v>0</v>
      </c>
      <c r="K216" s="133">
        <v>0</v>
      </c>
      <c r="L216" s="133">
        <v>0</v>
      </c>
      <c r="M216" s="133">
        <v>0</v>
      </c>
      <c r="N216" s="133">
        <v>0</v>
      </c>
      <c r="O216" s="133">
        <v>0</v>
      </c>
      <c r="Q216" s="54">
        <f t="shared" si="125"/>
        <v>0</v>
      </c>
      <c r="R216" s="58">
        <f t="shared" si="126"/>
        <v>0</v>
      </c>
      <c r="S216" s="58">
        <f t="shared" si="127"/>
        <v>0</v>
      </c>
      <c r="T216" s="58">
        <f t="shared" ca="1" si="128"/>
        <v>0</v>
      </c>
      <c r="U216" s="45" t="s">
        <v>9</v>
      </c>
    </row>
    <row r="217" spans="1:21" ht="15.95" hidden="1" customHeight="1" outlineLevel="1" x14ac:dyDescent="0.2">
      <c r="A217" s="63" t="s">
        <v>183</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Q217" s="54">
        <f t="shared" si="125"/>
        <v>506255</v>
      </c>
      <c r="R217" s="58">
        <f t="shared" si="126"/>
        <v>511368</v>
      </c>
      <c r="S217" s="58">
        <f t="shared" si="127"/>
        <v>533888</v>
      </c>
      <c r="T217" s="58">
        <f t="shared" ca="1" si="128"/>
        <v>552935</v>
      </c>
      <c r="U217" s="45" t="s">
        <v>9</v>
      </c>
    </row>
    <row r="218" spans="1:21" ht="15.95" hidden="1" customHeight="1" outlineLevel="1" x14ac:dyDescent="0.2">
      <c r="A218" s="63" t="s">
        <v>146</v>
      </c>
      <c r="B218" s="133">
        <v>0</v>
      </c>
      <c r="C218" s="133">
        <v>0</v>
      </c>
      <c r="D218" s="133">
        <v>0</v>
      </c>
      <c r="E218" s="133">
        <v>0</v>
      </c>
      <c r="F218" s="133">
        <v>0</v>
      </c>
      <c r="G218" s="133">
        <v>0</v>
      </c>
      <c r="H218" s="133">
        <v>0</v>
      </c>
      <c r="I218" s="133">
        <v>0</v>
      </c>
      <c r="J218" s="133">
        <v>0</v>
      </c>
      <c r="K218" s="133">
        <v>0</v>
      </c>
      <c r="L218" s="133">
        <v>0</v>
      </c>
      <c r="M218" s="133">
        <v>0</v>
      </c>
      <c r="N218" s="133">
        <v>0</v>
      </c>
      <c r="O218" s="133">
        <v>0</v>
      </c>
      <c r="Q218" s="54">
        <f t="shared" si="125"/>
        <v>0</v>
      </c>
      <c r="R218" s="58">
        <f t="shared" si="126"/>
        <v>0</v>
      </c>
      <c r="S218" s="58">
        <f t="shared" si="127"/>
        <v>0</v>
      </c>
      <c r="T218" s="58">
        <f t="shared" ca="1" si="128"/>
        <v>0</v>
      </c>
      <c r="U218" s="45" t="s">
        <v>9</v>
      </c>
    </row>
    <row r="219" spans="1:21" ht="15.95" hidden="1" customHeight="1" outlineLevel="1" x14ac:dyDescent="0.2">
      <c r="A219" s="63" t="s">
        <v>150</v>
      </c>
      <c r="B219" s="133">
        <v>0</v>
      </c>
      <c r="C219" s="133">
        <v>0</v>
      </c>
      <c r="D219" s="133">
        <v>0</v>
      </c>
      <c r="E219" s="133">
        <v>0</v>
      </c>
      <c r="F219" s="133">
        <v>0</v>
      </c>
      <c r="G219" s="133">
        <v>0</v>
      </c>
      <c r="H219" s="133">
        <v>0</v>
      </c>
      <c r="I219" s="133">
        <v>0</v>
      </c>
      <c r="J219" s="133">
        <v>0</v>
      </c>
      <c r="K219" s="133">
        <v>0</v>
      </c>
      <c r="L219" s="133">
        <v>0</v>
      </c>
      <c r="M219" s="133">
        <v>0</v>
      </c>
      <c r="N219" s="133">
        <v>0</v>
      </c>
      <c r="O219" s="133">
        <v>0</v>
      </c>
      <c r="Q219" s="54">
        <f t="shared" si="125"/>
        <v>0</v>
      </c>
      <c r="R219" s="58">
        <f t="shared" si="126"/>
        <v>0</v>
      </c>
      <c r="S219" s="58">
        <f t="shared" si="127"/>
        <v>0</v>
      </c>
      <c r="T219" s="58">
        <f t="shared" ca="1" si="128"/>
        <v>0</v>
      </c>
      <c r="U219" s="45" t="s">
        <v>9</v>
      </c>
    </row>
    <row r="220" spans="1:21" ht="15.95" hidden="1" customHeight="1" outlineLevel="1" x14ac:dyDescent="0.2">
      <c r="A220" s="63" t="s">
        <v>151</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Q220" s="54">
        <f t="shared" si="125"/>
        <v>294</v>
      </c>
      <c r="R220" s="58">
        <f t="shared" si="126"/>
        <v>451</v>
      </c>
      <c r="S220" s="58">
        <f t="shared" si="127"/>
        <v>670</v>
      </c>
      <c r="T220" s="58">
        <f t="shared" ca="1" si="128"/>
        <v>803</v>
      </c>
      <c r="U220" s="45" t="s">
        <v>9</v>
      </c>
    </row>
    <row r="221" spans="1:21" ht="15.95" hidden="1" customHeight="1" outlineLevel="1" x14ac:dyDescent="0.2">
      <c r="A221" s="63" t="s">
        <v>152</v>
      </c>
      <c r="B221" s="133">
        <v>0</v>
      </c>
      <c r="C221" s="133">
        <v>0</v>
      </c>
      <c r="D221" s="133">
        <v>0</v>
      </c>
      <c r="E221" s="133">
        <v>0</v>
      </c>
      <c r="F221" s="133">
        <v>0</v>
      </c>
      <c r="G221" s="133">
        <v>0</v>
      </c>
      <c r="H221" s="133">
        <v>0</v>
      </c>
      <c r="I221" s="133">
        <v>0</v>
      </c>
      <c r="J221" s="133">
        <v>0</v>
      </c>
      <c r="K221" s="133">
        <v>0</v>
      </c>
      <c r="L221" s="133">
        <v>0</v>
      </c>
      <c r="M221" s="133">
        <v>0</v>
      </c>
      <c r="N221" s="133">
        <v>0</v>
      </c>
      <c r="O221" s="133">
        <v>0</v>
      </c>
      <c r="Q221" s="54">
        <f t="shared" si="125"/>
        <v>0</v>
      </c>
      <c r="R221" s="58">
        <f t="shared" si="126"/>
        <v>0</v>
      </c>
      <c r="S221" s="58">
        <f t="shared" si="127"/>
        <v>0</v>
      </c>
      <c r="T221" s="58">
        <f t="shared" ca="1" si="128"/>
        <v>0</v>
      </c>
      <c r="U221" s="45" t="s">
        <v>9</v>
      </c>
    </row>
    <row r="222" spans="1:21" ht="15.95" customHeight="1" collapsed="1" x14ac:dyDescent="0.2">
      <c r="A222" s="43" t="s">
        <v>153</v>
      </c>
      <c r="B222" s="44">
        <f t="shared" ref="B222:G222" si="133">B223+B238+B254</f>
        <v>588567</v>
      </c>
      <c r="C222" s="44">
        <f t="shared" si="133"/>
        <v>599173</v>
      </c>
      <c r="D222" s="44">
        <f t="shared" si="133"/>
        <v>605884</v>
      </c>
      <c r="E222" s="44">
        <f t="shared" si="133"/>
        <v>614224</v>
      </c>
      <c r="F222" s="44">
        <f t="shared" si="133"/>
        <v>622170</v>
      </c>
      <c r="G222" s="44">
        <f t="shared" si="133"/>
        <v>728178</v>
      </c>
      <c r="H222" s="44">
        <f t="shared" ref="H222:M222" si="134">H223+H238+H254</f>
        <v>595571</v>
      </c>
      <c r="I222" s="44">
        <f t="shared" si="134"/>
        <v>601000</v>
      </c>
      <c r="J222" s="44">
        <f t="shared" si="134"/>
        <v>591758</v>
      </c>
      <c r="K222" s="44">
        <f t="shared" si="134"/>
        <v>605345</v>
      </c>
      <c r="L222" s="44">
        <f t="shared" si="134"/>
        <v>592895</v>
      </c>
      <c r="M222" s="44">
        <f t="shared" si="134"/>
        <v>613660</v>
      </c>
      <c r="N222" s="44">
        <f t="shared" ref="N222:O222" si="135">N223+N238+N254</f>
        <v>629881</v>
      </c>
      <c r="O222" s="44">
        <f t="shared" si="135"/>
        <v>660758</v>
      </c>
      <c r="Q222" s="44">
        <f t="shared" ref="Q222:Q253" si="136">E222</f>
        <v>614224</v>
      </c>
      <c r="R222" s="44">
        <f t="shared" ref="R222:R253" si="137">I222</f>
        <v>601000</v>
      </c>
      <c r="S222" s="44">
        <f t="shared" ref="S222:S253" si="138">M222</f>
        <v>613660</v>
      </c>
      <c r="T222" s="44">
        <f t="shared" ref="T222:T253" ca="1" si="139">OFFSET(P222,0,-1)</f>
        <v>660758</v>
      </c>
      <c r="U222" s="45" t="s">
        <v>9</v>
      </c>
    </row>
    <row r="223" spans="1:21" ht="15.95" hidden="1" customHeight="1" outlineLevel="1" x14ac:dyDescent="0.2">
      <c r="A223" s="61" t="s">
        <v>154</v>
      </c>
      <c r="B223" s="62">
        <v>61585</v>
      </c>
      <c r="C223" s="62">
        <v>61996</v>
      </c>
      <c r="D223" s="62">
        <v>64049</v>
      </c>
      <c r="E223" s="62">
        <v>151364</v>
      </c>
      <c r="F223" s="62">
        <v>149518</v>
      </c>
      <c r="G223" s="62">
        <v>52989</v>
      </c>
      <c r="H223" s="62">
        <v>33474</v>
      </c>
      <c r="I223" s="62">
        <f t="shared" ref="I223:N223" si="140">SUM(I224:I237)</f>
        <v>28044</v>
      </c>
      <c r="J223" s="62">
        <f t="shared" si="140"/>
        <v>16721</v>
      </c>
      <c r="K223" s="62">
        <f t="shared" si="140"/>
        <v>222649</v>
      </c>
      <c r="L223" s="62">
        <f t="shared" si="140"/>
        <v>226629</v>
      </c>
      <c r="M223" s="62">
        <f t="shared" si="140"/>
        <v>240190</v>
      </c>
      <c r="N223" s="62">
        <f t="shared" si="140"/>
        <v>242494</v>
      </c>
      <c r="O223" s="62">
        <f t="shared" ref="O223" si="141">SUM(O224:O237)</f>
        <v>15700</v>
      </c>
      <c r="Q223" s="62">
        <f t="shared" si="136"/>
        <v>151364</v>
      </c>
      <c r="R223" s="62">
        <f t="shared" si="137"/>
        <v>28044</v>
      </c>
      <c r="S223" s="62">
        <f t="shared" si="138"/>
        <v>240190</v>
      </c>
      <c r="T223" s="62">
        <f t="shared" ca="1" si="139"/>
        <v>15700</v>
      </c>
      <c r="U223" s="45" t="s">
        <v>9</v>
      </c>
    </row>
    <row r="224" spans="1:21" ht="15.95" hidden="1" customHeight="1" outlineLevel="1" x14ac:dyDescent="0.2">
      <c r="A224" s="63" t="s">
        <v>155</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Q224" s="54">
        <f t="shared" si="136"/>
        <v>98326</v>
      </c>
      <c r="R224" s="54">
        <f t="shared" si="137"/>
        <v>-371</v>
      </c>
      <c r="S224" s="54">
        <f t="shared" si="138"/>
        <v>222456</v>
      </c>
      <c r="T224" s="54">
        <f t="shared" ca="1" si="139"/>
        <v>0</v>
      </c>
      <c r="U224" s="45" t="s">
        <v>9</v>
      </c>
    </row>
    <row r="225" spans="1:21" ht="15.95" hidden="1" customHeight="1" outlineLevel="1" x14ac:dyDescent="0.2">
      <c r="A225" s="63" t="s">
        <v>156</v>
      </c>
      <c r="B225" s="133">
        <v>0</v>
      </c>
      <c r="C225" s="133">
        <v>0</v>
      </c>
      <c r="D225" s="133">
        <v>0</v>
      </c>
      <c r="E225" s="133">
        <v>0</v>
      </c>
      <c r="F225" s="133">
        <v>0</v>
      </c>
      <c r="G225" s="133">
        <v>0</v>
      </c>
      <c r="H225" s="133">
        <v>0</v>
      </c>
      <c r="I225" s="133">
        <v>0</v>
      </c>
      <c r="J225" s="133">
        <v>0</v>
      </c>
      <c r="K225" s="133">
        <v>0</v>
      </c>
      <c r="L225" s="133">
        <v>0</v>
      </c>
      <c r="M225" s="133">
        <v>0</v>
      </c>
      <c r="N225" s="133">
        <v>0</v>
      </c>
      <c r="O225" s="133">
        <v>2742</v>
      </c>
      <c r="Q225" s="54">
        <f t="shared" si="136"/>
        <v>0</v>
      </c>
      <c r="R225" s="54">
        <f t="shared" si="137"/>
        <v>0</v>
      </c>
      <c r="S225" s="54">
        <f t="shared" si="138"/>
        <v>0</v>
      </c>
      <c r="T225" s="54">
        <f t="shared" ca="1" si="139"/>
        <v>2742</v>
      </c>
      <c r="U225" s="45" t="s">
        <v>9</v>
      </c>
    </row>
    <row r="226" spans="1:21" ht="15.95" hidden="1" customHeight="1" outlineLevel="1" x14ac:dyDescent="0.2">
      <c r="A226" s="63" t="s">
        <v>185</v>
      </c>
      <c r="B226" s="54">
        <v>0</v>
      </c>
      <c r="C226" s="54">
        <v>0</v>
      </c>
      <c r="D226" s="54">
        <v>0</v>
      </c>
      <c r="E226" s="54">
        <v>0</v>
      </c>
      <c r="F226" s="54">
        <v>57</v>
      </c>
      <c r="G226" s="54">
        <v>143</v>
      </c>
      <c r="H226" s="54">
        <v>145</v>
      </c>
      <c r="I226" s="54">
        <v>150</v>
      </c>
      <c r="J226" s="54">
        <v>296</v>
      </c>
      <c r="K226" s="54">
        <v>308</v>
      </c>
      <c r="L226" s="54">
        <v>336</v>
      </c>
      <c r="M226" s="54">
        <v>339</v>
      </c>
      <c r="N226" s="54">
        <v>346</v>
      </c>
      <c r="O226" s="54">
        <v>184</v>
      </c>
      <c r="Q226" s="54">
        <f t="shared" si="136"/>
        <v>0</v>
      </c>
      <c r="R226" s="54">
        <f t="shared" si="137"/>
        <v>150</v>
      </c>
      <c r="S226" s="54">
        <f t="shared" si="138"/>
        <v>339</v>
      </c>
      <c r="T226" s="54">
        <f t="shared" ca="1" si="139"/>
        <v>184</v>
      </c>
      <c r="U226" s="45" t="s">
        <v>9</v>
      </c>
    </row>
    <row r="227" spans="1:21" ht="15.95" hidden="1" customHeight="1" outlineLevel="1" x14ac:dyDescent="0.2">
      <c r="A227" s="63" t="s">
        <v>157</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Q227" s="54">
        <f t="shared" si="136"/>
        <v>154</v>
      </c>
      <c r="R227" s="54">
        <f t="shared" si="137"/>
        <v>50</v>
      </c>
      <c r="S227" s="54">
        <f t="shared" si="138"/>
        <v>295</v>
      </c>
      <c r="T227" s="54">
        <f t="shared" ca="1" si="139"/>
        <v>420</v>
      </c>
      <c r="U227" s="45" t="s">
        <v>9</v>
      </c>
    </row>
    <row r="228" spans="1:21" ht="15.95" hidden="1" customHeight="1" outlineLevel="1" x14ac:dyDescent="0.2">
      <c r="A228" s="63" t="s">
        <v>158</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Q228" s="54">
        <f t="shared" si="136"/>
        <v>1325</v>
      </c>
      <c r="R228" s="54">
        <f t="shared" si="137"/>
        <v>1891</v>
      </c>
      <c r="S228" s="54">
        <f t="shared" si="138"/>
        <v>1595</v>
      </c>
      <c r="T228" s="54">
        <f t="shared" ca="1" si="139"/>
        <v>1235</v>
      </c>
      <c r="U228" s="45" t="s">
        <v>9</v>
      </c>
    </row>
    <row r="229" spans="1:21" ht="15.95" hidden="1" customHeight="1" outlineLevel="1" x14ac:dyDescent="0.2">
      <c r="A229" s="63" t="s">
        <v>159</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Q229" s="54">
        <f t="shared" si="136"/>
        <v>2104</v>
      </c>
      <c r="R229" s="54">
        <f t="shared" si="137"/>
        <v>2237</v>
      </c>
      <c r="S229" s="54">
        <f t="shared" si="138"/>
        <v>1292</v>
      </c>
      <c r="T229" s="54">
        <f t="shared" ca="1" si="139"/>
        <v>2274</v>
      </c>
      <c r="U229" s="45" t="s">
        <v>9</v>
      </c>
    </row>
    <row r="230" spans="1:21" ht="15.95" hidden="1" customHeight="1" outlineLevel="1" x14ac:dyDescent="0.2">
      <c r="A230" s="63" t="s">
        <v>160</v>
      </c>
      <c r="B230" s="54">
        <v>0</v>
      </c>
      <c r="C230" s="54">
        <v>0</v>
      </c>
      <c r="D230" s="54">
        <v>0</v>
      </c>
      <c r="E230" s="54">
        <v>0</v>
      </c>
      <c r="F230" s="54">
        <v>0</v>
      </c>
      <c r="G230" s="54">
        <v>0</v>
      </c>
      <c r="H230" s="54">
        <v>0</v>
      </c>
      <c r="I230" s="54">
        <v>0</v>
      </c>
      <c r="J230" s="54">
        <v>0</v>
      </c>
      <c r="K230" s="54">
        <v>0</v>
      </c>
      <c r="L230" s="54">
        <v>0</v>
      </c>
      <c r="M230" s="54">
        <v>0</v>
      </c>
      <c r="N230" s="54">
        <v>0</v>
      </c>
      <c r="O230" s="54">
        <v>0</v>
      </c>
      <c r="Q230" s="54">
        <f t="shared" si="136"/>
        <v>0</v>
      </c>
      <c r="R230" s="54">
        <f t="shared" si="137"/>
        <v>0</v>
      </c>
      <c r="S230" s="54">
        <f t="shared" si="138"/>
        <v>0</v>
      </c>
      <c r="T230" s="54">
        <f t="shared" ca="1" si="139"/>
        <v>0</v>
      </c>
      <c r="U230" s="45" t="s">
        <v>9</v>
      </c>
    </row>
    <row r="231" spans="1:21" ht="15.95" hidden="1" customHeight="1" outlineLevel="1" x14ac:dyDescent="0.2">
      <c r="A231" s="63" t="s">
        <v>161</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Q231" s="54">
        <f t="shared" si="136"/>
        <v>40571</v>
      </c>
      <c r="R231" s="54">
        <f t="shared" si="137"/>
        <v>15412</v>
      </c>
      <c r="S231" s="54">
        <f t="shared" si="138"/>
        <v>7465</v>
      </c>
      <c r="T231" s="54">
        <f t="shared" ca="1" si="139"/>
        <v>1465</v>
      </c>
      <c r="U231" s="45" t="s">
        <v>9</v>
      </c>
    </row>
    <row r="232" spans="1:21" ht="15.95" hidden="1" customHeight="1" outlineLevel="1" x14ac:dyDescent="0.2">
      <c r="A232" s="63" t="s">
        <v>162</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Q232" s="54">
        <f t="shared" si="136"/>
        <v>213</v>
      </c>
      <c r="R232" s="54">
        <f t="shared" si="137"/>
        <v>219</v>
      </c>
      <c r="S232" s="54">
        <f t="shared" si="138"/>
        <v>78</v>
      </c>
      <c r="T232" s="54">
        <f t="shared" ca="1" si="139"/>
        <v>83</v>
      </c>
      <c r="U232" s="45" t="s">
        <v>9</v>
      </c>
    </row>
    <row r="233" spans="1:21" ht="15.95" hidden="1" customHeight="1" outlineLevel="1" x14ac:dyDescent="0.2">
      <c r="A233" s="63" t="s">
        <v>186</v>
      </c>
      <c r="B233" s="54"/>
      <c r="C233" s="54"/>
      <c r="D233" s="54"/>
      <c r="E233" s="54">
        <v>5664</v>
      </c>
      <c r="F233" s="54">
        <v>5749</v>
      </c>
      <c r="G233" s="54">
        <v>5751</v>
      </c>
      <c r="H233" s="54">
        <v>5762</v>
      </c>
      <c r="I233" s="54">
        <v>5806</v>
      </c>
      <c r="J233" s="54">
        <v>5962</v>
      </c>
      <c r="K233" s="54">
        <v>6174</v>
      </c>
      <c r="L233" s="54">
        <v>5893</v>
      </c>
      <c r="M233" s="54">
        <v>6028</v>
      </c>
      <c r="N233" s="54">
        <v>6220</v>
      </c>
      <c r="O233" s="54">
        <v>6548</v>
      </c>
      <c r="Q233" s="54">
        <f t="shared" si="136"/>
        <v>5664</v>
      </c>
      <c r="R233" s="54">
        <f t="shared" si="137"/>
        <v>5806</v>
      </c>
      <c r="S233" s="54">
        <f t="shared" si="138"/>
        <v>6028</v>
      </c>
      <c r="T233" s="54">
        <f t="shared" ca="1" si="139"/>
        <v>6548</v>
      </c>
      <c r="U233" s="45" t="s">
        <v>9</v>
      </c>
    </row>
    <row r="234" spans="1:21" ht="15.95" hidden="1" customHeight="1" outlineLevel="1" x14ac:dyDescent="0.2">
      <c r="A234" s="63" t="s">
        <v>187</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Q234" s="54">
        <f t="shared" si="136"/>
        <v>2352</v>
      </c>
      <c r="R234" s="54">
        <f t="shared" si="137"/>
        <v>1067</v>
      </c>
      <c r="S234" s="54">
        <f t="shared" si="138"/>
        <v>540</v>
      </c>
      <c r="T234" s="54">
        <f t="shared" ca="1" si="139"/>
        <v>648</v>
      </c>
      <c r="U234" s="45" t="s">
        <v>9</v>
      </c>
    </row>
    <row r="235" spans="1:21" ht="15.95" hidden="1" customHeight="1" outlineLevel="1" x14ac:dyDescent="0.2">
      <c r="A235" s="63" t="s">
        <v>164</v>
      </c>
      <c r="B235" s="54">
        <v>27</v>
      </c>
      <c r="C235" s="54">
        <v>27</v>
      </c>
      <c r="D235" s="54">
        <v>27</v>
      </c>
      <c r="E235" s="54">
        <v>75</v>
      </c>
      <c r="F235" s="54">
        <v>614</v>
      </c>
      <c r="G235" s="54">
        <v>34</v>
      </c>
      <c r="H235" s="54">
        <v>38</v>
      </c>
      <c r="I235" s="54">
        <v>1516</v>
      </c>
      <c r="J235" s="54">
        <v>0</v>
      </c>
      <c r="K235" s="54">
        <v>0</v>
      </c>
      <c r="L235" s="54">
        <v>0</v>
      </c>
      <c r="M235" s="54">
        <v>0</v>
      </c>
      <c r="N235" s="54">
        <v>0</v>
      </c>
      <c r="O235" s="54">
        <v>0</v>
      </c>
      <c r="Q235" s="54">
        <f t="shared" si="136"/>
        <v>75</v>
      </c>
      <c r="R235" s="54">
        <f t="shared" si="137"/>
        <v>1516</v>
      </c>
      <c r="S235" s="54">
        <f t="shared" si="138"/>
        <v>0</v>
      </c>
      <c r="T235" s="54">
        <f t="shared" ca="1" si="139"/>
        <v>0</v>
      </c>
      <c r="U235" s="45" t="s">
        <v>9</v>
      </c>
    </row>
    <row r="236" spans="1:21" ht="15.95" hidden="1" customHeight="1" outlineLevel="1" x14ac:dyDescent="0.2">
      <c r="A236" s="63" t="s">
        <v>165</v>
      </c>
      <c r="B236" s="54">
        <v>0</v>
      </c>
      <c r="C236" s="54">
        <v>0</v>
      </c>
      <c r="D236" s="54">
        <v>0</v>
      </c>
      <c r="E236" s="54">
        <v>547</v>
      </c>
      <c r="F236" s="54">
        <v>1613</v>
      </c>
      <c r="G236" s="54">
        <v>38</v>
      </c>
      <c r="H236" s="54">
        <v>38</v>
      </c>
      <c r="I236" s="54">
        <v>38</v>
      </c>
      <c r="J236" s="54">
        <v>70</v>
      </c>
      <c r="K236" s="54">
        <v>70</v>
      </c>
      <c r="L236" s="54">
        <v>71</v>
      </c>
      <c r="M236" s="54">
        <v>71</v>
      </c>
      <c r="N236" s="54">
        <v>74</v>
      </c>
      <c r="O236" s="54">
        <v>72</v>
      </c>
      <c r="Q236" s="54">
        <f t="shared" si="136"/>
        <v>547</v>
      </c>
      <c r="R236" s="54">
        <f t="shared" si="137"/>
        <v>38</v>
      </c>
      <c r="S236" s="54">
        <f t="shared" si="138"/>
        <v>71</v>
      </c>
      <c r="T236" s="54">
        <f t="shared" ca="1" si="139"/>
        <v>72</v>
      </c>
      <c r="U236" s="45" t="s">
        <v>9</v>
      </c>
    </row>
    <row r="237" spans="1:21" ht="15.95" hidden="1" customHeight="1" outlineLevel="1" x14ac:dyDescent="0.2">
      <c r="A237" s="63" t="s">
        <v>166</v>
      </c>
      <c r="B237" s="54">
        <v>293</v>
      </c>
      <c r="C237" s="54">
        <v>144</v>
      </c>
      <c r="D237" s="54">
        <v>581</v>
      </c>
      <c r="E237" s="54">
        <v>33</v>
      </c>
      <c r="F237" s="54">
        <v>31</v>
      </c>
      <c r="G237" s="54">
        <v>31</v>
      </c>
      <c r="H237" s="54">
        <v>31</v>
      </c>
      <c r="I237" s="54">
        <v>29</v>
      </c>
      <c r="J237" s="54">
        <v>32</v>
      </c>
      <c r="K237" s="54">
        <v>27</v>
      </c>
      <c r="L237" s="54">
        <v>31</v>
      </c>
      <c r="M237" s="54">
        <v>31</v>
      </c>
      <c r="N237" s="54">
        <v>30</v>
      </c>
      <c r="O237" s="54">
        <v>29</v>
      </c>
      <c r="Q237" s="54">
        <f t="shared" si="136"/>
        <v>33</v>
      </c>
      <c r="R237" s="54">
        <f t="shared" si="137"/>
        <v>29</v>
      </c>
      <c r="S237" s="54">
        <f t="shared" si="138"/>
        <v>31</v>
      </c>
      <c r="T237" s="54">
        <f t="shared" ca="1" si="139"/>
        <v>29</v>
      </c>
      <c r="U237" s="45" t="s">
        <v>9</v>
      </c>
    </row>
    <row r="238" spans="1:21" ht="15.95" hidden="1" customHeight="1" outlineLevel="1" x14ac:dyDescent="0.2">
      <c r="A238" s="61" t="s">
        <v>167</v>
      </c>
      <c r="B238" s="62">
        <v>224309</v>
      </c>
      <c r="C238" s="62">
        <v>222359</v>
      </c>
      <c r="D238" s="62">
        <v>219622</v>
      </c>
      <c r="E238" s="62">
        <v>136802</v>
      </c>
      <c r="F238" s="62">
        <v>137961</v>
      </c>
      <c r="G238" s="62">
        <v>337271</v>
      </c>
      <c r="H238" s="62">
        <v>341573</v>
      </c>
      <c r="I238" s="62">
        <f t="shared" ref="I238:N238" si="142">SUM(I239:I253)</f>
        <v>347426</v>
      </c>
      <c r="J238" s="62">
        <f t="shared" si="142"/>
        <v>358582</v>
      </c>
      <c r="K238" s="62">
        <f t="shared" si="142"/>
        <v>153602</v>
      </c>
      <c r="L238" s="62">
        <f t="shared" si="142"/>
        <v>151298</v>
      </c>
      <c r="M238" s="62">
        <f t="shared" si="142"/>
        <v>158484</v>
      </c>
      <c r="N238" s="62">
        <f t="shared" si="142"/>
        <v>165036</v>
      </c>
      <c r="O238" s="62">
        <f t="shared" ref="O238" si="143">SUM(O239:O253)</f>
        <v>411822</v>
      </c>
      <c r="Q238" s="62">
        <f t="shared" si="136"/>
        <v>136802</v>
      </c>
      <c r="R238" s="62">
        <f t="shared" si="137"/>
        <v>347426</v>
      </c>
      <c r="S238" s="62">
        <f t="shared" si="138"/>
        <v>158484</v>
      </c>
      <c r="T238" s="62">
        <f t="shared" ca="1" si="139"/>
        <v>411822</v>
      </c>
      <c r="U238" s="45" t="s">
        <v>9</v>
      </c>
    </row>
    <row r="239" spans="1:21" ht="15.95" hidden="1" customHeight="1" outlineLevel="1" x14ac:dyDescent="0.2">
      <c r="A239" s="63" t="s">
        <v>155</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Q239" s="54">
        <f t="shared" si="136"/>
        <v>252</v>
      </c>
      <c r="R239" s="54">
        <f t="shared" si="137"/>
        <v>206297</v>
      </c>
      <c r="S239" s="54">
        <f t="shared" si="138"/>
        <v>0</v>
      </c>
      <c r="T239" s="54">
        <f t="shared" ca="1" si="139"/>
        <v>0</v>
      </c>
      <c r="U239" s="45" t="s">
        <v>9</v>
      </c>
    </row>
    <row r="240" spans="1:21" ht="15.95" hidden="1" customHeight="1" outlineLevel="1" x14ac:dyDescent="0.2">
      <c r="A240" s="63" t="s">
        <v>156</v>
      </c>
      <c r="B240" s="54">
        <v>0</v>
      </c>
      <c r="C240" s="54">
        <v>0</v>
      </c>
      <c r="D240" s="54">
        <v>0</v>
      </c>
      <c r="E240" s="54">
        <v>0</v>
      </c>
      <c r="F240" s="54">
        <v>0</v>
      </c>
      <c r="G240" s="54">
        <v>0</v>
      </c>
      <c r="H240" s="54">
        <v>0</v>
      </c>
      <c r="I240" s="54">
        <v>0</v>
      </c>
      <c r="J240" s="54">
        <v>0</v>
      </c>
      <c r="K240" s="54">
        <v>0</v>
      </c>
      <c r="L240" s="54">
        <v>0</v>
      </c>
      <c r="M240" s="54">
        <v>0</v>
      </c>
      <c r="N240" s="54">
        <v>0</v>
      </c>
      <c r="O240" s="54">
        <v>239363</v>
      </c>
      <c r="Q240" s="54">
        <f t="shared" si="136"/>
        <v>0</v>
      </c>
      <c r="R240" s="54">
        <f t="shared" si="137"/>
        <v>0</v>
      </c>
      <c r="S240" s="54">
        <f t="shared" si="138"/>
        <v>0</v>
      </c>
      <c r="T240" s="54">
        <f t="shared" ca="1" si="139"/>
        <v>239363</v>
      </c>
      <c r="U240" s="45" t="s">
        <v>9</v>
      </c>
    </row>
    <row r="241" spans="1:21" ht="15.95" hidden="1" customHeight="1" outlineLevel="1" x14ac:dyDescent="0.2">
      <c r="A241" s="63" t="s">
        <v>185</v>
      </c>
      <c r="B241" s="54">
        <v>0</v>
      </c>
      <c r="C241" s="54">
        <v>0</v>
      </c>
      <c r="D241" s="54">
        <v>0</v>
      </c>
      <c r="E241" s="54">
        <v>0</v>
      </c>
      <c r="F241" s="54">
        <v>237</v>
      </c>
      <c r="G241" s="54">
        <v>405</v>
      </c>
      <c r="H241" s="54">
        <v>378</v>
      </c>
      <c r="I241" s="54">
        <v>387</v>
      </c>
      <c r="J241" s="54">
        <v>487</v>
      </c>
      <c r="K241" s="54">
        <v>414</v>
      </c>
      <c r="L241" s="54">
        <v>331</v>
      </c>
      <c r="M241" s="54">
        <v>249</v>
      </c>
      <c r="N241" s="54">
        <v>164</v>
      </c>
      <c r="O241" s="54">
        <v>563</v>
      </c>
      <c r="Q241" s="54">
        <f t="shared" si="136"/>
        <v>0</v>
      </c>
      <c r="R241" s="54">
        <f t="shared" si="137"/>
        <v>387</v>
      </c>
      <c r="S241" s="54">
        <f t="shared" si="138"/>
        <v>249</v>
      </c>
      <c r="T241" s="54">
        <f t="shared" ca="1" si="139"/>
        <v>563</v>
      </c>
      <c r="U241" s="45" t="s">
        <v>9</v>
      </c>
    </row>
    <row r="242" spans="1:21"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36"/>
        <v>0</v>
      </c>
      <c r="R242" s="54">
        <f t="shared" si="137"/>
        <v>0</v>
      </c>
      <c r="S242" s="54">
        <f t="shared" si="138"/>
        <v>0</v>
      </c>
      <c r="T242" s="54">
        <f t="shared" ca="1" si="139"/>
        <v>0</v>
      </c>
      <c r="U242" s="45" t="s">
        <v>9</v>
      </c>
    </row>
    <row r="243" spans="1:21" ht="15.95" hidden="1" customHeight="1" outlineLevel="1" x14ac:dyDescent="0.2">
      <c r="A243" s="63" t="s">
        <v>148</v>
      </c>
      <c r="B243" s="54">
        <v>0</v>
      </c>
      <c r="C243" s="54">
        <v>0</v>
      </c>
      <c r="D243" s="54">
        <v>0</v>
      </c>
      <c r="E243" s="54">
        <v>0</v>
      </c>
      <c r="F243" s="54">
        <v>0</v>
      </c>
      <c r="G243" s="54">
        <v>0</v>
      </c>
      <c r="H243" s="54">
        <v>0</v>
      </c>
      <c r="I243" s="54">
        <v>0</v>
      </c>
      <c r="J243" s="54">
        <v>0</v>
      </c>
      <c r="K243" s="54">
        <v>0</v>
      </c>
      <c r="L243" s="54">
        <v>0</v>
      </c>
      <c r="M243" s="54">
        <v>0</v>
      </c>
      <c r="N243" s="54">
        <v>0</v>
      </c>
      <c r="O243" s="54">
        <v>0</v>
      </c>
      <c r="Q243" s="54">
        <f t="shared" si="136"/>
        <v>0</v>
      </c>
      <c r="R243" s="54">
        <f t="shared" si="137"/>
        <v>0</v>
      </c>
      <c r="S243" s="54">
        <f t="shared" si="138"/>
        <v>0</v>
      </c>
      <c r="T243" s="54">
        <f t="shared" ca="1" si="139"/>
        <v>0</v>
      </c>
      <c r="U243" s="45" t="s">
        <v>9</v>
      </c>
    </row>
    <row r="244" spans="1:21" ht="15.95" hidden="1" customHeight="1" outlineLevel="1" x14ac:dyDescent="0.2">
      <c r="A244" s="63" t="s">
        <v>159</v>
      </c>
      <c r="B244" s="54">
        <v>235</v>
      </c>
      <c r="C244" s="54">
        <v>235</v>
      </c>
      <c r="D244" s="54">
        <v>235</v>
      </c>
      <c r="E244" s="54">
        <v>0</v>
      </c>
      <c r="F244" s="54">
        <v>0</v>
      </c>
      <c r="G244" s="54">
        <v>0</v>
      </c>
      <c r="H244" s="54">
        <v>0</v>
      </c>
      <c r="I244" s="54">
        <v>0</v>
      </c>
      <c r="J244" s="54">
        <v>0</v>
      </c>
      <c r="K244" s="54">
        <v>0</v>
      </c>
      <c r="L244" s="54">
        <v>0</v>
      </c>
      <c r="M244" s="54">
        <v>0</v>
      </c>
      <c r="N244" s="54">
        <v>0</v>
      </c>
      <c r="O244" s="54">
        <v>0</v>
      </c>
      <c r="Q244" s="54">
        <f t="shared" si="136"/>
        <v>0</v>
      </c>
      <c r="R244" s="54">
        <f t="shared" si="137"/>
        <v>0</v>
      </c>
      <c r="S244" s="54">
        <f t="shared" si="138"/>
        <v>0</v>
      </c>
      <c r="T244" s="54">
        <f t="shared" ca="1" si="139"/>
        <v>0</v>
      </c>
      <c r="U244" s="45" t="s">
        <v>9</v>
      </c>
    </row>
    <row r="245" spans="1:21" ht="15.95" hidden="1" customHeight="1" outlineLevel="1" x14ac:dyDescent="0.2">
      <c r="A245" s="63" t="s">
        <v>149</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Q245" s="54">
        <f t="shared" si="136"/>
        <v>70835</v>
      </c>
      <c r="R245" s="54">
        <f t="shared" si="137"/>
        <v>77777</v>
      </c>
      <c r="S245" s="54">
        <f t="shared" si="138"/>
        <v>90537</v>
      </c>
      <c r="T245" s="54">
        <f t="shared" ca="1" si="139"/>
        <v>101707</v>
      </c>
      <c r="U245" s="45" t="s">
        <v>9</v>
      </c>
    </row>
    <row r="246" spans="1:21" ht="15.95" hidden="1" customHeight="1" outlineLevel="1" x14ac:dyDescent="0.2">
      <c r="A246" s="63" t="s">
        <v>188</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Q246" s="54">
        <f t="shared" si="136"/>
        <v>46828</v>
      </c>
      <c r="R246" s="54">
        <f t="shared" si="137"/>
        <v>47488</v>
      </c>
      <c r="S246" s="54">
        <f t="shared" si="138"/>
        <v>49740</v>
      </c>
      <c r="T246" s="54">
        <f t="shared" ca="1" si="139"/>
        <v>51676</v>
      </c>
      <c r="U246" s="45" t="s">
        <v>9</v>
      </c>
    </row>
    <row r="247" spans="1:21" ht="15.95" hidden="1" customHeight="1" outlineLevel="1" x14ac:dyDescent="0.2">
      <c r="A247" s="63" t="s">
        <v>189</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Q247" s="54">
        <f t="shared" si="136"/>
        <v>15193</v>
      </c>
      <c r="R247" s="54">
        <f t="shared" si="137"/>
        <v>15402</v>
      </c>
      <c r="S247" s="54">
        <f t="shared" si="138"/>
        <v>16132</v>
      </c>
      <c r="T247" s="54">
        <f t="shared" ca="1" si="139"/>
        <v>16760</v>
      </c>
      <c r="U247" s="45" t="s">
        <v>9</v>
      </c>
    </row>
    <row r="248" spans="1:21" ht="15.95" hidden="1" customHeight="1" outlineLevel="1" x14ac:dyDescent="0.2">
      <c r="A248" s="63" t="s">
        <v>164</v>
      </c>
      <c r="B248" s="133">
        <v>0</v>
      </c>
      <c r="C248" s="133">
        <v>0</v>
      </c>
      <c r="D248" s="133">
        <v>0</v>
      </c>
      <c r="E248" s="133">
        <v>0</v>
      </c>
      <c r="F248" s="133">
        <v>0</v>
      </c>
      <c r="G248" s="133">
        <v>0</v>
      </c>
      <c r="H248" s="133">
        <v>0</v>
      </c>
      <c r="I248" s="133">
        <v>0</v>
      </c>
      <c r="J248" s="133">
        <v>1575</v>
      </c>
      <c r="K248" s="133">
        <v>1618</v>
      </c>
      <c r="L248" s="133">
        <v>1675</v>
      </c>
      <c r="M248" s="133">
        <v>1751</v>
      </c>
      <c r="N248" s="133">
        <v>1678</v>
      </c>
      <c r="O248" s="133">
        <v>1678</v>
      </c>
      <c r="Q248" s="54">
        <f t="shared" si="136"/>
        <v>0</v>
      </c>
      <c r="R248" s="54">
        <f t="shared" si="137"/>
        <v>0</v>
      </c>
      <c r="S248" s="54">
        <f t="shared" si="138"/>
        <v>1751</v>
      </c>
      <c r="T248" s="54">
        <f t="shared" ca="1" si="139"/>
        <v>1678</v>
      </c>
      <c r="U248" s="45" t="s">
        <v>9</v>
      </c>
    </row>
    <row r="249" spans="1:21" ht="15.95" hidden="1" customHeight="1" outlineLevel="1" x14ac:dyDescent="0.2">
      <c r="A249" s="63" t="s">
        <v>165</v>
      </c>
      <c r="B249" s="54">
        <v>0</v>
      </c>
      <c r="C249" s="54">
        <v>0</v>
      </c>
      <c r="D249" s="54">
        <v>0</v>
      </c>
      <c r="E249" s="54">
        <v>3619</v>
      </c>
      <c r="F249" s="54">
        <v>456</v>
      </c>
      <c r="G249" s="54">
        <v>0</v>
      </c>
      <c r="H249" s="54">
        <v>0</v>
      </c>
      <c r="I249" s="54">
        <v>0</v>
      </c>
      <c r="J249" s="54">
        <v>0</v>
      </c>
      <c r="K249" s="54">
        <v>0</v>
      </c>
      <c r="L249" s="54">
        <v>0</v>
      </c>
      <c r="M249" s="54">
        <v>0</v>
      </c>
      <c r="N249" s="54">
        <v>0</v>
      </c>
      <c r="O249" s="54">
        <v>0</v>
      </c>
      <c r="Q249" s="54">
        <f t="shared" si="136"/>
        <v>3619</v>
      </c>
      <c r="R249" s="54">
        <f t="shared" si="137"/>
        <v>0</v>
      </c>
      <c r="S249" s="54">
        <f t="shared" si="138"/>
        <v>0</v>
      </c>
      <c r="T249" s="54">
        <f t="shared" ca="1" si="139"/>
        <v>0</v>
      </c>
      <c r="U249" s="45" t="s">
        <v>9</v>
      </c>
    </row>
    <row r="250" spans="1:21" ht="15.95" hidden="1" customHeight="1" outlineLevel="1" x14ac:dyDescent="0.2">
      <c r="A250" s="63" t="s">
        <v>162</v>
      </c>
      <c r="B250" s="133">
        <v>0</v>
      </c>
      <c r="C250" s="133">
        <v>0</v>
      </c>
      <c r="D250" s="133">
        <v>0</v>
      </c>
      <c r="E250" s="133">
        <v>0</v>
      </c>
      <c r="F250" s="133">
        <v>0</v>
      </c>
      <c r="G250" s="133">
        <v>0</v>
      </c>
      <c r="H250" s="133">
        <v>0</v>
      </c>
      <c r="I250" s="133">
        <v>0</v>
      </c>
      <c r="J250" s="133">
        <v>0</v>
      </c>
      <c r="K250" s="133">
        <v>0</v>
      </c>
      <c r="L250" s="133">
        <v>0</v>
      </c>
      <c r="M250" s="133">
        <v>0</v>
      </c>
      <c r="N250" s="133">
        <v>0</v>
      </c>
      <c r="O250" s="133">
        <v>0</v>
      </c>
      <c r="Q250" s="54">
        <f t="shared" si="136"/>
        <v>0</v>
      </c>
      <c r="R250" s="54">
        <f t="shared" si="137"/>
        <v>0</v>
      </c>
      <c r="S250" s="54">
        <f t="shared" si="138"/>
        <v>0</v>
      </c>
      <c r="T250" s="54">
        <f t="shared" ca="1" si="139"/>
        <v>0</v>
      </c>
      <c r="U250" s="45" t="s">
        <v>9</v>
      </c>
    </row>
    <row r="251" spans="1:21" ht="15.95" hidden="1" customHeight="1" outlineLevel="1" x14ac:dyDescent="0.2">
      <c r="A251" s="63" t="s">
        <v>163</v>
      </c>
      <c r="B251" s="133">
        <v>0</v>
      </c>
      <c r="C251" s="133">
        <v>0</v>
      </c>
      <c r="D251" s="133">
        <v>0</v>
      </c>
      <c r="E251" s="133">
        <v>0</v>
      </c>
      <c r="F251" s="133">
        <v>0</v>
      </c>
      <c r="G251" s="133">
        <v>0</v>
      </c>
      <c r="H251" s="133">
        <v>0</v>
      </c>
      <c r="I251" s="133">
        <v>0</v>
      </c>
      <c r="J251" s="133">
        <v>0</v>
      </c>
      <c r="K251" s="133">
        <v>0</v>
      </c>
      <c r="L251" s="133">
        <v>0</v>
      </c>
      <c r="M251" s="133">
        <v>0</v>
      </c>
      <c r="N251" s="133">
        <v>0</v>
      </c>
      <c r="O251" s="133">
        <v>0</v>
      </c>
      <c r="Q251" s="54">
        <f t="shared" si="136"/>
        <v>0</v>
      </c>
      <c r="R251" s="54">
        <f t="shared" si="137"/>
        <v>0</v>
      </c>
      <c r="S251" s="54">
        <f t="shared" si="138"/>
        <v>0</v>
      </c>
      <c r="T251" s="54">
        <f t="shared" ca="1" si="139"/>
        <v>0</v>
      </c>
      <c r="U251" s="45" t="s">
        <v>9</v>
      </c>
    </row>
    <row r="252" spans="1:21" ht="15.95" hidden="1" customHeight="1" outlineLevel="1" x14ac:dyDescent="0.2">
      <c r="A252" s="63" t="s">
        <v>160</v>
      </c>
      <c r="B252" s="133">
        <v>0</v>
      </c>
      <c r="C252" s="133">
        <v>0</v>
      </c>
      <c r="D252" s="133">
        <v>0</v>
      </c>
      <c r="E252" s="133">
        <v>0</v>
      </c>
      <c r="F252" s="133">
        <v>0</v>
      </c>
      <c r="G252" s="133">
        <v>0</v>
      </c>
      <c r="H252" s="133">
        <v>0</v>
      </c>
      <c r="I252" s="133">
        <v>0</v>
      </c>
      <c r="J252" s="133">
        <v>0</v>
      </c>
      <c r="K252" s="133">
        <v>0</v>
      </c>
      <c r="L252" s="133">
        <v>0</v>
      </c>
      <c r="M252" s="133">
        <v>0</v>
      </c>
      <c r="N252" s="133">
        <v>0</v>
      </c>
      <c r="O252" s="133">
        <v>0</v>
      </c>
      <c r="Q252" s="54">
        <f t="shared" si="136"/>
        <v>0</v>
      </c>
      <c r="R252" s="54">
        <f t="shared" si="137"/>
        <v>0</v>
      </c>
      <c r="S252" s="54">
        <f t="shared" si="138"/>
        <v>0</v>
      </c>
      <c r="T252" s="54">
        <f t="shared" ca="1" si="139"/>
        <v>0</v>
      </c>
      <c r="U252" s="45" t="s">
        <v>9</v>
      </c>
    </row>
    <row r="253" spans="1:21" ht="15.95" hidden="1" customHeight="1" outlineLevel="1" x14ac:dyDescent="0.2">
      <c r="A253" s="63" t="s">
        <v>166</v>
      </c>
      <c r="B253" s="54">
        <v>2607</v>
      </c>
      <c r="C253" s="54">
        <v>2607</v>
      </c>
      <c r="D253" s="54">
        <v>2607</v>
      </c>
      <c r="E253" s="54">
        <v>75</v>
      </c>
      <c r="F253" s="54">
        <v>75</v>
      </c>
      <c r="G253" s="54">
        <v>75</v>
      </c>
      <c r="H253" s="54">
        <v>75</v>
      </c>
      <c r="I253" s="54">
        <v>75</v>
      </c>
      <c r="J253" s="54">
        <v>75</v>
      </c>
      <c r="K253" s="54">
        <v>75</v>
      </c>
      <c r="L253" s="54">
        <v>75</v>
      </c>
      <c r="M253" s="54">
        <v>75</v>
      </c>
      <c r="N253" s="54">
        <v>75</v>
      </c>
      <c r="O253" s="54">
        <v>75</v>
      </c>
      <c r="Q253" s="54">
        <f t="shared" si="136"/>
        <v>75</v>
      </c>
      <c r="R253" s="54">
        <f t="shared" si="137"/>
        <v>75</v>
      </c>
      <c r="S253" s="54">
        <f t="shared" si="138"/>
        <v>75</v>
      </c>
      <c r="T253" s="54">
        <f t="shared" ca="1" si="139"/>
        <v>75</v>
      </c>
      <c r="U253" s="45" t="s">
        <v>9</v>
      </c>
    </row>
    <row r="254" spans="1:21" ht="15.95" hidden="1" customHeight="1" outlineLevel="1" x14ac:dyDescent="0.2">
      <c r="A254" s="61" t="s">
        <v>168</v>
      </c>
      <c r="B254" s="62">
        <v>302673</v>
      </c>
      <c r="C254" s="62">
        <v>314818</v>
      </c>
      <c r="D254" s="62">
        <v>322213</v>
      </c>
      <c r="E254" s="62">
        <v>326058</v>
      </c>
      <c r="F254" s="62">
        <v>334691</v>
      </c>
      <c r="G254" s="62">
        <v>337918</v>
      </c>
      <c r="H254" s="62">
        <v>220524</v>
      </c>
      <c r="I254" s="62">
        <f t="shared" ref="I254:N254" si="144">SUM(I255:I261)</f>
        <v>225530</v>
      </c>
      <c r="J254" s="62">
        <f t="shared" si="144"/>
        <v>216455</v>
      </c>
      <c r="K254" s="62">
        <f t="shared" si="144"/>
        <v>229094</v>
      </c>
      <c r="L254" s="62">
        <f t="shared" si="144"/>
        <v>214968</v>
      </c>
      <c r="M254" s="62">
        <f t="shared" si="144"/>
        <v>214986</v>
      </c>
      <c r="N254" s="62">
        <f t="shared" si="144"/>
        <v>222351</v>
      </c>
      <c r="O254" s="62">
        <f t="shared" ref="O254" si="145">SUM(O255:O261)</f>
        <v>233236</v>
      </c>
      <c r="Q254" s="62">
        <f t="shared" ref="Q254:Q261" si="146">E254</f>
        <v>326058</v>
      </c>
      <c r="R254" s="62">
        <f t="shared" ref="R254:R261" si="147">I254</f>
        <v>225530</v>
      </c>
      <c r="S254" s="62">
        <f t="shared" ref="S254:S261" si="148">M254</f>
        <v>214986</v>
      </c>
      <c r="T254" s="62">
        <f t="shared" ref="T254:T261" ca="1" si="149">OFFSET(P254,0,-1)</f>
        <v>233236</v>
      </c>
      <c r="U254" s="45" t="s">
        <v>9</v>
      </c>
    </row>
    <row r="255" spans="1:21" ht="15.95" hidden="1" customHeight="1" outlineLevel="1" x14ac:dyDescent="0.2">
      <c r="A255" s="63" t="s">
        <v>169</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Q255" s="54">
        <f t="shared" si="146"/>
        <v>125686</v>
      </c>
      <c r="R255" s="54">
        <f t="shared" si="147"/>
        <v>126286</v>
      </c>
      <c r="S255" s="54">
        <f t="shared" si="148"/>
        <v>126286</v>
      </c>
      <c r="T255" s="54">
        <f t="shared" ca="1" si="149"/>
        <v>126286</v>
      </c>
      <c r="U255" s="45" t="s">
        <v>9</v>
      </c>
    </row>
    <row r="256" spans="1:21"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46"/>
        <v>0</v>
      </c>
      <c r="R256" s="54">
        <f t="shared" si="147"/>
        <v>0</v>
      </c>
      <c r="S256" s="54">
        <f t="shared" si="148"/>
        <v>0</v>
      </c>
      <c r="T256" s="54">
        <f t="shared" ca="1" si="149"/>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46"/>
        <v>0</v>
      </c>
      <c r="R257" s="54">
        <f t="shared" si="147"/>
        <v>0</v>
      </c>
      <c r="S257" s="54">
        <f t="shared" si="148"/>
        <v>0</v>
      </c>
      <c r="T257" s="54">
        <f t="shared" ca="1" si="149"/>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46"/>
        <v>0</v>
      </c>
      <c r="R258" s="54">
        <f t="shared" si="147"/>
        <v>0</v>
      </c>
      <c r="S258" s="54">
        <f t="shared" si="148"/>
        <v>0</v>
      </c>
      <c r="T258" s="54">
        <f t="shared" ca="1" si="149"/>
        <v>0</v>
      </c>
      <c r="U258" s="45" t="s">
        <v>9</v>
      </c>
    </row>
    <row r="259" spans="1:21" ht="15.95" hidden="1" customHeight="1" outlineLevel="1" x14ac:dyDescent="0.2">
      <c r="A259" s="63" t="s">
        <v>172</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Q259" s="54">
        <f t="shared" si="146"/>
        <v>200373</v>
      </c>
      <c r="R259" s="54">
        <f t="shared" si="147"/>
        <v>99244</v>
      </c>
      <c r="S259" s="54">
        <f t="shared" si="148"/>
        <v>88699</v>
      </c>
      <c r="T259" s="54">
        <f t="shared" ca="1" si="149"/>
        <v>88699</v>
      </c>
      <c r="U259" s="45" t="s">
        <v>9</v>
      </c>
    </row>
    <row r="260" spans="1:21" ht="15.95" hidden="1" customHeight="1" outlineLevel="1" x14ac:dyDescent="0.2">
      <c r="A260" s="63" t="s">
        <v>173</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Q260" s="54">
        <f t="shared" si="146"/>
        <v>-1</v>
      </c>
      <c r="R260" s="54">
        <f t="shared" si="147"/>
        <v>0</v>
      </c>
      <c r="S260" s="54">
        <f t="shared" si="148"/>
        <v>1</v>
      </c>
      <c r="T260" s="54">
        <f t="shared" ca="1" si="149"/>
        <v>18251</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46"/>
        <v>0</v>
      </c>
      <c r="R261" s="54">
        <f t="shared" si="147"/>
        <v>0</v>
      </c>
      <c r="S261" s="54">
        <f t="shared" si="148"/>
        <v>0</v>
      </c>
      <c r="T261" s="54">
        <f t="shared" ca="1" si="149"/>
        <v>0</v>
      </c>
      <c r="U261" s="45" t="s">
        <v>9</v>
      </c>
    </row>
    <row r="262" spans="1:21" ht="15.95" customHeight="1" collapsed="1" x14ac:dyDescent="0.2">
      <c r="U262" s="45" t="s">
        <v>9</v>
      </c>
    </row>
    <row r="263" spans="1:21" ht="15.95" customHeight="1" x14ac:dyDescent="0.2">
      <c r="A263" s="179" t="s">
        <v>190</v>
      </c>
      <c r="U263" s="45" t="s">
        <v>9</v>
      </c>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outlinePr summaryBelow="0" summaryRight="0"/>
  </sheetPr>
  <dimension ref="A1:AF268"/>
  <sheetViews>
    <sheetView showGridLines="0" zoomScale="80" zoomScaleNormal="80" workbookViewId="0">
      <pane xSplit="1" ySplit="5" topLeftCell="B6" activePane="bottomRight" state="frozen"/>
      <selection pane="topRight" activeCell="M6" sqref="M6"/>
      <selection pane="bottomLeft" activeCell="M6" sqref="M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16384" width="9.140625" style="20"/>
  </cols>
  <sheetData>
    <row r="1" spans="1:23" s="2" customFormat="1" ht="21.95" customHeight="1" x14ac:dyDescent="0.2">
      <c r="A1" s="36" t="s">
        <v>191</v>
      </c>
      <c r="B1" s="37"/>
      <c r="C1" s="37"/>
      <c r="D1" s="37"/>
      <c r="E1" s="37"/>
      <c r="F1" s="37"/>
      <c r="G1" s="37"/>
      <c r="H1" s="37"/>
      <c r="I1" s="37"/>
      <c r="J1" s="37"/>
      <c r="K1" s="37"/>
      <c r="L1" s="37"/>
      <c r="M1" s="37"/>
      <c r="N1" s="37"/>
      <c r="O1" s="37"/>
      <c r="Q1" s="37"/>
      <c r="R1" s="37"/>
      <c r="S1" s="37"/>
      <c r="T1" s="37"/>
      <c r="U1" s="38" t="s">
        <v>9</v>
      </c>
    </row>
    <row r="2" spans="1:23" s="2" customFormat="1" ht="21.95" customHeight="1" thickBot="1" x14ac:dyDescent="0.25">
      <c r="A2" s="69" t="s">
        <v>59</v>
      </c>
      <c r="B2" s="67"/>
      <c r="C2" s="67"/>
      <c r="D2" s="67"/>
      <c r="E2" s="67"/>
      <c r="F2" s="67"/>
      <c r="G2" s="67"/>
      <c r="H2" s="67"/>
      <c r="I2" s="67"/>
      <c r="J2" s="67"/>
      <c r="K2" s="67"/>
      <c r="L2" s="67"/>
      <c r="M2" s="67"/>
      <c r="N2" s="67"/>
      <c r="O2" s="67"/>
      <c r="P2" s="68"/>
      <c r="Q2" s="67"/>
      <c r="R2" s="67"/>
      <c r="S2" s="67"/>
      <c r="T2" s="67"/>
      <c r="U2" s="38" t="s">
        <v>9</v>
      </c>
    </row>
    <row r="3" spans="1:23" ht="21.95" customHeight="1" thickTop="1" x14ac:dyDescent="0.2">
      <c r="A3" s="65" t="s">
        <v>60</v>
      </c>
      <c r="B3" s="85" t="s">
        <v>192</v>
      </c>
      <c r="C3" s="85" t="s">
        <v>192</v>
      </c>
      <c r="D3" s="85" t="s">
        <v>192</v>
      </c>
      <c r="E3" s="85" t="s">
        <v>192</v>
      </c>
      <c r="F3" s="82" t="s">
        <v>41</v>
      </c>
      <c r="G3" s="82" t="s">
        <v>41</v>
      </c>
      <c r="H3" s="82" t="s">
        <v>41</v>
      </c>
      <c r="I3" s="82" t="s">
        <v>41</v>
      </c>
      <c r="J3" s="82" t="s">
        <v>41</v>
      </c>
      <c r="K3" s="82" t="s">
        <v>41</v>
      </c>
      <c r="L3" s="82" t="s">
        <v>41</v>
      </c>
      <c r="M3" s="82" t="s">
        <v>41</v>
      </c>
      <c r="N3" s="82" t="s">
        <v>41</v>
      </c>
      <c r="O3" s="82" t="s">
        <v>41</v>
      </c>
      <c r="Q3" s="82"/>
      <c r="R3" s="82"/>
      <c r="S3" s="82"/>
      <c r="T3" s="82"/>
      <c r="U3" s="45" t="s">
        <v>9</v>
      </c>
      <c r="V3" s="2"/>
    </row>
    <row r="4" spans="1:23" ht="21.95" customHeight="1" thickBot="1" x14ac:dyDescent="0.25">
      <c r="A4" s="66" t="s">
        <v>61</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Q4" s="84"/>
      <c r="R4" s="84"/>
      <c r="S4" s="84"/>
      <c r="T4" s="84"/>
      <c r="U4" s="45" t="s">
        <v>9</v>
      </c>
    </row>
    <row r="5" spans="1:23"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3"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3" ht="18" customHeight="1" x14ac:dyDescent="0.2">
      <c r="A7" s="43" t="s">
        <v>74</v>
      </c>
      <c r="B7" s="44"/>
      <c r="C7" s="44"/>
      <c r="D7" s="44"/>
      <c r="E7" s="44"/>
      <c r="F7" s="44"/>
      <c r="G7" s="44"/>
      <c r="H7" s="44"/>
      <c r="I7" s="44"/>
      <c r="J7" s="44"/>
      <c r="K7" s="44"/>
      <c r="L7" s="44"/>
      <c r="M7" s="44"/>
      <c r="N7" s="44"/>
      <c r="O7" s="44"/>
      <c r="Q7" s="44"/>
      <c r="R7" s="44"/>
      <c r="S7" s="44"/>
      <c r="T7" s="44"/>
      <c r="U7" s="45" t="s">
        <v>9</v>
      </c>
    </row>
    <row r="8" spans="1:23" s="48" customFormat="1" ht="18" customHeight="1" x14ac:dyDescent="0.2">
      <c r="A8" s="46" t="s">
        <v>75</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Q8" s="47">
        <f>Q40</f>
        <v>0</v>
      </c>
      <c r="R8" s="47">
        <f>R40</f>
        <v>64988</v>
      </c>
      <c r="S8" s="47">
        <f>S40</f>
        <v>72153</v>
      </c>
      <c r="T8" s="47">
        <f>T40</f>
        <v>37533</v>
      </c>
      <c r="U8" s="33" t="s">
        <v>9</v>
      </c>
      <c r="W8" s="232"/>
    </row>
    <row r="9" spans="1:23" s="48" customFormat="1" ht="18" customHeight="1" x14ac:dyDescent="0.2">
      <c r="A9" s="46" t="s">
        <v>76</v>
      </c>
      <c r="B9" s="47">
        <f t="shared" ref="B9:H9" si="3">SUM(B40:B41,B46)-SUM(B45,B48)</f>
        <v>0</v>
      </c>
      <c r="C9" s="47">
        <f t="shared" si="3"/>
        <v>0</v>
      </c>
      <c r="D9" s="47">
        <f t="shared" si="3"/>
        <v>0</v>
      </c>
      <c r="E9" s="47">
        <f t="shared" si="3"/>
        <v>0</v>
      </c>
      <c r="F9" s="47">
        <f t="shared" si="3"/>
        <v>12681</v>
      </c>
      <c r="G9" s="47">
        <f t="shared" si="3"/>
        <v>16055</v>
      </c>
      <c r="H9" s="47">
        <f t="shared" si="3"/>
        <v>17430</v>
      </c>
      <c r="I9" s="47">
        <f t="shared" ref="I9:J9" si="4">SUM(I40:I41,I46)-SUM(I45,I48)</f>
        <v>16606</v>
      </c>
      <c r="J9" s="47">
        <f t="shared" si="4"/>
        <v>16150</v>
      </c>
      <c r="K9" s="47">
        <f t="shared" ref="K9:L9" si="5">SUM(K40:K41,K46)-SUM(K45,K48)</f>
        <v>15890</v>
      </c>
      <c r="L9" s="47">
        <f t="shared" si="5"/>
        <v>17512</v>
      </c>
      <c r="M9" s="47">
        <f t="shared" ref="M9" si="6">SUM(M40:M41,M46)-SUM(M45,M48)</f>
        <v>17421</v>
      </c>
      <c r="N9" s="47">
        <f t="shared" ref="N9" si="7">SUM(N40:N41,N46)-SUM(N45,N48)</f>
        <v>17441</v>
      </c>
      <c r="O9" s="47">
        <f>SUM(O40:O41,O46)-SUM(O45,O48)-3963.97229</f>
        <v>17872.027709999998</v>
      </c>
      <c r="Q9" s="47">
        <f>SUM(Q40:Q41,Q46)-SUM(Q45,Q48)</f>
        <v>0</v>
      </c>
      <c r="R9" s="47">
        <f>SUM(R40:R41,R46)-SUM(R45,R48)</f>
        <v>62772</v>
      </c>
      <c r="S9" s="47">
        <f>SUM(S40:S41,S46)-SUM(S45,S48)</f>
        <v>66973</v>
      </c>
      <c r="T9" s="47">
        <f>SUM(T40:T41,T46)-SUM(T45,T48)</f>
        <v>39277</v>
      </c>
      <c r="U9" s="33" t="s">
        <v>9</v>
      </c>
      <c r="W9" s="232"/>
    </row>
    <row r="10" spans="1:23" s="52" customFormat="1" ht="18" customHeight="1" x14ac:dyDescent="0.2">
      <c r="A10" s="49" t="s">
        <v>77</v>
      </c>
      <c r="B10" s="50" t="str">
        <f t="shared" ref="B10:H10" si="8">IFERROR(B9/B$8,"n/a")</f>
        <v>n/a</v>
      </c>
      <c r="C10" s="50" t="str">
        <f t="shared" si="8"/>
        <v>n/a</v>
      </c>
      <c r="D10" s="50" t="str">
        <f t="shared" si="8"/>
        <v>n/a</v>
      </c>
      <c r="E10" s="50" t="str">
        <f t="shared" si="8"/>
        <v>n/a</v>
      </c>
      <c r="F10" s="50">
        <f t="shared" si="8"/>
        <v>0.95310033821871476</v>
      </c>
      <c r="G10" s="50">
        <f t="shared" si="8"/>
        <v>0.94180794274652435</v>
      </c>
      <c r="H10" s="50">
        <f t="shared" si="8"/>
        <v>1.003627569528416</v>
      </c>
      <c r="I10" s="50">
        <f t="shared" ref="I10:J10" si="9">IFERROR(I9/I$8,"n/a")</f>
        <v>0.96160750477734669</v>
      </c>
      <c r="J10" s="50">
        <f t="shared" si="9"/>
        <v>0.93212512986263418</v>
      </c>
      <c r="K10" s="50">
        <f t="shared" ref="K10:L10" si="10">IFERROR(K9/K$8,"n/a")</f>
        <v>0.91902834008097167</v>
      </c>
      <c r="L10" s="50">
        <f t="shared" si="10"/>
        <v>0.93302786509670199</v>
      </c>
      <c r="M10" s="50">
        <f t="shared" ref="M10" si="11">IFERROR(M9/M$8,"n/a")</f>
        <v>0.92822890025575444</v>
      </c>
      <c r="N10" s="50">
        <f t="shared" ref="N10:O10" si="12">IFERROR(N9/N$8,"n/a")</f>
        <v>0.92939358414153261</v>
      </c>
      <c r="O10" s="50">
        <f t="shared" si="12"/>
        <v>0.95231138221345968</v>
      </c>
      <c r="Q10" s="50" t="str">
        <f>IFERROR(Q9/Q$8,"n/a")</f>
        <v>n/a</v>
      </c>
      <c r="R10" s="50">
        <f>IFERROR(R9/R$8,"n/a")</f>
        <v>0.96590139718101808</v>
      </c>
      <c r="S10" s="50">
        <f>IFERROR(S9/S$8,"n/a")</f>
        <v>0.92820811331476172</v>
      </c>
      <c r="T10" s="50">
        <f>IFERROR(T9/T$8,"n/a")</f>
        <v>1.0464657767830976</v>
      </c>
      <c r="U10" s="51" t="s">
        <v>9</v>
      </c>
      <c r="W10" s="233"/>
    </row>
    <row r="11" spans="1:23" ht="18" customHeight="1" x14ac:dyDescent="0.2">
      <c r="A11" s="53" t="s">
        <v>78</v>
      </c>
      <c r="B11" s="54">
        <v>0</v>
      </c>
      <c r="C11" s="54">
        <v>0</v>
      </c>
      <c r="D11" s="54">
        <v>0</v>
      </c>
      <c r="E11" s="54">
        <v>0</v>
      </c>
      <c r="F11" s="54">
        <v>0</v>
      </c>
      <c r="G11" s="54">
        <v>0</v>
      </c>
      <c r="H11" s="54">
        <v>1275</v>
      </c>
      <c r="I11" s="54">
        <f>1159-189</f>
        <v>970</v>
      </c>
      <c r="J11" s="54">
        <v>0</v>
      </c>
      <c r="K11" s="54">
        <v>0</v>
      </c>
      <c r="L11" s="54">
        <v>0</v>
      </c>
      <c r="M11" s="54">
        <v>0</v>
      </c>
      <c r="N11" s="54">
        <v>0</v>
      </c>
      <c r="O11" s="54">
        <v>0</v>
      </c>
      <c r="Q11" s="54">
        <f>SUM(B11:E11)</f>
        <v>0</v>
      </c>
      <c r="R11" s="54">
        <f>SUM(F11:I11)</f>
        <v>2245</v>
      </c>
      <c r="S11" s="54">
        <f>SUM(J11:M11)</f>
        <v>0</v>
      </c>
      <c r="T11" s="54">
        <f>SUM(N11:P11)</f>
        <v>0</v>
      </c>
      <c r="U11" s="45" t="s">
        <v>9</v>
      </c>
      <c r="W11" s="234"/>
    </row>
    <row r="12" spans="1:23" s="48" customFormat="1" ht="18" customHeight="1" x14ac:dyDescent="0.2">
      <c r="A12" s="46" t="s">
        <v>79</v>
      </c>
      <c r="B12" s="47">
        <f t="shared" ref="B12:H12" si="13">B9-B11</f>
        <v>0</v>
      </c>
      <c r="C12" s="47">
        <f t="shared" si="13"/>
        <v>0</v>
      </c>
      <c r="D12" s="47">
        <f t="shared" si="13"/>
        <v>0</v>
      </c>
      <c r="E12" s="47">
        <f t="shared" si="13"/>
        <v>0</v>
      </c>
      <c r="F12" s="47">
        <f t="shared" si="13"/>
        <v>12681</v>
      </c>
      <c r="G12" s="47">
        <f t="shared" si="13"/>
        <v>16055</v>
      </c>
      <c r="H12" s="47">
        <f t="shared" si="13"/>
        <v>16155</v>
      </c>
      <c r="I12" s="47">
        <f t="shared" ref="I12:J12" si="14">I9-I11</f>
        <v>15636</v>
      </c>
      <c r="J12" s="47">
        <f t="shared" si="14"/>
        <v>16150</v>
      </c>
      <c r="K12" s="47">
        <f t="shared" ref="K12:L12" si="15">K9-K11</f>
        <v>15890</v>
      </c>
      <c r="L12" s="47">
        <f t="shared" si="15"/>
        <v>17512</v>
      </c>
      <c r="M12" s="47">
        <f t="shared" ref="M12" si="16">M9-M11</f>
        <v>17421</v>
      </c>
      <c r="N12" s="47">
        <f t="shared" ref="N12:O12" si="17">N9-N11</f>
        <v>17441</v>
      </c>
      <c r="O12" s="47">
        <f t="shared" si="17"/>
        <v>17872.027709999998</v>
      </c>
      <c r="Q12" s="47">
        <f>Q9-Q11</f>
        <v>0</v>
      </c>
      <c r="R12" s="47">
        <f>R9-R11</f>
        <v>60527</v>
      </c>
      <c r="S12" s="47">
        <f>S9-S11</f>
        <v>66973</v>
      </c>
      <c r="T12" s="47">
        <f>T9-T11</f>
        <v>39277</v>
      </c>
      <c r="U12" s="33" t="s">
        <v>9</v>
      </c>
      <c r="W12" s="232"/>
    </row>
    <row r="13" spans="1:23" s="52" customFormat="1" ht="18" customHeight="1" x14ac:dyDescent="0.2">
      <c r="A13" s="49" t="s">
        <v>80</v>
      </c>
      <c r="B13" s="50" t="str">
        <f t="shared" ref="B13:H13" si="18">IFERROR(B12/B$8,"n/a")</f>
        <v>n/a</v>
      </c>
      <c r="C13" s="50" t="str">
        <f t="shared" si="18"/>
        <v>n/a</v>
      </c>
      <c r="D13" s="50" t="str">
        <f t="shared" si="18"/>
        <v>n/a</v>
      </c>
      <c r="E13" s="50" t="str">
        <f t="shared" si="18"/>
        <v>n/a</v>
      </c>
      <c r="F13" s="50">
        <f t="shared" si="18"/>
        <v>0.95310033821871476</v>
      </c>
      <c r="G13" s="50">
        <f t="shared" si="18"/>
        <v>0.94180794274652435</v>
      </c>
      <c r="H13" s="50">
        <f t="shared" si="18"/>
        <v>0.9302124719295215</v>
      </c>
      <c r="I13" s="50">
        <f t="shared" ref="I13:J13" si="19">IFERROR(I12/I$8,"n/a")</f>
        <v>0.90543748914239386</v>
      </c>
      <c r="J13" s="50">
        <f t="shared" si="19"/>
        <v>0.93212512986263418</v>
      </c>
      <c r="K13" s="50">
        <f t="shared" ref="K13:L13" si="20">IFERROR(K12/K$8,"n/a")</f>
        <v>0.91902834008097167</v>
      </c>
      <c r="L13" s="50">
        <f t="shared" si="20"/>
        <v>0.93302786509670199</v>
      </c>
      <c r="M13" s="50">
        <f t="shared" ref="M13" si="21">IFERROR(M12/M$8,"n/a")</f>
        <v>0.92822890025575444</v>
      </c>
      <c r="N13" s="50">
        <f t="shared" ref="N13:O13" si="22">IFERROR(N12/N$8,"n/a")</f>
        <v>0.92939358414153261</v>
      </c>
      <c r="O13" s="50">
        <f t="shared" si="22"/>
        <v>0.95231138221345968</v>
      </c>
      <c r="Q13" s="50" t="str">
        <f>IFERROR(Q12/Q$8,"n/a")</f>
        <v>n/a</v>
      </c>
      <c r="R13" s="50">
        <f>IFERROR(R12/R$8,"n/a")</f>
        <v>0.93135655813380935</v>
      </c>
      <c r="S13" s="50">
        <f>IFERROR(S12/S$8,"n/a")</f>
        <v>0.92820811331476172</v>
      </c>
      <c r="T13" s="50">
        <f>IFERROR(T12/T$8,"n/a")</f>
        <v>1.0464657767830976</v>
      </c>
      <c r="U13" s="51" t="s">
        <v>9</v>
      </c>
      <c r="W13" s="233"/>
    </row>
    <row r="14" spans="1:23" s="48" customFormat="1" ht="18" customHeight="1" x14ac:dyDescent="0.2">
      <c r="A14" s="46" t="s">
        <v>81</v>
      </c>
      <c r="B14" s="47">
        <f t="shared" ref="B14:H14" si="23">B67</f>
        <v>0</v>
      </c>
      <c r="C14" s="47">
        <f t="shared" si="23"/>
        <v>0</v>
      </c>
      <c r="D14" s="47">
        <f t="shared" si="23"/>
        <v>0</v>
      </c>
      <c r="E14" s="47">
        <f t="shared" si="23"/>
        <v>0</v>
      </c>
      <c r="F14" s="47">
        <f t="shared" si="23"/>
        <v>6048</v>
      </c>
      <c r="G14" s="47">
        <f t="shared" si="23"/>
        <v>8371</v>
      </c>
      <c r="H14" s="47">
        <f t="shared" si="23"/>
        <v>8536</v>
      </c>
      <c r="I14" s="47">
        <f t="shared" ref="I14:J14" si="24">I67</f>
        <v>-509</v>
      </c>
      <c r="J14" s="47">
        <f t="shared" si="24"/>
        <v>442</v>
      </c>
      <c r="K14" s="47">
        <f t="shared" ref="K14:L14" si="25">K67</f>
        <v>1730</v>
      </c>
      <c r="L14" s="47">
        <f t="shared" si="25"/>
        <v>-327</v>
      </c>
      <c r="M14" s="47">
        <f t="shared" ref="M14" si="26">M67</f>
        <v>-1784</v>
      </c>
      <c r="N14" s="47">
        <f t="shared" ref="N14:O14" si="27">N67</f>
        <v>-50</v>
      </c>
      <c r="O14" s="47">
        <f t="shared" si="27"/>
        <v>2682</v>
      </c>
      <c r="Q14" s="47">
        <f>Q67</f>
        <v>0</v>
      </c>
      <c r="R14" s="47">
        <f>R67</f>
        <v>22446</v>
      </c>
      <c r="S14" s="47">
        <f>S67</f>
        <v>61</v>
      </c>
      <c r="T14" s="47">
        <f>T67</f>
        <v>2632</v>
      </c>
      <c r="U14" s="33" t="s">
        <v>9</v>
      </c>
      <c r="W14" s="232"/>
    </row>
    <row r="15" spans="1:23" ht="18" customHeight="1" x14ac:dyDescent="0.2">
      <c r="A15" s="43" t="s">
        <v>82</v>
      </c>
      <c r="B15" s="44"/>
      <c r="C15" s="44"/>
      <c r="D15" s="44"/>
      <c r="E15" s="44"/>
      <c r="F15" s="44"/>
      <c r="G15" s="44"/>
      <c r="H15" s="44"/>
      <c r="I15" s="44"/>
      <c r="J15" s="44"/>
      <c r="K15" s="44"/>
      <c r="L15" s="44"/>
      <c r="M15" s="44"/>
      <c r="N15" s="44"/>
      <c r="O15" s="44"/>
      <c r="Q15" s="44"/>
      <c r="R15" s="44"/>
      <c r="S15" s="44"/>
      <c r="T15" s="44"/>
      <c r="U15" s="45" t="s">
        <v>9</v>
      </c>
      <c r="W15" s="234"/>
    </row>
    <row r="16" spans="1:23" s="48" customFormat="1" ht="18" customHeight="1" x14ac:dyDescent="0.2">
      <c r="A16" s="46" t="s">
        <v>83</v>
      </c>
      <c r="B16" s="47">
        <f t="shared" ref="B16:H16" si="28">SUM(B101:B102,B114:B115)</f>
        <v>312128</v>
      </c>
      <c r="C16" s="47">
        <f t="shared" si="28"/>
        <v>312554</v>
      </c>
      <c r="D16" s="47">
        <f t="shared" si="28"/>
        <v>318303</v>
      </c>
      <c r="E16" s="47">
        <f t="shared" si="28"/>
        <v>317830</v>
      </c>
      <c r="F16" s="47">
        <f t="shared" si="28"/>
        <v>326026</v>
      </c>
      <c r="G16" s="47">
        <f t="shared" si="28"/>
        <v>320199</v>
      </c>
      <c r="H16" s="47">
        <f t="shared" si="28"/>
        <v>328179</v>
      </c>
      <c r="I16" s="47">
        <f t="shared" ref="I16:J16" si="29">SUM(I101:I102,I114:I115)</f>
        <v>333300</v>
      </c>
      <c r="J16" s="47">
        <f t="shared" si="29"/>
        <v>346231</v>
      </c>
      <c r="K16" s="47">
        <f t="shared" ref="K16:L16" si="30">SUM(K101:K102,K114:K115)</f>
        <v>348438</v>
      </c>
      <c r="L16" s="47">
        <f t="shared" si="30"/>
        <v>363405</v>
      </c>
      <c r="M16" s="47">
        <f t="shared" ref="M16" si="31">SUM(M101:M102,M114:M115)</f>
        <v>370124</v>
      </c>
      <c r="N16" s="47">
        <f t="shared" ref="N16:O16" si="32">SUM(N101:N102,N114:N115)</f>
        <v>385374</v>
      </c>
      <c r="O16" s="47">
        <f t="shared" si="32"/>
        <v>391632</v>
      </c>
      <c r="Q16" s="47">
        <f>SUM(Q101:Q102,Q114:Q115)</f>
        <v>317830</v>
      </c>
      <c r="R16" s="47">
        <f>SUM(R101:R102,R114:R115)</f>
        <v>333300</v>
      </c>
      <c r="S16" s="47">
        <f>SUM(S101:S102,S114:S115)</f>
        <v>370124</v>
      </c>
      <c r="T16" s="47">
        <f ca="1">SUM(T101:T102,T114:T115)</f>
        <v>391632</v>
      </c>
      <c r="U16" s="33" t="s">
        <v>9</v>
      </c>
      <c r="W16" s="232"/>
    </row>
    <row r="17" spans="1:24" s="48" customFormat="1" ht="18" customHeight="1" x14ac:dyDescent="0.2">
      <c r="A17" s="46" t="s">
        <v>84</v>
      </c>
      <c r="B17" s="47">
        <f t="shared" ref="B17:H17" si="33">SUM(B101:B102,B114:B115)-SUM(B72:B74,B88)</f>
        <v>20473</v>
      </c>
      <c r="C17" s="47">
        <f t="shared" si="33"/>
        <v>76095</v>
      </c>
      <c r="D17" s="47">
        <f t="shared" si="33"/>
        <v>190033</v>
      </c>
      <c r="E17" s="47">
        <f t="shared" si="33"/>
        <v>268998</v>
      </c>
      <c r="F17" s="47">
        <f t="shared" si="33"/>
        <v>303728</v>
      </c>
      <c r="G17" s="47">
        <f t="shared" si="33"/>
        <v>299749</v>
      </c>
      <c r="H17" s="47">
        <f t="shared" si="33"/>
        <v>312702</v>
      </c>
      <c r="I17" s="47">
        <f t="shared" ref="I17:J17" si="34">SUM(I101:I102,I114:I115)-SUM(I72:I74,I88)</f>
        <v>319448</v>
      </c>
      <c r="J17" s="47">
        <f t="shared" si="34"/>
        <v>343311</v>
      </c>
      <c r="K17" s="47">
        <f t="shared" ref="K17:L17" si="35">SUM(K101:K102,K114:K115)-SUM(K72:K74,K88)</f>
        <v>346614</v>
      </c>
      <c r="L17" s="47">
        <f t="shared" si="35"/>
        <v>356016</v>
      </c>
      <c r="M17" s="47">
        <f t="shared" ref="M17" si="36">SUM(M101:M102,M114:M115)-SUM(M72:M74,M88)</f>
        <v>364691</v>
      </c>
      <c r="N17" s="47">
        <f t="shared" ref="N17:O17" si="37">SUM(N101:N102,N114:N115)-SUM(N72:N74,N88)</f>
        <v>359816</v>
      </c>
      <c r="O17" s="47">
        <f t="shared" si="37"/>
        <v>383973</v>
      </c>
      <c r="Q17" s="47">
        <f>SUM(Q101:Q102,Q114:Q115)-SUM(Q72:Q74,Q88)</f>
        <v>268998</v>
      </c>
      <c r="R17" s="47">
        <f>SUM(R101:R102,R114:R115)-SUM(R72:R74,R88)</f>
        <v>319448</v>
      </c>
      <c r="S17" s="47">
        <f>SUM(S101:S102,S114:S115)-SUM(S72:S74,S88)</f>
        <v>364691</v>
      </c>
      <c r="T17" s="47">
        <f ca="1">SUM(T101:T102,T114:T115)-SUM(T72:T74,T88)</f>
        <v>383973</v>
      </c>
      <c r="U17" s="33" t="s">
        <v>9</v>
      </c>
      <c r="W17" s="232"/>
    </row>
    <row r="18" spans="1:24" ht="18" customHeight="1" x14ac:dyDescent="0.2">
      <c r="A18" s="43" t="s">
        <v>85</v>
      </c>
      <c r="B18" s="44"/>
      <c r="C18" s="44"/>
      <c r="D18" s="44"/>
      <c r="E18" s="44"/>
      <c r="F18" s="44"/>
      <c r="G18" s="44"/>
      <c r="H18" s="44"/>
      <c r="I18" s="44"/>
      <c r="J18" s="44"/>
      <c r="K18" s="44"/>
      <c r="L18" s="44"/>
      <c r="M18" s="44"/>
      <c r="N18" s="44"/>
      <c r="O18" s="44"/>
      <c r="Q18" s="44"/>
      <c r="R18" s="44"/>
      <c r="S18" s="44"/>
      <c r="T18" s="44"/>
      <c r="U18" s="45" t="s">
        <v>9</v>
      </c>
      <c r="W18" s="234"/>
    </row>
    <row r="19" spans="1:24" s="48" customFormat="1" ht="18" customHeight="1" x14ac:dyDescent="0.2">
      <c r="A19" s="46" t="s">
        <v>86</v>
      </c>
      <c r="B19" s="47">
        <v>0</v>
      </c>
      <c r="C19" s="47">
        <v>0</v>
      </c>
      <c r="D19" s="47">
        <v>0</v>
      </c>
      <c r="E19" s="47">
        <v>0</v>
      </c>
      <c r="F19" s="47">
        <v>0</v>
      </c>
      <c r="G19" s="47">
        <v>0</v>
      </c>
      <c r="H19" s="47">
        <v>0</v>
      </c>
      <c r="I19" s="47">
        <v>10000</v>
      </c>
      <c r="J19" s="47">
        <v>27000</v>
      </c>
      <c r="K19" s="47">
        <v>6500</v>
      </c>
      <c r="L19" s="47">
        <v>9469</v>
      </c>
      <c r="M19" s="47">
        <v>0</v>
      </c>
      <c r="N19" s="47">
        <v>0</v>
      </c>
      <c r="O19" s="47">
        <v>25000</v>
      </c>
      <c r="Q19" s="47">
        <f>SUM(B19:E19)</f>
        <v>0</v>
      </c>
      <c r="R19" s="47">
        <f>SUM(F19:I19)</f>
        <v>10000</v>
      </c>
      <c r="S19" s="47">
        <f>SUM(J19:M19)</f>
        <v>42969</v>
      </c>
      <c r="T19" s="47">
        <f>SUM(N19:P19)</f>
        <v>25000</v>
      </c>
      <c r="U19" s="33" t="s">
        <v>9</v>
      </c>
      <c r="W19" s="232"/>
    </row>
    <row r="20" spans="1:24" ht="15.95" customHeight="1" x14ac:dyDescent="0.2">
      <c r="G20" s="231"/>
      <c r="J20" s="231"/>
      <c r="K20" s="240"/>
      <c r="L20" s="240"/>
      <c r="M20" s="231"/>
      <c r="N20" s="231"/>
      <c r="O20" s="231"/>
      <c r="U20" s="45" t="s">
        <v>9</v>
      </c>
    </row>
    <row r="21" spans="1:24"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4" ht="15.95" hidden="1" customHeight="1" outlineLevel="1" x14ac:dyDescent="0.2">
      <c r="A22" s="55" t="s">
        <v>88</v>
      </c>
      <c r="B22" s="56">
        <v>0</v>
      </c>
      <c r="C22" s="56">
        <v>0</v>
      </c>
      <c r="D22" s="56">
        <v>0</v>
      </c>
      <c r="E22" s="56">
        <v>0</v>
      </c>
      <c r="F22" s="56">
        <v>14867</v>
      </c>
      <c r="G22" s="56">
        <v>19049</v>
      </c>
      <c r="H22" s="56">
        <v>19406</v>
      </c>
      <c r="I22" s="56">
        <f t="shared" ref="I22:N22" si="38">SUM(I23:I28)</f>
        <v>19297</v>
      </c>
      <c r="J22" s="56">
        <f t="shared" si="38"/>
        <v>19359</v>
      </c>
      <c r="K22" s="56">
        <f t="shared" si="38"/>
        <v>19319</v>
      </c>
      <c r="L22" s="56">
        <f t="shared" si="38"/>
        <v>20977</v>
      </c>
      <c r="M22" s="56">
        <f t="shared" si="38"/>
        <v>20970</v>
      </c>
      <c r="N22" s="56">
        <f t="shared" si="38"/>
        <v>20970</v>
      </c>
      <c r="O22" s="56">
        <f t="shared" ref="O22" si="39">SUM(O23:O28)</f>
        <v>20969</v>
      </c>
      <c r="Q22" s="56">
        <f>SUM(B22:E22)</f>
        <v>0</v>
      </c>
      <c r="R22" s="56">
        <f t="shared" ref="R22:R67" si="40">SUM(F22:I22)</f>
        <v>72619</v>
      </c>
      <c r="S22" s="56">
        <f t="shared" ref="S22:S67" si="41">SUM(J22:M22)</f>
        <v>80625</v>
      </c>
      <c r="T22" s="56">
        <f t="shared" ref="T22:T67" si="42">SUM(N22:P22)</f>
        <v>41939</v>
      </c>
      <c r="U22" s="45" t="s">
        <v>9</v>
      </c>
    </row>
    <row r="23" spans="1:24" ht="15.95" hidden="1" customHeight="1" outlineLevel="1" x14ac:dyDescent="0.2">
      <c r="A23" s="57" t="s">
        <v>89</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Q23" s="58">
        <f t="shared" ref="Q23:Q67" si="43">SUM(B23:E23)</f>
        <v>0</v>
      </c>
      <c r="R23" s="58">
        <f t="shared" si="40"/>
        <v>72619</v>
      </c>
      <c r="S23" s="58">
        <f t="shared" si="41"/>
        <v>80625</v>
      </c>
      <c r="T23" s="58">
        <f t="shared" si="42"/>
        <v>41939</v>
      </c>
      <c r="U23" s="45" t="s">
        <v>9</v>
      </c>
    </row>
    <row r="24" spans="1:24"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43"/>
        <v>0</v>
      </c>
      <c r="R24" s="58">
        <f t="shared" si="40"/>
        <v>0</v>
      </c>
      <c r="S24" s="58">
        <f t="shared" si="41"/>
        <v>0</v>
      </c>
      <c r="T24" s="58">
        <f t="shared" si="42"/>
        <v>0</v>
      </c>
      <c r="U24" s="45" t="s">
        <v>9</v>
      </c>
    </row>
    <row r="25" spans="1:24"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43"/>
        <v>0</v>
      </c>
      <c r="R25" s="58">
        <f t="shared" si="40"/>
        <v>0</v>
      </c>
      <c r="S25" s="58">
        <f t="shared" si="41"/>
        <v>0</v>
      </c>
      <c r="T25" s="58">
        <f t="shared" si="42"/>
        <v>0</v>
      </c>
      <c r="U25" s="45" t="s">
        <v>9</v>
      </c>
    </row>
    <row r="26" spans="1:24"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43"/>
        <v>0</v>
      </c>
      <c r="R26" s="58">
        <f t="shared" si="40"/>
        <v>0</v>
      </c>
      <c r="S26" s="58">
        <f t="shared" si="41"/>
        <v>0</v>
      </c>
      <c r="T26" s="58">
        <f t="shared" si="42"/>
        <v>0</v>
      </c>
      <c r="U26" s="45" t="s">
        <v>9</v>
      </c>
    </row>
    <row r="27" spans="1:24"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43"/>
        <v>0</v>
      </c>
      <c r="R27" s="58">
        <f t="shared" si="40"/>
        <v>0</v>
      </c>
      <c r="S27" s="58">
        <f t="shared" si="41"/>
        <v>0</v>
      </c>
      <c r="T27" s="58">
        <f t="shared" si="42"/>
        <v>0</v>
      </c>
      <c r="U27" s="45" t="s">
        <v>9</v>
      </c>
    </row>
    <row r="28" spans="1:24"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43"/>
        <v>0</v>
      </c>
      <c r="R28" s="58">
        <f t="shared" si="40"/>
        <v>0</v>
      </c>
      <c r="S28" s="58">
        <f t="shared" si="41"/>
        <v>0</v>
      </c>
      <c r="T28" s="58">
        <f t="shared" si="42"/>
        <v>0</v>
      </c>
      <c r="U28" s="45" t="s">
        <v>9</v>
      </c>
    </row>
    <row r="29" spans="1:24" ht="15.95" hidden="1" customHeight="1" outlineLevel="1" x14ac:dyDescent="0.2">
      <c r="A29" s="55" t="s">
        <v>95</v>
      </c>
      <c r="B29" s="56">
        <v>0</v>
      </c>
      <c r="C29" s="56">
        <v>0</v>
      </c>
      <c r="D29" s="56">
        <v>0</v>
      </c>
      <c r="E29" s="56">
        <v>0</v>
      </c>
      <c r="F29" s="56">
        <v>-1562</v>
      </c>
      <c r="G29" s="56">
        <v>-2002</v>
      </c>
      <c r="H29" s="56">
        <v>-2039</v>
      </c>
      <c r="I29" s="56">
        <f t="shared" ref="I29:N29" si="44">SUM(I30:I39)</f>
        <v>-2028</v>
      </c>
      <c r="J29" s="56">
        <f t="shared" si="44"/>
        <v>-2033</v>
      </c>
      <c r="K29" s="56">
        <f t="shared" si="44"/>
        <v>-2029</v>
      </c>
      <c r="L29" s="56">
        <f t="shared" si="44"/>
        <v>-2208</v>
      </c>
      <c r="M29" s="56">
        <f t="shared" si="44"/>
        <v>-2202</v>
      </c>
      <c r="N29" s="56">
        <f t="shared" si="44"/>
        <v>-2204</v>
      </c>
      <c r="O29" s="56">
        <f t="shared" ref="O29" si="45">SUM(O30:O39)</f>
        <v>-2202</v>
      </c>
      <c r="Q29" s="56">
        <f t="shared" si="43"/>
        <v>0</v>
      </c>
      <c r="R29" s="56">
        <f t="shared" si="40"/>
        <v>-7631</v>
      </c>
      <c r="S29" s="56">
        <f t="shared" si="41"/>
        <v>-8472</v>
      </c>
      <c r="T29" s="56">
        <f t="shared" si="42"/>
        <v>-4406</v>
      </c>
      <c r="U29" s="45" t="s">
        <v>9</v>
      </c>
    </row>
    <row r="30" spans="1:24" ht="15.95" hidden="1" customHeight="1" outlineLevel="1" x14ac:dyDescent="0.2">
      <c r="A30" s="57" t="s">
        <v>96</v>
      </c>
      <c r="B30" s="58">
        <v>0</v>
      </c>
      <c r="C30" s="58">
        <v>0</v>
      </c>
      <c r="D30" s="58">
        <v>0</v>
      </c>
      <c r="E30" s="58">
        <v>0</v>
      </c>
      <c r="F30" s="58">
        <v>-245</v>
      </c>
      <c r="G30" s="58">
        <v>-315</v>
      </c>
      <c r="H30" s="58">
        <v>-320</v>
      </c>
      <c r="I30" s="58">
        <v>-318</v>
      </c>
      <c r="J30" s="58">
        <v>-319</v>
      </c>
      <c r="K30" s="58">
        <v>-319</v>
      </c>
      <c r="L30" s="58">
        <v>-346</v>
      </c>
      <c r="M30" s="58">
        <v>-346</v>
      </c>
      <c r="N30" s="58">
        <v>-346</v>
      </c>
      <c r="O30" s="58">
        <v>-346</v>
      </c>
      <c r="Q30" s="58">
        <f t="shared" si="43"/>
        <v>0</v>
      </c>
      <c r="R30" s="58">
        <f t="shared" si="40"/>
        <v>-1198</v>
      </c>
      <c r="S30" s="58">
        <f t="shared" si="41"/>
        <v>-1330</v>
      </c>
      <c r="T30" s="58">
        <f t="shared" si="42"/>
        <v>-692</v>
      </c>
      <c r="U30" s="45" t="s">
        <v>9</v>
      </c>
    </row>
    <row r="31" spans="1:24" ht="15.95" hidden="1" customHeight="1" outlineLevel="1" x14ac:dyDescent="0.2">
      <c r="A31" s="57" t="s">
        <v>97</v>
      </c>
      <c r="B31" s="58">
        <v>0</v>
      </c>
      <c r="C31" s="58">
        <v>0</v>
      </c>
      <c r="D31" s="58">
        <v>0</v>
      </c>
      <c r="E31" s="58">
        <v>0</v>
      </c>
      <c r="F31" s="58">
        <v>-1130</v>
      </c>
      <c r="G31" s="58">
        <v>-1448</v>
      </c>
      <c r="H31" s="58">
        <v>-1474</v>
      </c>
      <c r="I31" s="58">
        <v>-1467</v>
      </c>
      <c r="J31" s="58">
        <v>-1471</v>
      </c>
      <c r="K31" s="58">
        <v>-1468</v>
      </c>
      <c r="L31" s="58">
        <v>-1595</v>
      </c>
      <c r="M31" s="58">
        <v>-1593</v>
      </c>
      <c r="N31" s="58">
        <v>-1594</v>
      </c>
      <c r="O31" s="58">
        <v>-1593</v>
      </c>
      <c r="Q31" s="58">
        <f t="shared" si="43"/>
        <v>0</v>
      </c>
      <c r="R31" s="58">
        <f t="shared" si="40"/>
        <v>-5519</v>
      </c>
      <c r="S31" s="58">
        <f t="shared" si="41"/>
        <v>-6127</v>
      </c>
      <c r="T31" s="58">
        <f t="shared" si="42"/>
        <v>-3187</v>
      </c>
      <c r="U31" s="45" t="s">
        <v>9</v>
      </c>
      <c r="X31" s="34"/>
    </row>
    <row r="32" spans="1:24"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43"/>
        <v>0</v>
      </c>
      <c r="R32" s="58">
        <f t="shared" si="40"/>
        <v>0</v>
      </c>
      <c r="S32" s="58">
        <f t="shared" si="41"/>
        <v>0</v>
      </c>
      <c r="T32" s="58">
        <f t="shared" si="42"/>
        <v>0</v>
      </c>
      <c r="U32" s="45" t="s">
        <v>9</v>
      </c>
    </row>
    <row r="33" spans="1:26"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43"/>
        <v>0</v>
      </c>
      <c r="R33" s="58">
        <f t="shared" si="40"/>
        <v>0</v>
      </c>
      <c r="S33" s="58">
        <f t="shared" si="41"/>
        <v>0</v>
      </c>
      <c r="T33" s="58">
        <f t="shared" si="42"/>
        <v>0</v>
      </c>
      <c r="U33" s="45" t="s">
        <v>9</v>
      </c>
    </row>
    <row r="34" spans="1:26"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43"/>
        <v>0</v>
      </c>
      <c r="R34" s="58">
        <f t="shared" si="40"/>
        <v>0</v>
      </c>
      <c r="S34" s="58">
        <f t="shared" si="41"/>
        <v>0</v>
      </c>
      <c r="T34" s="58">
        <f t="shared" si="42"/>
        <v>0</v>
      </c>
      <c r="U34" s="45" t="s">
        <v>9</v>
      </c>
    </row>
    <row r="35" spans="1:26"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43"/>
        <v>0</v>
      </c>
      <c r="R35" s="58">
        <f t="shared" si="40"/>
        <v>0</v>
      </c>
      <c r="S35" s="58">
        <f t="shared" si="41"/>
        <v>0</v>
      </c>
      <c r="T35" s="58">
        <f t="shared" si="42"/>
        <v>0</v>
      </c>
      <c r="U35" s="45" t="s">
        <v>9</v>
      </c>
    </row>
    <row r="36" spans="1:26" ht="15.95" hidden="1" customHeight="1" outlineLevel="1" x14ac:dyDescent="0.2">
      <c r="A36" s="57" t="s">
        <v>102</v>
      </c>
      <c r="B36" s="58">
        <v>0</v>
      </c>
      <c r="C36" s="58">
        <v>0</v>
      </c>
      <c r="D36" s="58">
        <v>0</v>
      </c>
      <c r="E36" s="58">
        <v>0</v>
      </c>
      <c r="F36" s="58">
        <v>-53</v>
      </c>
      <c r="G36" s="58">
        <v>-68</v>
      </c>
      <c r="H36" s="58">
        <v>-70</v>
      </c>
      <c r="I36" s="58">
        <v>-69</v>
      </c>
      <c r="J36" s="58">
        <v>-69</v>
      </c>
      <c r="K36" s="58">
        <v>-69</v>
      </c>
      <c r="L36" s="58">
        <v>-76</v>
      </c>
      <c r="M36" s="58">
        <v>-75</v>
      </c>
      <c r="N36" s="58">
        <v>-75</v>
      </c>
      <c r="O36" s="58">
        <v>-75</v>
      </c>
      <c r="Q36" s="58">
        <f t="shared" si="43"/>
        <v>0</v>
      </c>
      <c r="R36" s="58">
        <f t="shared" si="40"/>
        <v>-260</v>
      </c>
      <c r="S36" s="58">
        <f t="shared" si="41"/>
        <v>-289</v>
      </c>
      <c r="T36" s="58">
        <f t="shared" si="42"/>
        <v>-150</v>
      </c>
      <c r="U36" s="45" t="s">
        <v>9</v>
      </c>
    </row>
    <row r="37" spans="1:26" ht="15.95" hidden="1" customHeight="1" outlineLevel="1" x14ac:dyDescent="0.2">
      <c r="A37" s="57" t="s">
        <v>103</v>
      </c>
      <c r="B37" s="58">
        <v>0</v>
      </c>
      <c r="C37" s="58">
        <v>0</v>
      </c>
      <c r="D37" s="58">
        <v>0</v>
      </c>
      <c r="E37" s="58">
        <v>0</v>
      </c>
      <c r="F37" s="58">
        <v>-53</v>
      </c>
      <c r="G37" s="58">
        <v>-68</v>
      </c>
      <c r="H37" s="58">
        <v>-70</v>
      </c>
      <c r="I37" s="58">
        <v>-69</v>
      </c>
      <c r="J37" s="58">
        <v>-69</v>
      </c>
      <c r="K37" s="58">
        <v>-69</v>
      </c>
      <c r="L37" s="58">
        <v>-76</v>
      </c>
      <c r="M37" s="58">
        <v>-75</v>
      </c>
      <c r="N37" s="58">
        <v>-75</v>
      </c>
      <c r="O37" s="58">
        <v>-75</v>
      </c>
      <c r="Q37" s="58">
        <f t="shared" si="43"/>
        <v>0</v>
      </c>
      <c r="R37" s="58">
        <f t="shared" si="40"/>
        <v>-260</v>
      </c>
      <c r="S37" s="58">
        <f t="shared" si="41"/>
        <v>-289</v>
      </c>
      <c r="T37" s="58">
        <f t="shared" si="42"/>
        <v>-150</v>
      </c>
      <c r="U37" s="45" t="s">
        <v>9</v>
      </c>
    </row>
    <row r="38" spans="1:26" ht="15.95" hidden="1" customHeight="1" outlineLevel="1" x14ac:dyDescent="0.2">
      <c r="A38" s="57" t="s">
        <v>104</v>
      </c>
      <c r="B38" s="58">
        <v>0</v>
      </c>
      <c r="C38" s="58">
        <v>0</v>
      </c>
      <c r="D38" s="58">
        <v>0</v>
      </c>
      <c r="E38" s="58">
        <v>0</v>
      </c>
      <c r="F38" s="58">
        <v>-27</v>
      </c>
      <c r="G38" s="58">
        <v>-34</v>
      </c>
      <c r="H38" s="58">
        <v>-34</v>
      </c>
      <c r="I38" s="58">
        <v>-35</v>
      </c>
      <c r="J38" s="58">
        <v>-35</v>
      </c>
      <c r="K38" s="58">
        <v>-34</v>
      </c>
      <c r="L38" s="58">
        <v>-38</v>
      </c>
      <c r="M38" s="58">
        <v>-37</v>
      </c>
      <c r="N38" s="58">
        <v>-38</v>
      </c>
      <c r="O38" s="58">
        <v>-37</v>
      </c>
      <c r="Q38" s="58">
        <f t="shared" si="43"/>
        <v>0</v>
      </c>
      <c r="R38" s="58">
        <f t="shared" si="40"/>
        <v>-130</v>
      </c>
      <c r="S38" s="58">
        <f t="shared" si="41"/>
        <v>-144</v>
      </c>
      <c r="T38" s="58">
        <f t="shared" si="42"/>
        <v>-75</v>
      </c>
      <c r="U38" s="45" t="s">
        <v>9</v>
      </c>
    </row>
    <row r="39" spans="1:26" ht="15.95" hidden="1" customHeight="1" outlineLevel="1" x14ac:dyDescent="0.2">
      <c r="A39" s="57" t="s">
        <v>105</v>
      </c>
      <c r="B39" s="58">
        <v>0</v>
      </c>
      <c r="C39" s="58">
        <v>0</v>
      </c>
      <c r="D39" s="58">
        <v>0</v>
      </c>
      <c r="E39" s="58">
        <v>0</v>
      </c>
      <c r="F39" s="58">
        <v>-54</v>
      </c>
      <c r="G39" s="58">
        <v>-69</v>
      </c>
      <c r="H39" s="58">
        <v>-71</v>
      </c>
      <c r="I39" s="58">
        <v>-70</v>
      </c>
      <c r="J39" s="58">
        <v>-70</v>
      </c>
      <c r="K39" s="58">
        <v>-70</v>
      </c>
      <c r="L39" s="58">
        <v>-77</v>
      </c>
      <c r="M39" s="58">
        <v>-76</v>
      </c>
      <c r="N39" s="58">
        <v>-76</v>
      </c>
      <c r="O39" s="58">
        <v>-76</v>
      </c>
      <c r="Q39" s="58">
        <f t="shared" si="43"/>
        <v>0</v>
      </c>
      <c r="R39" s="58">
        <f t="shared" si="40"/>
        <v>-264</v>
      </c>
      <c r="S39" s="58">
        <f t="shared" si="41"/>
        <v>-293</v>
      </c>
      <c r="T39" s="58">
        <f t="shared" si="42"/>
        <v>-152</v>
      </c>
      <c r="U39" s="45" t="s">
        <v>9</v>
      </c>
    </row>
    <row r="40" spans="1:26" ht="15.95" hidden="1" customHeight="1" outlineLevel="1" x14ac:dyDescent="0.2">
      <c r="A40" s="55" t="s">
        <v>106</v>
      </c>
      <c r="B40" s="56">
        <f t="shared" ref="B40:G40" si="46">B22+B29</f>
        <v>0</v>
      </c>
      <c r="C40" s="56">
        <f t="shared" si="46"/>
        <v>0</v>
      </c>
      <c r="D40" s="56">
        <f t="shared" si="46"/>
        <v>0</v>
      </c>
      <c r="E40" s="56">
        <f t="shared" si="46"/>
        <v>0</v>
      </c>
      <c r="F40" s="56">
        <f t="shared" si="46"/>
        <v>13305</v>
      </c>
      <c r="G40" s="56">
        <f t="shared" si="46"/>
        <v>17047</v>
      </c>
      <c r="H40" s="56">
        <f t="shared" ref="H40:M40" si="47">H22+H29</f>
        <v>17367</v>
      </c>
      <c r="I40" s="56">
        <f t="shared" si="47"/>
        <v>17269</v>
      </c>
      <c r="J40" s="56">
        <f t="shared" si="47"/>
        <v>17326</v>
      </c>
      <c r="K40" s="56">
        <f t="shared" si="47"/>
        <v>17290</v>
      </c>
      <c r="L40" s="56">
        <f t="shared" si="47"/>
        <v>18769</v>
      </c>
      <c r="M40" s="56">
        <f t="shared" si="47"/>
        <v>18768</v>
      </c>
      <c r="N40" s="56">
        <f t="shared" ref="N40:O40" si="48">N22+N29</f>
        <v>18766</v>
      </c>
      <c r="O40" s="56">
        <f t="shared" si="48"/>
        <v>18767</v>
      </c>
      <c r="Q40" s="56">
        <f t="shared" si="43"/>
        <v>0</v>
      </c>
      <c r="R40" s="56">
        <f t="shared" si="40"/>
        <v>64988</v>
      </c>
      <c r="S40" s="56">
        <f t="shared" si="41"/>
        <v>72153</v>
      </c>
      <c r="T40" s="56">
        <f t="shared" si="42"/>
        <v>37533</v>
      </c>
      <c r="U40" s="45" t="s">
        <v>9</v>
      </c>
    </row>
    <row r="41" spans="1:26" ht="15.95" hidden="1" customHeight="1" outlineLevel="1" x14ac:dyDescent="0.2">
      <c r="A41" s="55" t="s">
        <v>107</v>
      </c>
      <c r="B41" s="56">
        <v>0</v>
      </c>
      <c r="C41" s="56">
        <v>0</v>
      </c>
      <c r="D41" s="56">
        <v>0</v>
      </c>
      <c r="E41" s="56">
        <v>0</v>
      </c>
      <c r="F41" s="56">
        <v>-2505</v>
      </c>
      <c r="G41" s="56">
        <v>-3346</v>
      </c>
      <c r="H41" s="56">
        <v>-3455</v>
      </c>
      <c r="I41" s="56">
        <f t="shared" ref="I41:N41" si="49">SUM(I43:I45)</f>
        <v>-4168</v>
      </c>
      <c r="J41" s="56">
        <f t="shared" si="49"/>
        <v>-3348</v>
      </c>
      <c r="K41" s="56">
        <f t="shared" si="49"/>
        <v>-3342</v>
      </c>
      <c r="L41" s="56">
        <f t="shared" si="49"/>
        <v>-3388</v>
      </c>
      <c r="M41" s="56">
        <f t="shared" si="49"/>
        <v>-3407</v>
      </c>
      <c r="N41" s="56">
        <f t="shared" si="49"/>
        <v>-3386</v>
      </c>
      <c r="O41" s="56">
        <f t="shared" ref="O41" si="50">SUM(O43:O45)</f>
        <v>-3373</v>
      </c>
      <c r="Q41" s="56">
        <f t="shared" si="43"/>
        <v>0</v>
      </c>
      <c r="R41" s="56">
        <f t="shared" si="40"/>
        <v>-13474</v>
      </c>
      <c r="S41" s="56">
        <f t="shared" si="41"/>
        <v>-13485</v>
      </c>
      <c r="T41" s="56">
        <f t="shared" si="42"/>
        <v>-6759</v>
      </c>
      <c r="U41" s="45" t="s">
        <v>9</v>
      </c>
    </row>
    <row r="42" spans="1:26"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43"/>
        <v>0</v>
      </c>
      <c r="R42" s="58">
        <f t="shared" si="40"/>
        <v>0</v>
      </c>
      <c r="S42" s="58">
        <f t="shared" si="41"/>
        <v>0</v>
      </c>
      <c r="T42" s="58">
        <f t="shared" si="42"/>
        <v>0</v>
      </c>
      <c r="U42" s="45" t="s">
        <v>9</v>
      </c>
    </row>
    <row r="43" spans="1:26" ht="15.95" hidden="1" customHeight="1" outlineLevel="1" x14ac:dyDescent="0.2">
      <c r="A43" s="57" t="s">
        <v>109</v>
      </c>
      <c r="B43" s="58">
        <v>0</v>
      </c>
      <c r="C43" s="58">
        <v>0</v>
      </c>
      <c r="D43" s="58">
        <v>0</v>
      </c>
      <c r="E43" s="58">
        <v>0</v>
      </c>
      <c r="F43" s="58">
        <v>-354</v>
      </c>
      <c r="G43" s="58">
        <v>-619</v>
      </c>
      <c r="H43" s="58">
        <v>-728</v>
      </c>
      <c r="I43" s="58">
        <v>-1415</v>
      </c>
      <c r="J43" s="58">
        <v>-605</v>
      </c>
      <c r="K43" s="58">
        <v>-599</v>
      </c>
      <c r="L43" s="58">
        <v>-645</v>
      </c>
      <c r="M43" s="58">
        <v>-665</v>
      </c>
      <c r="N43" s="58">
        <v>-643</v>
      </c>
      <c r="O43" s="58">
        <v>-626</v>
      </c>
      <c r="Q43" s="58">
        <f t="shared" si="43"/>
        <v>0</v>
      </c>
      <c r="R43" s="58">
        <f t="shared" si="40"/>
        <v>-3116</v>
      </c>
      <c r="S43" s="58">
        <f t="shared" si="41"/>
        <v>-2514</v>
      </c>
      <c r="T43" s="58">
        <f t="shared" si="42"/>
        <v>-1269</v>
      </c>
      <c r="U43" s="45" t="s">
        <v>9</v>
      </c>
    </row>
    <row r="44" spans="1:26"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43"/>
        <v>0</v>
      </c>
      <c r="R44" s="58">
        <f t="shared" si="40"/>
        <v>0</v>
      </c>
      <c r="S44" s="58">
        <f t="shared" si="41"/>
        <v>0</v>
      </c>
      <c r="T44" s="58">
        <f t="shared" si="42"/>
        <v>0</v>
      </c>
      <c r="U44" s="45" t="s">
        <v>9</v>
      </c>
    </row>
    <row r="45" spans="1:26" ht="15.95" hidden="1" customHeight="1" outlineLevel="1" x14ac:dyDescent="0.2">
      <c r="A45" s="57" t="s">
        <v>111</v>
      </c>
      <c r="B45" s="58">
        <v>0</v>
      </c>
      <c r="C45" s="58">
        <v>0</v>
      </c>
      <c r="D45" s="58">
        <v>0</v>
      </c>
      <c r="E45" s="58">
        <v>0</v>
      </c>
      <c r="F45" s="58">
        <v>-2151</v>
      </c>
      <c r="G45" s="58">
        <v>-2727</v>
      </c>
      <c r="H45" s="58">
        <v>-2727</v>
      </c>
      <c r="I45" s="58">
        <v>-2753</v>
      </c>
      <c r="J45" s="58">
        <v>-2743</v>
      </c>
      <c r="K45" s="58">
        <v>-2743</v>
      </c>
      <c r="L45" s="58">
        <v>-2743</v>
      </c>
      <c r="M45" s="58">
        <v>-2742</v>
      </c>
      <c r="N45" s="58">
        <v>-2743</v>
      </c>
      <c r="O45" s="58">
        <v>-2747</v>
      </c>
      <c r="Q45" s="58">
        <f t="shared" si="43"/>
        <v>0</v>
      </c>
      <c r="R45" s="58">
        <f t="shared" si="40"/>
        <v>-10358</v>
      </c>
      <c r="S45" s="58">
        <f t="shared" si="41"/>
        <v>-10971</v>
      </c>
      <c r="T45" s="58">
        <f t="shared" si="42"/>
        <v>-5490</v>
      </c>
      <c r="U45" s="45" t="s">
        <v>9</v>
      </c>
    </row>
    <row r="46" spans="1:26" ht="15.95" hidden="1" customHeight="1" outlineLevel="1" x14ac:dyDescent="0.2">
      <c r="A46" s="55" t="s">
        <v>112</v>
      </c>
      <c r="B46" s="56">
        <v>0</v>
      </c>
      <c r="C46" s="56">
        <v>0</v>
      </c>
      <c r="D46" s="56">
        <v>0</v>
      </c>
      <c r="E46" s="56">
        <v>0</v>
      </c>
      <c r="F46" s="56">
        <v>-270</v>
      </c>
      <c r="G46" s="56">
        <v>-373</v>
      </c>
      <c r="H46" s="56">
        <v>791</v>
      </c>
      <c r="I46" s="56">
        <f t="shared" ref="I46:N46" si="51">SUM(I47:I52)</f>
        <v>752</v>
      </c>
      <c r="J46" s="56">
        <f t="shared" si="51"/>
        <v>-571</v>
      </c>
      <c r="K46" s="56">
        <f t="shared" si="51"/>
        <v>-801</v>
      </c>
      <c r="L46" s="56">
        <f t="shared" si="51"/>
        <v>-612</v>
      </c>
      <c r="M46" s="56">
        <f t="shared" si="51"/>
        <v>-682</v>
      </c>
      <c r="N46" s="56">
        <f t="shared" si="51"/>
        <v>-682</v>
      </c>
      <c r="O46" s="56">
        <f t="shared" ref="O46" si="52">SUM(O47:O52)</f>
        <v>3690</v>
      </c>
      <c r="Q46" s="56">
        <f t="shared" si="43"/>
        <v>0</v>
      </c>
      <c r="R46" s="58">
        <f t="shared" si="40"/>
        <v>900</v>
      </c>
      <c r="S46" s="58">
        <f t="shared" si="41"/>
        <v>-2666</v>
      </c>
      <c r="T46" s="58">
        <f t="shared" si="42"/>
        <v>3008</v>
      </c>
      <c r="U46" s="45" t="s">
        <v>9</v>
      </c>
    </row>
    <row r="47" spans="1:26" ht="15.95" hidden="1" customHeight="1" outlineLevel="1" x14ac:dyDescent="0.2">
      <c r="A47" s="57" t="s">
        <v>113</v>
      </c>
      <c r="B47" s="58">
        <v>0</v>
      </c>
      <c r="C47" s="58">
        <v>0</v>
      </c>
      <c r="D47" s="58">
        <v>0</v>
      </c>
      <c r="E47" s="58">
        <v>0</v>
      </c>
      <c r="F47" s="58">
        <v>-33</v>
      </c>
      <c r="G47" s="58">
        <v>-53</v>
      </c>
      <c r="H47" s="58">
        <v>-148</v>
      </c>
      <c r="I47" s="58">
        <v>-127</v>
      </c>
      <c r="J47" s="58">
        <v>-162</v>
      </c>
      <c r="K47" s="58">
        <v>-110</v>
      </c>
      <c r="L47" s="58">
        <v>-96</v>
      </c>
      <c r="M47" s="58">
        <v>-136</v>
      </c>
      <c r="N47" s="58">
        <v>-112</v>
      </c>
      <c r="O47" s="58">
        <v>-63</v>
      </c>
      <c r="Q47" s="58">
        <f t="shared" si="43"/>
        <v>0</v>
      </c>
      <c r="R47" s="58">
        <f t="shared" si="40"/>
        <v>-361</v>
      </c>
      <c r="S47" s="58">
        <f t="shared" si="41"/>
        <v>-504</v>
      </c>
      <c r="T47" s="58">
        <f t="shared" si="42"/>
        <v>-175</v>
      </c>
      <c r="U47" s="45" t="s">
        <v>9</v>
      </c>
    </row>
    <row r="48" spans="1:26" ht="15.95" hidden="1" customHeight="1" outlineLevel="1" x14ac:dyDescent="0.2">
      <c r="A48" s="57" t="s">
        <v>114</v>
      </c>
      <c r="B48" s="58">
        <v>0</v>
      </c>
      <c r="C48" s="58">
        <v>0</v>
      </c>
      <c r="D48" s="58">
        <v>0</v>
      </c>
      <c r="E48" s="58">
        <v>0</v>
      </c>
      <c r="F48" s="58">
        <v>0</v>
      </c>
      <c r="G48" s="58">
        <v>0</v>
      </c>
      <c r="H48" s="58">
        <v>0</v>
      </c>
      <c r="I48" s="58">
        <v>0</v>
      </c>
      <c r="J48" s="58">
        <v>0</v>
      </c>
      <c r="K48" s="58">
        <v>0</v>
      </c>
      <c r="L48" s="58">
        <v>0</v>
      </c>
      <c r="M48" s="58">
        <v>0</v>
      </c>
      <c r="N48" s="58">
        <v>0</v>
      </c>
      <c r="O48" s="58">
        <v>-5</v>
      </c>
      <c r="Q48" s="58">
        <f t="shared" si="43"/>
        <v>0</v>
      </c>
      <c r="R48" s="58">
        <f t="shared" si="40"/>
        <v>0</v>
      </c>
      <c r="S48" s="58">
        <f t="shared" si="41"/>
        <v>0</v>
      </c>
      <c r="T48" s="58">
        <f t="shared" si="42"/>
        <v>-5</v>
      </c>
      <c r="U48" s="45" t="s">
        <v>9</v>
      </c>
      <c r="Z48" s="34"/>
    </row>
    <row r="49" spans="1:21" ht="15.95" hidden="1" customHeight="1" outlineLevel="1" x14ac:dyDescent="0.2">
      <c r="A49" s="57" t="s">
        <v>115</v>
      </c>
      <c r="B49" s="58">
        <v>0</v>
      </c>
      <c r="C49" s="58">
        <v>0</v>
      </c>
      <c r="D49" s="58">
        <v>0</v>
      </c>
      <c r="E49" s="58">
        <v>0</v>
      </c>
      <c r="F49" s="58">
        <v>-237</v>
      </c>
      <c r="G49" s="58">
        <v>-320</v>
      </c>
      <c r="H49" s="58">
        <v>-336</v>
      </c>
      <c r="I49" s="58">
        <v>-280</v>
      </c>
      <c r="J49" s="58">
        <v>-355</v>
      </c>
      <c r="K49" s="58">
        <v>-301</v>
      </c>
      <c r="L49" s="58">
        <v>-342</v>
      </c>
      <c r="M49" s="58">
        <v>-380</v>
      </c>
      <c r="N49" s="58">
        <v>-362</v>
      </c>
      <c r="O49" s="58">
        <v>-208</v>
      </c>
      <c r="Q49" s="58">
        <f t="shared" si="43"/>
        <v>0</v>
      </c>
      <c r="R49" s="58">
        <f t="shared" si="40"/>
        <v>-1173</v>
      </c>
      <c r="S49" s="58">
        <f t="shared" si="41"/>
        <v>-1378</v>
      </c>
      <c r="T49" s="58">
        <f t="shared" si="42"/>
        <v>-570</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43"/>
        <v>0</v>
      </c>
      <c r="R50" s="58">
        <f t="shared" si="40"/>
        <v>0</v>
      </c>
      <c r="S50" s="58">
        <f t="shared" si="41"/>
        <v>0</v>
      </c>
      <c r="T50" s="58">
        <f t="shared" si="42"/>
        <v>0</v>
      </c>
      <c r="U50" s="45" t="s">
        <v>9</v>
      </c>
    </row>
    <row r="51" spans="1:21" ht="15.95" hidden="1" customHeight="1" outlineLevel="1" x14ac:dyDescent="0.2">
      <c r="A51" s="57" t="s">
        <v>117</v>
      </c>
      <c r="B51" s="58">
        <v>0</v>
      </c>
      <c r="C51" s="58">
        <v>0</v>
      </c>
      <c r="D51" s="58">
        <v>0</v>
      </c>
      <c r="E51" s="58">
        <v>0</v>
      </c>
      <c r="F51" s="58">
        <v>0</v>
      </c>
      <c r="G51" s="58">
        <v>0</v>
      </c>
      <c r="H51" s="58">
        <v>1275</v>
      </c>
      <c r="I51" s="58">
        <v>1159</v>
      </c>
      <c r="J51" s="58">
        <v>-54</v>
      </c>
      <c r="K51" s="58">
        <v>-390</v>
      </c>
      <c r="L51" s="58">
        <v>-174</v>
      </c>
      <c r="M51" s="58">
        <v>-166</v>
      </c>
      <c r="N51" s="58">
        <v>-208</v>
      </c>
      <c r="O51" s="58">
        <v>3966</v>
      </c>
      <c r="Q51" s="58">
        <f t="shared" si="43"/>
        <v>0</v>
      </c>
      <c r="R51" s="58">
        <f t="shared" si="40"/>
        <v>2434</v>
      </c>
      <c r="S51" s="58">
        <f t="shared" si="41"/>
        <v>-784</v>
      </c>
      <c r="T51" s="58">
        <f t="shared" si="42"/>
        <v>3758</v>
      </c>
      <c r="U51" s="45" t="s">
        <v>9</v>
      </c>
    </row>
    <row r="52" spans="1:21" ht="15.95" hidden="1" customHeight="1" outlineLevel="1" x14ac:dyDescent="0.2">
      <c r="A52" s="57" t="s">
        <v>118</v>
      </c>
      <c r="B52" s="58">
        <v>0</v>
      </c>
      <c r="C52" s="58">
        <v>0</v>
      </c>
      <c r="D52" s="58">
        <v>0</v>
      </c>
      <c r="E52" s="58">
        <v>0</v>
      </c>
      <c r="F52" s="58">
        <v>0</v>
      </c>
      <c r="G52" s="58">
        <v>0</v>
      </c>
      <c r="H52" s="58">
        <v>0</v>
      </c>
      <c r="I52" s="58">
        <v>0</v>
      </c>
      <c r="J52" s="58">
        <v>0</v>
      </c>
      <c r="K52" s="58">
        <v>0</v>
      </c>
      <c r="L52" s="58">
        <v>0</v>
      </c>
      <c r="M52" s="58">
        <v>0</v>
      </c>
      <c r="N52" s="58">
        <v>0</v>
      </c>
      <c r="O52" s="58">
        <v>0</v>
      </c>
      <c r="Q52" s="58">
        <f t="shared" si="43"/>
        <v>0</v>
      </c>
      <c r="R52" s="58">
        <f t="shared" si="40"/>
        <v>0</v>
      </c>
      <c r="S52" s="58">
        <f t="shared" si="41"/>
        <v>0</v>
      </c>
      <c r="T52" s="58">
        <f t="shared" si="42"/>
        <v>0</v>
      </c>
      <c r="U52" s="45" t="s">
        <v>9</v>
      </c>
    </row>
    <row r="53" spans="1:21" ht="15.95" hidden="1" customHeight="1" outlineLevel="1" x14ac:dyDescent="0.2">
      <c r="A53" s="59" t="s">
        <v>119</v>
      </c>
      <c r="B53" s="56">
        <f t="shared" ref="B53:G53" si="53">B40+B41+B46</f>
        <v>0</v>
      </c>
      <c r="C53" s="56">
        <f t="shared" si="53"/>
        <v>0</v>
      </c>
      <c r="D53" s="56">
        <f t="shared" si="53"/>
        <v>0</v>
      </c>
      <c r="E53" s="56">
        <f t="shared" si="53"/>
        <v>0</v>
      </c>
      <c r="F53" s="56">
        <f t="shared" si="53"/>
        <v>10530</v>
      </c>
      <c r="G53" s="56">
        <f t="shared" si="53"/>
        <v>13328</v>
      </c>
      <c r="H53" s="56">
        <f t="shared" ref="H53:M53" si="54">H40+H41+H46</f>
        <v>14703</v>
      </c>
      <c r="I53" s="56">
        <f t="shared" si="54"/>
        <v>13853</v>
      </c>
      <c r="J53" s="56">
        <f t="shared" si="54"/>
        <v>13407</v>
      </c>
      <c r="K53" s="56">
        <f t="shared" si="54"/>
        <v>13147</v>
      </c>
      <c r="L53" s="56">
        <f t="shared" si="54"/>
        <v>14769</v>
      </c>
      <c r="M53" s="56">
        <f t="shared" si="54"/>
        <v>14679</v>
      </c>
      <c r="N53" s="56">
        <f t="shared" ref="N53:O53" si="55">N40+N41+N46</f>
        <v>14698</v>
      </c>
      <c r="O53" s="56">
        <f t="shared" si="55"/>
        <v>19084</v>
      </c>
      <c r="Q53" s="56">
        <f t="shared" si="43"/>
        <v>0</v>
      </c>
      <c r="R53" s="56">
        <f t="shared" si="40"/>
        <v>52414</v>
      </c>
      <c r="S53" s="56">
        <f t="shared" si="41"/>
        <v>56002</v>
      </c>
      <c r="T53" s="56">
        <f t="shared" si="42"/>
        <v>33782</v>
      </c>
      <c r="U53" s="45" t="s">
        <v>9</v>
      </c>
    </row>
    <row r="54" spans="1:21" ht="15.95" hidden="1" customHeight="1" outlineLevel="1" x14ac:dyDescent="0.2">
      <c r="A54" s="60" t="s">
        <v>120</v>
      </c>
      <c r="B54" s="56">
        <v>0</v>
      </c>
      <c r="C54" s="56">
        <v>0</v>
      </c>
      <c r="D54" s="56">
        <v>0</v>
      </c>
      <c r="E54" s="56">
        <v>0</v>
      </c>
      <c r="F54" s="56">
        <v>-4088</v>
      </c>
      <c r="G54" s="56">
        <v>-2509</v>
      </c>
      <c r="H54" s="56">
        <v>-8034</v>
      </c>
      <c r="I54" s="56">
        <f t="shared" ref="I54:N54" si="56">SUM(I55:I57)</f>
        <v>-14276</v>
      </c>
      <c r="J54" s="56">
        <f t="shared" si="56"/>
        <v>-12970</v>
      </c>
      <c r="K54" s="56">
        <f t="shared" si="56"/>
        <v>-11298</v>
      </c>
      <c r="L54" s="56">
        <f t="shared" si="56"/>
        <v>-15245</v>
      </c>
      <c r="M54" s="56">
        <f t="shared" si="56"/>
        <v>-16744</v>
      </c>
      <c r="N54" s="56">
        <f t="shared" si="56"/>
        <v>-15295</v>
      </c>
      <c r="O54" s="56">
        <f t="shared" ref="O54" si="57">SUM(O55:O57)</f>
        <v>-16669</v>
      </c>
      <c r="Q54" s="56">
        <f t="shared" si="43"/>
        <v>0</v>
      </c>
      <c r="R54" s="58">
        <f t="shared" si="40"/>
        <v>-28907</v>
      </c>
      <c r="S54" s="58">
        <f t="shared" si="41"/>
        <v>-56257</v>
      </c>
      <c r="T54" s="58">
        <f t="shared" si="42"/>
        <v>-31964</v>
      </c>
      <c r="U54" s="45" t="s">
        <v>9</v>
      </c>
    </row>
    <row r="55" spans="1:21" ht="15.95" hidden="1" customHeight="1" outlineLevel="1" x14ac:dyDescent="0.2">
      <c r="A55" s="57" t="s">
        <v>121</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Q55" s="58">
        <f t="shared" si="43"/>
        <v>0</v>
      </c>
      <c r="R55" s="58">
        <f t="shared" si="40"/>
        <v>-28646</v>
      </c>
      <c r="S55" s="58">
        <f t="shared" si="41"/>
        <v>-55763</v>
      </c>
      <c r="T55" s="58">
        <f t="shared" si="42"/>
        <v>-31867</v>
      </c>
      <c r="U55" s="45" t="s">
        <v>9</v>
      </c>
    </row>
    <row r="56" spans="1:21" ht="15.95" hidden="1" customHeight="1" outlineLevel="1" x14ac:dyDescent="0.2">
      <c r="A56" s="57" t="s">
        <v>122</v>
      </c>
      <c r="B56" s="58">
        <v>0</v>
      </c>
      <c r="C56" s="58">
        <v>0</v>
      </c>
      <c r="D56" s="58">
        <v>0</v>
      </c>
      <c r="E56" s="58">
        <v>0</v>
      </c>
      <c r="F56" s="58">
        <v>0</v>
      </c>
      <c r="G56" s="58">
        <v>0</v>
      </c>
      <c r="H56" s="58">
        <v>0</v>
      </c>
      <c r="I56" s="58">
        <v>0</v>
      </c>
      <c r="J56" s="58">
        <v>0</v>
      </c>
      <c r="K56" s="58">
        <v>0</v>
      </c>
      <c r="L56" s="58">
        <v>0</v>
      </c>
      <c r="M56" s="58">
        <v>0</v>
      </c>
      <c r="N56" s="58">
        <v>0</v>
      </c>
      <c r="O56" s="58">
        <v>0</v>
      </c>
      <c r="Q56" s="58">
        <f t="shared" si="43"/>
        <v>0</v>
      </c>
      <c r="R56" s="58">
        <f t="shared" si="40"/>
        <v>0</v>
      </c>
      <c r="S56" s="58">
        <f t="shared" si="41"/>
        <v>0</v>
      </c>
      <c r="T56" s="58">
        <f t="shared" si="42"/>
        <v>0</v>
      </c>
      <c r="U56" s="45" t="s">
        <v>9</v>
      </c>
    </row>
    <row r="57" spans="1:21" ht="15.95" hidden="1" customHeight="1" outlineLevel="1" x14ac:dyDescent="0.2">
      <c r="A57" s="57" t="s">
        <v>123</v>
      </c>
      <c r="B57" s="58">
        <v>0</v>
      </c>
      <c r="C57" s="58">
        <v>0</v>
      </c>
      <c r="D57" s="58">
        <v>0</v>
      </c>
      <c r="E57" s="58">
        <v>0</v>
      </c>
      <c r="F57" s="58">
        <v>-25</v>
      </c>
      <c r="G57" s="58">
        <v>-32</v>
      </c>
      <c r="H57" s="58">
        <v>-55</v>
      </c>
      <c r="I57" s="58">
        <v>-149</v>
      </c>
      <c r="J57" s="58">
        <v>-39</v>
      </c>
      <c r="K57" s="58">
        <v>-44</v>
      </c>
      <c r="L57" s="58">
        <v>-278</v>
      </c>
      <c r="M57" s="58">
        <v>-133</v>
      </c>
      <c r="N57" s="58">
        <v>-45</v>
      </c>
      <c r="O57" s="58">
        <v>-52</v>
      </c>
      <c r="Q57" s="58">
        <f t="shared" si="43"/>
        <v>0</v>
      </c>
      <c r="R57" s="58">
        <f t="shared" si="40"/>
        <v>-261</v>
      </c>
      <c r="S57" s="58">
        <f t="shared" si="41"/>
        <v>-494</v>
      </c>
      <c r="T57" s="58">
        <f t="shared" si="42"/>
        <v>-97</v>
      </c>
      <c r="U57" s="45" t="s">
        <v>9</v>
      </c>
    </row>
    <row r="58" spans="1:21" ht="15.95" hidden="1" customHeight="1" outlineLevel="1" x14ac:dyDescent="0.2">
      <c r="A58" s="60" t="s">
        <v>124</v>
      </c>
      <c r="B58" s="56">
        <v>0</v>
      </c>
      <c r="C58" s="56">
        <v>0</v>
      </c>
      <c r="D58" s="56">
        <v>0</v>
      </c>
      <c r="E58" s="56">
        <v>0</v>
      </c>
      <c r="F58" s="56">
        <v>144</v>
      </c>
      <c r="G58" s="56">
        <v>163</v>
      </c>
      <c r="H58" s="56">
        <v>115</v>
      </c>
      <c r="I58" s="56">
        <f t="shared" ref="I58:N58" si="58">SUM(I59:I60)</f>
        <v>114</v>
      </c>
      <c r="J58" s="56">
        <f t="shared" si="58"/>
        <v>146</v>
      </c>
      <c r="K58" s="56">
        <f t="shared" si="58"/>
        <v>59</v>
      </c>
      <c r="L58" s="56">
        <f t="shared" si="58"/>
        <v>52</v>
      </c>
      <c r="M58" s="56">
        <f t="shared" si="58"/>
        <v>133</v>
      </c>
      <c r="N58" s="56">
        <f t="shared" si="58"/>
        <v>570</v>
      </c>
      <c r="O58" s="56">
        <f t="shared" ref="O58" si="59">SUM(O59:O60)</f>
        <v>439</v>
      </c>
      <c r="Q58" s="56">
        <f t="shared" si="43"/>
        <v>0</v>
      </c>
      <c r="R58" s="56">
        <f t="shared" si="40"/>
        <v>536</v>
      </c>
      <c r="S58" s="56">
        <f t="shared" si="41"/>
        <v>390</v>
      </c>
      <c r="T58" s="56">
        <f t="shared" si="42"/>
        <v>1009</v>
      </c>
      <c r="U58" s="45" t="s">
        <v>9</v>
      </c>
    </row>
    <row r="59" spans="1:21" ht="15.95" hidden="1" customHeight="1" outlineLevel="1" x14ac:dyDescent="0.2">
      <c r="A59" s="57" t="s">
        <v>125</v>
      </c>
      <c r="B59" s="58">
        <v>0</v>
      </c>
      <c r="C59" s="58">
        <v>0</v>
      </c>
      <c r="D59" s="58">
        <v>0</v>
      </c>
      <c r="E59" s="58">
        <v>0</v>
      </c>
      <c r="F59" s="58">
        <v>143</v>
      </c>
      <c r="G59" s="58">
        <v>162</v>
      </c>
      <c r="H59" s="58">
        <v>94</v>
      </c>
      <c r="I59" s="58">
        <v>62</v>
      </c>
      <c r="J59" s="58">
        <v>81</v>
      </c>
      <c r="K59" s="58">
        <v>52</v>
      </c>
      <c r="L59" s="58">
        <v>31</v>
      </c>
      <c r="M59" s="58">
        <v>127</v>
      </c>
      <c r="N59" s="58">
        <v>329</v>
      </c>
      <c r="O59" s="58">
        <v>428</v>
      </c>
      <c r="Q59" s="58">
        <f t="shared" si="43"/>
        <v>0</v>
      </c>
      <c r="R59" s="58">
        <f t="shared" si="40"/>
        <v>461</v>
      </c>
      <c r="S59" s="58">
        <f t="shared" si="41"/>
        <v>291</v>
      </c>
      <c r="T59" s="58">
        <f t="shared" si="42"/>
        <v>757</v>
      </c>
      <c r="U59" s="45" t="s">
        <v>9</v>
      </c>
    </row>
    <row r="60" spans="1:21" ht="15.95" hidden="1" customHeight="1" outlineLevel="1" x14ac:dyDescent="0.2">
      <c r="A60" s="57" t="s">
        <v>123</v>
      </c>
      <c r="B60" s="58">
        <v>0</v>
      </c>
      <c r="C60" s="58">
        <v>0</v>
      </c>
      <c r="D60" s="58">
        <v>0</v>
      </c>
      <c r="E60" s="58">
        <v>0</v>
      </c>
      <c r="F60" s="58">
        <v>1</v>
      </c>
      <c r="G60" s="58">
        <v>1</v>
      </c>
      <c r="H60" s="58">
        <v>21</v>
      </c>
      <c r="I60" s="58">
        <v>52</v>
      </c>
      <c r="J60" s="58">
        <v>65</v>
      </c>
      <c r="K60" s="58">
        <v>7</v>
      </c>
      <c r="L60" s="58">
        <v>21</v>
      </c>
      <c r="M60" s="58">
        <v>6</v>
      </c>
      <c r="N60" s="58">
        <v>241</v>
      </c>
      <c r="O60" s="58">
        <v>11</v>
      </c>
      <c r="Q60" s="58">
        <f t="shared" si="43"/>
        <v>0</v>
      </c>
      <c r="R60" s="58">
        <f t="shared" si="40"/>
        <v>75</v>
      </c>
      <c r="S60" s="58">
        <f t="shared" si="41"/>
        <v>99</v>
      </c>
      <c r="T60" s="58">
        <f t="shared" si="42"/>
        <v>252</v>
      </c>
      <c r="U60" s="45" t="s">
        <v>9</v>
      </c>
    </row>
    <row r="61" spans="1:21" ht="15.95" hidden="1" customHeight="1" outlineLevel="1" x14ac:dyDescent="0.2">
      <c r="A61" s="55" t="s">
        <v>126</v>
      </c>
      <c r="B61" s="56">
        <f t="shared" ref="B61:G61" si="60">B53+B54+B58</f>
        <v>0</v>
      </c>
      <c r="C61" s="56">
        <f t="shared" si="60"/>
        <v>0</v>
      </c>
      <c r="D61" s="56">
        <f t="shared" si="60"/>
        <v>0</v>
      </c>
      <c r="E61" s="56">
        <f t="shared" si="60"/>
        <v>0</v>
      </c>
      <c r="F61" s="56">
        <f t="shared" si="60"/>
        <v>6586</v>
      </c>
      <c r="G61" s="56">
        <f t="shared" si="60"/>
        <v>10982</v>
      </c>
      <c r="H61" s="56">
        <f t="shared" ref="H61:M61" si="61">H53+H54+H58</f>
        <v>6784</v>
      </c>
      <c r="I61" s="56">
        <f t="shared" si="61"/>
        <v>-309</v>
      </c>
      <c r="J61" s="56">
        <f t="shared" si="61"/>
        <v>583</v>
      </c>
      <c r="K61" s="56">
        <f t="shared" si="61"/>
        <v>1908</v>
      </c>
      <c r="L61" s="56">
        <f t="shared" si="61"/>
        <v>-424</v>
      </c>
      <c r="M61" s="56">
        <f t="shared" si="61"/>
        <v>-1932</v>
      </c>
      <c r="N61" s="56">
        <f t="shared" ref="N61:O61" si="62">N53+N54+N58</f>
        <v>-27</v>
      </c>
      <c r="O61" s="56">
        <f t="shared" si="62"/>
        <v>2854</v>
      </c>
      <c r="Q61" s="56">
        <f t="shared" si="43"/>
        <v>0</v>
      </c>
      <c r="R61" s="56">
        <f t="shared" si="40"/>
        <v>24043</v>
      </c>
      <c r="S61" s="56">
        <f t="shared" si="41"/>
        <v>135</v>
      </c>
      <c r="T61" s="56">
        <f t="shared" si="42"/>
        <v>2827</v>
      </c>
      <c r="U61" s="45" t="s">
        <v>9</v>
      </c>
    </row>
    <row r="62" spans="1:21" ht="15.95" hidden="1" customHeight="1" outlineLevel="1" x14ac:dyDescent="0.2">
      <c r="A62" s="55" t="s">
        <v>127</v>
      </c>
      <c r="B62" s="56">
        <v>0</v>
      </c>
      <c r="C62" s="56">
        <v>0</v>
      </c>
      <c r="D62" s="56">
        <v>0</v>
      </c>
      <c r="E62" s="56">
        <v>0</v>
      </c>
      <c r="F62" s="56">
        <v>-538</v>
      </c>
      <c r="G62" s="56">
        <v>-2611</v>
      </c>
      <c r="H62" s="56">
        <v>1752</v>
      </c>
      <c r="I62" s="56">
        <f t="shared" ref="I62:N62" si="63">SUM(I63:I66)</f>
        <v>-200</v>
      </c>
      <c r="J62" s="56">
        <f t="shared" si="63"/>
        <v>-141</v>
      </c>
      <c r="K62" s="56">
        <f t="shared" si="63"/>
        <v>-178</v>
      </c>
      <c r="L62" s="56">
        <f t="shared" si="63"/>
        <v>97</v>
      </c>
      <c r="M62" s="56">
        <f t="shared" si="63"/>
        <v>148</v>
      </c>
      <c r="N62" s="56">
        <f t="shared" si="63"/>
        <v>-23</v>
      </c>
      <c r="O62" s="56">
        <f t="shared" ref="O62" si="64">SUM(O63:O66)</f>
        <v>-172</v>
      </c>
      <c r="Q62" s="56">
        <f t="shared" si="43"/>
        <v>0</v>
      </c>
      <c r="R62" s="58">
        <f t="shared" si="40"/>
        <v>-1597</v>
      </c>
      <c r="S62" s="58">
        <f t="shared" si="41"/>
        <v>-74</v>
      </c>
      <c r="T62" s="58">
        <f t="shared" si="42"/>
        <v>-195</v>
      </c>
      <c r="U62" s="45" t="s">
        <v>9</v>
      </c>
    </row>
    <row r="63" spans="1:21" ht="15.95" hidden="1" customHeight="1" outlineLevel="1" x14ac:dyDescent="0.2">
      <c r="A63" s="57" t="s">
        <v>128</v>
      </c>
      <c r="B63" s="58">
        <v>0</v>
      </c>
      <c r="C63" s="58">
        <v>0</v>
      </c>
      <c r="D63" s="58">
        <v>0</v>
      </c>
      <c r="E63" s="58">
        <v>0</v>
      </c>
      <c r="F63" s="58">
        <v>-394</v>
      </c>
      <c r="G63" s="58">
        <v>-1918</v>
      </c>
      <c r="H63" s="58">
        <v>2312</v>
      </c>
      <c r="I63" s="58">
        <v>0</v>
      </c>
      <c r="J63" s="58">
        <v>0</v>
      </c>
      <c r="K63" s="58">
        <v>0</v>
      </c>
      <c r="L63" s="58">
        <v>0</v>
      </c>
      <c r="M63" s="58">
        <v>-31</v>
      </c>
      <c r="N63" s="58">
        <v>31</v>
      </c>
      <c r="O63" s="58">
        <v>0</v>
      </c>
      <c r="Q63" s="58">
        <f t="shared" si="43"/>
        <v>0</v>
      </c>
      <c r="R63" s="58">
        <f t="shared" si="40"/>
        <v>0</v>
      </c>
      <c r="S63" s="58">
        <f t="shared" si="41"/>
        <v>-31</v>
      </c>
      <c r="T63" s="58">
        <f t="shared" si="42"/>
        <v>31</v>
      </c>
      <c r="U63" s="45" t="s">
        <v>9</v>
      </c>
    </row>
    <row r="64" spans="1:21" ht="15.95" hidden="1" customHeight="1" outlineLevel="1" x14ac:dyDescent="0.2">
      <c r="A64" s="57" t="s">
        <v>129</v>
      </c>
      <c r="B64" s="58">
        <v>0</v>
      </c>
      <c r="C64" s="58">
        <v>0</v>
      </c>
      <c r="D64" s="58">
        <v>0</v>
      </c>
      <c r="E64" s="58">
        <v>0</v>
      </c>
      <c r="F64" s="58">
        <v>-144</v>
      </c>
      <c r="G64" s="58">
        <v>-693</v>
      </c>
      <c r="H64" s="58">
        <v>-560</v>
      </c>
      <c r="I64" s="58">
        <v>-200</v>
      </c>
      <c r="J64" s="58">
        <v>-141</v>
      </c>
      <c r="K64" s="58">
        <v>-178</v>
      </c>
      <c r="L64" s="58">
        <v>97</v>
      </c>
      <c r="M64" s="58">
        <v>179</v>
      </c>
      <c r="N64" s="58">
        <v>-54</v>
      </c>
      <c r="O64" s="58">
        <v>-172</v>
      </c>
      <c r="Q64" s="58">
        <f t="shared" si="43"/>
        <v>0</v>
      </c>
      <c r="R64" s="58">
        <f t="shared" si="40"/>
        <v>-1597</v>
      </c>
      <c r="S64" s="58">
        <f t="shared" si="41"/>
        <v>-43</v>
      </c>
      <c r="T64" s="58">
        <f t="shared" si="42"/>
        <v>-226</v>
      </c>
      <c r="U64" s="45" t="s">
        <v>9</v>
      </c>
    </row>
    <row r="65" spans="1:31"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43"/>
        <v>0</v>
      </c>
      <c r="R65" s="58">
        <f t="shared" si="40"/>
        <v>0</v>
      </c>
      <c r="S65" s="58">
        <f t="shared" si="41"/>
        <v>0</v>
      </c>
      <c r="T65" s="58">
        <f t="shared" si="42"/>
        <v>0</v>
      </c>
      <c r="U65" s="45" t="s">
        <v>9</v>
      </c>
    </row>
    <row r="66" spans="1:31"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43"/>
        <v>0</v>
      </c>
      <c r="R66" s="58">
        <f t="shared" si="40"/>
        <v>0</v>
      </c>
      <c r="S66" s="58">
        <f t="shared" si="41"/>
        <v>0</v>
      </c>
      <c r="T66" s="58">
        <f t="shared" si="42"/>
        <v>0</v>
      </c>
      <c r="U66" s="45" t="s">
        <v>9</v>
      </c>
    </row>
    <row r="67" spans="1:31" ht="15.95" hidden="1" customHeight="1" outlineLevel="1" x14ac:dyDescent="0.2">
      <c r="A67" s="55" t="s">
        <v>81</v>
      </c>
      <c r="B67" s="56">
        <f t="shared" ref="B67:G67" si="65">B61+B62</f>
        <v>0</v>
      </c>
      <c r="C67" s="56">
        <f t="shared" si="65"/>
        <v>0</v>
      </c>
      <c r="D67" s="56">
        <f t="shared" si="65"/>
        <v>0</v>
      </c>
      <c r="E67" s="56">
        <f t="shared" si="65"/>
        <v>0</v>
      </c>
      <c r="F67" s="56">
        <f t="shared" si="65"/>
        <v>6048</v>
      </c>
      <c r="G67" s="56">
        <f t="shared" si="65"/>
        <v>8371</v>
      </c>
      <c r="H67" s="56">
        <f t="shared" ref="H67:M67" si="66">H61+H62</f>
        <v>8536</v>
      </c>
      <c r="I67" s="56">
        <f t="shared" si="66"/>
        <v>-509</v>
      </c>
      <c r="J67" s="56">
        <f t="shared" si="66"/>
        <v>442</v>
      </c>
      <c r="K67" s="56">
        <f t="shared" si="66"/>
        <v>1730</v>
      </c>
      <c r="L67" s="56">
        <f t="shared" si="66"/>
        <v>-327</v>
      </c>
      <c r="M67" s="56">
        <f t="shared" si="66"/>
        <v>-1784</v>
      </c>
      <c r="N67" s="56">
        <f t="shared" ref="N67:O67" si="67">N61+N62</f>
        <v>-50</v>
      </c>
      <c r="O67" s="56">
        <f t="shared" si="67"/>
        <v>2682</v>
      </c>
      <c r="Q67" s="56">
        <f t="shared" si="43"/>
        <v>0</v>
      </c>
      <c r="R67" s="56">
        <f t="shared" si="40"/>
        <v>22446</v>
      </c>
      <c r="S67" s="56">
        <f t="shared" si="41"/>
        <v>61</v>
      </c>
      <c r="T67" s="56">
        <f t="shared" si="42"/>
        <v>2632</v>
      </c>
      <c r="U67" s="45" t="s">
        <v>9</v>
      </c>
    </row>
    <row r="68" spans="1:31" ht="15.95" customHeight="1" collapsed="1" x14ac:dyDescent="0.2">
      <c r="U68" s="45" t="s">
        <v>9</v>
      </c>
    </row>
    <row r="69" spans="1:31"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31" ht="15.95" customHeight="1" collapsed="1" x14ac:dyDescent="0.2">
      <c r="A70" s="43" t="s">
        <v>133</v>
      </c>
      <c r="B70" s="44">
        <f t="shared" ref="B70:G70" si="68">B71+B84</f>
        <v>357839</v>
      </c>
      <c r="C70" s="44">
        <f t="shared" si="68"/>
        <v>393457</v>
      </c>
      <c r="D70" s="44">
        <f t="shared" si="68"/>
        <v>418775</v>
      </c>
      <c r="E70" s="44">
        <f t="shared" si="68"/>
        <v>395026</v>
      </c>
      <c r="F70" s="44">
        <f t="shared" si="68"/>
        <v>416579</v>
      </c>
      <c r="G70" s="44">
        <f t="shared" si="68"/>
        <v>411660</v>
      </c>
      <c r="H70" s="44">
        <f t="shared" ref="H70:M70" si="69">H71+H84</f>
        <v>406103</v>
      </c>
      <c r="I70" s="44">
        <f t="shared" si="69"/>
        <v>401124</v>
      </c>
      <c r="J70" s="44">
        <f t="shared" si="69"/>
        <v>385684</v>
      </c>
      <c r="K70" s="44">
        <f t="shared" si="69"/>
        <v>381129</v>
      </c>
      <c r="L70" s="44">
        <f t="shared" si="69"/>
        <v>384763</v>
      </c>
      <c r="M70" s="44">
        <f t="shared" si="69"/>
        <v>381506</v>
      </c>
      <c r="N70" s="44">
        <f t="shared" ref="N70:O70" si="70">N71+N84</f>
        <v>397735</v>
      </c>
      <c r="O70" s="44">
        <f t="shared" si="70"/>
        <v>377040</v>
      </c>
      <c r="Q70" s="44">
        <f t="shared" ref="Q70:Q101" si="71">E70</f>
        <v>395026</v>
      </c>
      <c r="R70" s="44">
        <f t="shared" ref="R70:R101" si="72">I70</f>
        <v>401124</v>
      </c>
      <c r="S70" s="44">
        <f t="shared" ref="S70:S101" si="73">M70</f>
        <v>381506</v>
      </c>
      <c r="T70" s="44">
        <f t="shared" ref="T70:T101" ca="1" si="74">OFFSET(P70,0,-1)</f>
        <v>377040</v>
      </c>
      <c r="U70" s="45" t="s">
        <v>9</v>
      </c>
    </row>
    <row r="71" spans="1:31" ht="15.95" hidden="1" customHeight="1" outlineLevel="1" x14ac:dyDescent="0.2">
      <c r="A71" s="61" t="s">
        <v>134</v>
      </c>
      <c r="B71" s="62">
        <v>292797</v>
      </c>
      <c r="C71" s="62">
        <v>238563</v>
      </c>
      <c r="D71" s="62">
        <v>130924</v>
      </c>
      <c r="E71" s="62">
        <v>51901</v>
      </c>
      <c r="F71" s="62">
        <v>34349</v>
      </c>
      <c r="G71" s="62">
        <v>31686</v>
      </c>
      <c r="H71" s="62">
        <v>28355</v>
      </c>
      <c r="I71" s="62">
        <f t="shared" ref="I71:N71" si="75">SUM(I72:I83)</f>
        <v>26358</v>
      </c>
      <c r="J71" s="62">
        <f t="shared" si="75"/>
        <v>13485</v>
      </c>
      <c r="K71" s="62">
        <f t="shared" si="75"/>
        <v>11628</v>
      </c>
      <c r="L71" s="62">
        <f t="shared" si="75"/>
        <v>17599</v>
      </c>
      <c r="M71" s="62">
        <f t="shared" si="75"/>
        <v>17296</v>
      </c>
      <c r="N71" s="62">
        <f t="shared" si="75"/>
        <v>35634</v>
      </c>
      <c r="O71" s="62">
        <f t="shared" ref="O71" si="76">SUM(O72:O83)</f>
        <v>18068</v>
      </c>
      <c r="Q71" s="62">
        <f t="shared" si="71"/>
        <v>51901</v>
      </c>
      <c r="R71" s="62">
        <f t="shared" si="72"/>
        <v>26358</v>
      </c>
      <c r="S71" s="62">
        <f t="shared" si="73"/>
        <v>17296</v>
      </c>
      <c r="T71" s="62">
        <f t="shared" ca="1" si="74"/>
        <v>18068</v>
      </c>
      <c r="U71" s="45" t="s">
        <v>9</v>
      </c>
      <c r="AE71" s="34"/>
    </row>
    <row r="72" spans="1:31" ht="15.95" hidden="1" customHeight="1" outlineLevel="1" x14ac:dyDescent="0.2">
      <c r="A72" s="63" t="s">
        <v>135</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Q72" s="54">
        <f t="shared" si="71"/>
        <v>543</v>
      </c>
      <c r="R72" s="54">
        <f t="shared" si="72"/>
        <v>10418</v>
      </c>
      <c r="S72" s="54">
        <f t="shared" si="73"/>
        <v>5433</v>
      </c>
      <c r="T72" s="54">
        <f t="shared" ca="1" si="74"/>
        <v>7659</v>
      </c>
      <c r="U72" s="45" t="s">
        <v>9</v>
      </c>
    </row>
    <row r="73" spans="1:31" ht="15.95" hidden="1" customHeight="1" outlineLevel="1" x14ac:dyDescent="0.2">
      <c r="A73" s="63" t="s">
        <v>136</v>
      </c>
      <c r="B73" s="54">
        <v>0</v>
      </c>
      <c r="C73" s="54">
        <v>0</v>
      </c>
      <c r="D73" s="54">
        <v>0</v>
      </c>
      <c r="E73" s="54">
        <v>48289</v>
      </c>
      <c r="F73" s="54">
        <v>19181</v>
      </c>
      <c r="G73" s="54">
        <v>9377</v>
      </c>
      <c r="H73" s="54">
        <v>9403</v>
      </c>
      <c r="I73" s="54">
        <v>3434</v>
      </c>
      <c r="J73" s="54">
        <v>0</v>
      </c>
      <c r="K73" s="54">
        <v>0</v>
      </c>
      <c r="L73" s="54">
        <v>0</v>
      </c>
      <c r="M73" s="54">
        <v>0</v>
      </c>
      <c r="N73" s="54">
        <v>0</v>
      </c>
      <c r="O73" s="54">
        <v>0</v>
      </c>
      <c r="Q73" s="54">
        <f t="shared" si="71"/>
        <v>48289</v>
      </c>
      <c r="R73" s="54">
        <f t="shared" si="72"/>
        <v>3434</v>
      </c>
      <c r="S73" s="54">
        <f t="shared" si="73"/>
        <v>0</v>
      </c>
      <c r="T73" s="54">
        <f t="shared" ca="1" si="74"/>
        <v>0</v>
      </c>
      <c r="U73" s="45" t="s">
        <v>9</v>
      </c>
    </row>
    <row r="74" spans="1:31" ht="15.95" hidden="1" customHeight="1" outlineLevel="1" x14ac:dyDescent="0.2">
      <c r="A74" s="63" t="s">
        <v>137</v>
      </c>
      <c r="B74" s="54">
        <v>0</v>
      </c>
      <c r="C74" s="54">
        <v>0</v>
      </c>
      <c r="D74" s="54">
        <v>0</v>
      </c>
      <c r="E74" s="54">
        <v>0</v>
      </c>
      <c r="F74" s="54">
        <v>0</v>
      </c>
      <c r="G74" s="54">
        <v>0</v>
      </c>
      <c r="H74" s="54">
        <v>0</v>
      </c>
      <c r="I74" s="54">
        <v>0</v>
      </c>
      <c r="J74" s="54">
        <v>0</v>
      </c>
      <c r="K74" s="54">
        <v>0</v>
      </c>
      <c r="L74" s="54">
        <v>0</v>
      </c>
      <c r="M74" s="54">
        <v>0</v>
      </c>
      <c r="N74" s="54">
        <v>0</v>
      </c>
      <c r="O74" s="54">
        <v>0</v>
      </c>
      <c r="Q74" s="54">
        <f t="shared" si="71"/>
        <v>0</v>
      </c>
      <c r="R74" s="54">
        <f t="shared" si="72"/>
        <v>0</v>
      </c>
      <c r="S74" s="54">
        <f t="shared" si="73"/>
        <v>0</v>
      </c>
      <c r="T74" s="54">
        <f t="shared" ca="1" si="74"/>
        <v>0</v>
      </c>
      <c r="U74" s="45" t="s">
        <v>9</v>
      </c>
    </row>
    <row r="75" spans="1:31" ht="15.95" hidden="1" customHeight="1" outlineLevel="1" x14ac:dyDescent="0.2">
      <c r="A75" s="63" t="s">
        <v>138</v>
      </c>
      <c r="B75" s="54">
        <v>0</v>
      </c>
      <c r="C75" s="54">
        <v>0</v>
      </c>
      <c r="D75" s="54">
        <v>0</v>
      </c>
      <c r="E75" s="54">
        <v>0</v>
      </c>
      <c r="F75" s="54">
        <v>8838</v>
      </c>
      <c r="G75" s="54">
        <v>7798</v>
      </c>
      <c r="H75" s="54">
        <v>9345</v>
      </c>
      <c r="I75" s="54">
        <v>8917</v>
      </c>
      <c r="J75" s="54">
        <v>8070</v>
      </c>
      <c r="K75" s="54">
        <v>7767</v>
      </c>
      <c r="L75" s="54">
        <v>8293</v>
      </c>
      <c r="M75" s="54">
        <v>8718</v>
      </c>
      <c r="N75" s="54">
        <v>8286</v>
      </c>
      <c r="O75" s="54">
        <v>8524</v>
      </c>
      <c r="Q75" s="54">
        <f t="shared" si="71"/>
        <v>0</v>
      </c>
      <c r="R75" s="54">
        <f t="shared" si="72"/>
        <v>8917</v>
      </c>
      <c r="S75" s="54">
        <f t="shared" si="73"/>
        <v>8718</v>
      </c>
      <c r="T75" s="54">
        <f t="shared" ca="1" si="74"/>
        <v>8524</v>
      </c>
      <c r="U75" s="45" t="s">
        <v>9</v>
      </c>
    </row>
    <row r="76" spans="1:31" ht="15.95" hidden="1" customHeight="1" outlineLevel="1" x14ac:dyDescent="0.2">
      <c r="A76" s="63" t="s">
        <v>139</v>
      </c>
      <c r="B76" s="54">
        <v>0</v>
      </c>
      <c r="C76" s="54">
        <v>0</v>
      </c>
      <c r="D76" s="54">
        <v>0</v>
      </c>
      <c r="E76" s="54">
        <v>0</v>
      </c>
      <c r="F76" s="54">
        <v>0</v>
      </c>
      <c r="G76" s="54">
        <v>0</v>
      </c>
      <c r="H76" s="54">
        <v>0</v>
      </c>
      <c r="I76" s="54">
        <v>0</v>
      </c>
      <c r="J76" s="54">
        <v>0</v>
      </c>
      <c r="K76" s="54">
        <v>0</v>
      </c>
      <c r="L76" s="54">
        <v>0</v>
      </c>
      <c r="M76" s="54">
        <v>0</v>
      </c>
      <c r="N76" s="54">
        <v>0</v>
      </c>
      <c r="O76" s="54">
        <v>0</v>
      </c>
      <c r="Q76" s="54">
        <f t="shared" si="71"/>
        <v>0</v>
      </c>
      <c r="R76" s="54">
        <f t="shared" si="72"/>
        <v>0</v>
      </c>
      <c r="S76" s="54">
        <f t="shared" si="73"/>
        <v>0</v>
      </c>
      <c r="T76" s="54">
        <f t="shared" ca="1" si="74"/>
        <v>0</v>
      </c>
      <c r="U76" s="45" t="s">
        <v>9</v>
      </c>
    </row>
    <row r="77" spans="1:31" ht="15.95" hidden="1" customHeight="1" outlineLevel="1" x14ac:dyDescent="0.2">
      <c r="A77" s="63" t="s">
        <v>140</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Q77" s="54">
        <f t="shared" si="71"/>
        <v>2804</v>
      </c>
      <c r="R77" s="54">
        <f t="shared" si="72"/>
        <v>2793</v>
      </c>
      <c r="S77" s="54">
        <f t="shared" si="73"/>
        <v>2548</v>
      </c>
      <c r="T77" s="54">
        <f t="shared" ca="1" si="74"/>
        <v>1394</v>
      </c>
      <c r="U77" s="45" t="s">
        <v>9</v>
      </c>
    </row>
    <row r="78" spans="1:31" ht="15.95" hidden="1" customHeight="1" outlineLevel="1" x14ac:dyDescent="0.2">
      <c r="A78" s="63" t="s">
        <v>141</v>
      </c>
      <c r="B78" s="54">
        <v>0</v>
      </c>
      <c r="C78" s="54">
        <v>0</v>
      </c>
      <c r="D78" s="54">
        <v>0</v>
      </c>
      <c r="E78" s="54"/>
      <c r="F78" s="54">
        <v>0</v>
      </c>
      <c r="G78" s="54">
        <v>0</v>
      </c>
      <c r="H78" s="54">
        <v>30</v>
      </c>
      <c r="I78" s="54">
        <v>82</v>
      </c>
      <c r="J78" s="54">
        <v>45</v>
      </c>
      <c r="K78" s="54">
        <v>97</v>
      </c>
      <c r="L78" s="54">
        <v>55</v>
      </c>
      <c r="M78" s="54">
        <v>46</v>
      </c>
      <c r="N78" s="54">
        <v>21</v>
      </c>
      <c r="O78" s="54">
        <v>27</v>
      </c>
      <c r="Q78" s="54">
        <f t="shared" si="71"/>
        <v>0</v>
      </c>
      <c r="R78" s="54">
        <f t="shared" si="72"/>
        <v>82</v>
      </c>
      <c r="S78" s="54">
        <f t="shared" si="73"/>
        <v>46</v>
      </c>
      <c r="T78" s="54">
        <f t="shared" ca="1" si="74"/>
        <v>27</v>
      </c>
      <c r="U78" s="45" t="s">
        <v>9</v>
      </c>
    </row>
    <row r="79" spans="1:31" ht="15.95" hidden="1" customHeight="1" outlineLevel="1" x14ac:dyDescent="0.2">
      <c r="A79" s="63" t="s">
        <v>142</v>
      </c>
      <c r="B79" s="54">
        <v>0</v>
      </c>
      <c r="C79" s="54">
        <v>0</v>
      </c>
      <c r="D79" s="54">
        <v>0</v>
      </c>
      <c r="E79" s="54">
        <v>146</v>
      </c>
      <c r="F79" s="54">
        <v>70</v>
      </c>
      <c r="G79" s="54">
        <v>85</v>
      </c>
      <c r="H79" s="54">
        <v>70</v>
      </c>
      <c r="I79" s="54">
        <v>70</v>
      </c>
      <c r="J79" s="54">
        <v>70</v>
      </c>
      <c r="K79" s="54">
        <v>70</v>
      </c>
      <c r="L79" s="54">
        <v>70</v>
      </c>
      <c r="M79" s="54">
        <v>70</v>
      </c>
      <c r="N79" s="54">
        <v>70</v>
      </c>
      <c r="O79" s="54">
        <v>70</v>
      </c>
      <c r="Q79" s="54">
        <f t="shared" si="71"/>
        <v>146</v>
      </c>
      <c r="R79" s="54">
        <f t="shared" si="72"/>
        <v>70</v>
      </c>
      <c r="S79" s="54">
        <f t="shared" si="73"/>
        <v>70</v>
      </c>
      <c r="T79" s="54">
        <f t="shared" ca="1" si="74"/>
        <v>70</v>
      </c>
      <c r="U79" s="45" t="s">
        <v>9</v>
      </c>
    </row>
    <row r="80" spans="1:31" ht="15.95" hidden="1" customHeight="1" outlineLevel="1" x14ac:dyDescent="0.2">
      <c r="A80" s="63" t="s">
        <v>143</v>
      </c>
      <c r="B80" s="54">
        <v>0</v>
      </c>
      <c r="C80" s="54">
        <v>0</v>
      </c>
      <c r="D80" s="54">
        <v>0</v>
      </c>
      <c r="E80" s="54">
        <v>0</v>
      </c>
      <c r="F80" s="54">
        <v>0</v>
      </c>
      <c r="G80" s="54">
        <v>0</v>
      </c>
      <c r="H80" s="54">
        <v>0</v>
      </c>
      <c r="I80" s="54">
        <v>0</v>
      </c>
      <c r="J80" s="54">
        <v>0</v>
      </c>
      <c r="K80" s="54">
        <v>0</v>
      </c>
      <c r="L80" s="54">
        <v>0</v>
      </c>
      <c r="M80" s="54">
        <v>0</v>
      </c>
      <c r="N80" s="54">
        <v>0</v>
      </c>
      <c r="O80" s="54">
        <v>0</v>
      </c>
      <c r="Q80" s="54">
        <f t="shared" si="71"/>
        <v>0</v>
      </c>
      <c r="R80" s="54">
        <f t="shared" si="72"/>
        <v>0</v>
      </c>
      <c r="S80" s="54">
        <f t="shared" si="73"/>
        <v>0</v>
      </c>
      <c r="T80" s="54">
        <f t="shared" ca="1" si="74"/>
        <v>0</v>
      </c>
      <c r="U80" s="45" t="s">
        <v>9</v>
      </c>
    </row>
    <row r="81" spans="1:26" ht="15.95" hidden="1" customHeight="1" outlineLevel="1" x14ac:dyDescent="0.2">
      <c r="A81" s="63" t="s">
        <v>144</v>
      </c>
      <c r="B81" s="54">
        <v>0</v>
      </c>
      <c r="C81" s="54">
        <v>0</v>
      </c>
      <c r="D81" s="54">
        <v>0</v>
      </c>
      <c r="E81" s="54">
        <v>0</v>
      </c>
      <c r="F81" s="54">
        <v>8</v>
      </c>
      <c r="G81" s="54">
        <v>7</v>
      </c>
      <c r="H81" s="54">
        <v>4</v>
      </c>
      <c r="I81" s="54">
        <v>4</v>
      </c>
      <c r="J81" s="54">
        <v>14</v>
      </c>
      <c r="K81" s="54">
        <v>9</v>
      </c>
      <c r="L81" s="54">
        <v>5</v>
      </c>
      <c r="M81" s="54">
        <v>4</v>
      </c>
      <c r="N81" s="54">
        <v>19</v>
      </c>
      <c r="O81" s="54">
        <v>13</v>
      </c>
      <c r="Q81" s="54">
        <f t="shared" si="71"/>
        <v>0</v>
      </c>
      <c r="R81" s="54">
        <f t="shared" si="72"/>
        <v>4</v>
      </c>
      <c r="S81" s="54">
        <f t="shared" si="73"/>
        <v>4</v>
      </c>
      <c r="T81" s="54">
        <f t="shared" ca="1" si="74"/>
        <v>13</v>
      </c>
      <c r="U81" s="45" t="s">
        <v>9</v>
      </c>
    </row>
    <row r="82" spans="1:26" ht="15.95" hidden="1" customHeight="1" outlineLevel="1" x14ac:dyDescent="0.2">
      <c r="A82" s="63" t="s">
        <v>145</v>
      </c>
      <c r="B82" s="54">
        <v>0</v>
      </c>
      <c r="C82" s="54">
        <v>0</v>
      </c>
      <c r="D82" s="54">
        <v>0</v>
      </c>
      <c r="E82" s="54">
        <v>0</v>
      </c>
      <c r="F82" s="54">
        <v>0</v>
      </c>
      <c r="G82" s="54">
        <v>0</v>
      </c>
      <c r="H82" s="54">
        <v>0</v>
      </c>
      <c r="I82" s="54">
        <v>0</v>
      </c>
      <c r="J82" s="54">
        <v>0</v>
      </c>
      <c r="K82" s="54">
        <v>0</v>
      </c>
      <c r="L82" s="54">
        <v>0</v>
      </c>
      <c r="M82" s="54">
        <v>0</v>
      </c>
      <c r="N82" s="54">
        <v>0</v>
      </c>
      <c r="O82" s="54">
        <v>0</v>
      </c>
      <c r="Q82" s="54">
        <f t="shared" si="71"/>
        <v>0</v>
      </c>
      <c r="R82" s="54">
        <f t="shared" si="72"/>
        <v>0</v>
      </c>
      <c r="S82" s="54">
        <f t="shared" si="73"/>
        <v>0</v>
      </c>
      <c r="T82" s="54">
        <f t="shared" ca="1" si="74"/>
        <v>0</v>
      </c>
      <c r="U82" s="45" t="s">
        <v>9</v>
      </c>
    </row>
    <row r="83" spans="1:26" ht="15.95" hidden="1" customHeight="1" outlineLevel="1" x14ac:dyDescent="0.2">
      <c r="A83" s="63" t="s">
        <v>146</v>
      </c>
      <c r="B83" s="54">
        <v>27</v>
      </c>
      <c r="C83" s="54">
        <v>39</v>
      </c>
      <c r="D83" s="54">
        <v>85</v>
      </c>
      <c r="E83" s="54">
        <v>119</v>
      </c>
      <c r="F83" s="54">
        <v>271</v>
      </c>
      <c r="G83" s="54">
        <v>449</v>
      </c>
      <c r="H83" s="54">
        <v>511</v>
      </c>
      <c r="I83" s="54">
        <v>640</v>
      </c>
      <c r="J83" s="54">
        <v>878</v>
      </c>
      <c r="K83" s="54">
        <v>455</v>
      </c>
      <c r="L83" s="54">
        <v>419</v>
      </c>
      <c r="M83" s="54">
        <v>477</v>
      </c>
      <c r="N83" s="54">
        <v>386</v>
      </c>
      <c r="O83" s="54">
        <v>381</v>
      </c>
      <c r="Q83" s="54">
        <f t="shared" si="71"/>
        <v>119</v>
      </c>
      <c r="R83" s="54">
        <f t="shared" si="72"/>
        <v>640</v>
      </c>
      <c r="S83" s="54">
        <f t="shared" si="73"/>
        <v>477</v>
      </c>
      <c r="T83" s="54">
        <f t="shared" ca="1" si="74"/>
        <v>381</v>
      </c>
      <c r="U83" s="45" t="s">
        <v>9</v>
      </c>
    </row>
    <row r="84" spans="1:26" ht="15.95" hidden="1" customHeight="1" outlineLevel="1" x14ac:dyDescent="0.2">
      <c r="A84" s="61" t="s">
        <v>147</v>
      </c>
      <c r="B84" s="62">
        <v>65042</v>
      </c>
      <c r="C84" s="62">
        <v>154894</v>
      </c>
      <c r="D84" s="62">
        <v>287851</v>
      </c>
      <c r="E84" s="62">
        <v>343125</v>
      </c>
      <c r="F84" s="62">
        <v>382230</v>
      </c>
      <c r="G84" s="62">
        <v>379974</v>
      </c>
      <c r="H84" s="62">
        <v>377748</v>
      </c>
      <c r="I84" s="62">
        <f t="shared" ref="I84:N84" si="77">SUM(I85:I98)</f>
        <v>374766</v>
      </c>
      <c r="J84" s="62">
        <f t="shared" si="77"/>
        <v>372199</v>
      </c>
      <c r="K84" s="62">
        <f t="shared" si="77"/>
        <v>369501</v>
      </c>
      <c r="L84" s="62">
        <f t="shared" si="77"/>
        <v>367164</v>
      </c>
      <c r="M84" s="62">
        <f t="shared" si="77"/>
        <v>364210</v>
      </c>
      <c r="N84" s="62">
        <f t="shared" si="77"/>
        <v>362101</v>
      </c>
      <c r="O84" s="62">
        <f t="shared" ref="O84" si="78">SUM(O85:O98)</f>
        <v>358972</v>
      </c>
      <c r="Q84" s="62">
        <f t="shared" si="71"/>
        <v>343125</v>
      </c>
      <c r="R84" s="62">
        <f t="shared" si="72"/>
        <v>374766</v>
      </c>
      <c r="S84" s="62">
        <f t="shared" si="73"/>
        <v>364210</v>
      </c>
      <c r="T84" s="62">
        <f t="shared" ca="1" si="74"/>
        <v>358972</v>
      </c>
      <c r="U84" s="45" t="s">
        <v>9</v>
      </c>
    </row>
    <row r="85" spans="1:26" ht="15.95" hidden="1" customHeight="1" outlineLevel="1" x14ac:dyDescent="0.2">
      <c r="A85" s="63" t="s">
        <v>138</v>
      </c>
      <c r="B85" s="58">
        <v>0</v>
      </c>
      <c r="C85" s="58">
        <v>0</v>
      </c>
      <c r="D85" s="58">
        <v>0</v>
      </c>
      <c r="E85" s="58">
        <v>0</v>
      </c>
      <c r="F85" s="58">
        <v>360</v>
      </c>
      <c r="G85" s="58">
        <v>831</v>
      </c>
      <c r="H85" s="58">
        <v>787</v>
      </c>
      <c r="I85" s="58">
        <v>370</v>
      </c>
      <c r="J85" s="58">
        <v>374</v>
      </c>
      <c r="K85" s="58">
        <v>261</v>
      </c>
      <c r="L85" s="58">
        <v>651</v>
      </c>
      <c r="M85" s="58">
        <v>373</v>
      </c>
      <c r="N85" s="58">
        <v>840</v>
      </c>
      <c r="O85" s="58">
        <v>406</v>
      </c>
      <c r="Q85" s="58">
        <f t="shared" si="71"/>
        <v>0</v>
      </c>
      <c r="R85" s="58">
        <f t="shared" si="72"/>
        <v>370</v>
      </c>
      <c r="S85" s="58">
        <f t="shared" si="73"/>
        <v>373</v>
      </c>
      <c r="T85" s="58">
        <f t="shared" ca="1" si="74"/>
        <v>406</v>
      </c>
      <c r="U85" s="45" t="s">
        <v>9</v>
      </c>
    </row>
    <row r="86" spans="1:26" ht="15.95" hidden="1" customHeight="1" outlineLevel="1" x14ac:dyDescent="0.2">
      <c r="A86" s="63" t="s">
        <v>139</v>
      </c>
      <c r="B86" s="54">
        <v>0</v>
      </c>
      <c r="C86" s="54">
        <v>0</v>
      </c>
      <c r="D86" s="54">
        <v>0</v>
      </c>
      <c r="E86" s="54">
        <v>0</v>
      </c>
      <c r="F86" s="54">
        <v>0</v>
      </c>
      <c r="G86" s="54">
        <v>0</v>
      </c>
      <c r="H86" s="54">
        <v>0</v>
      </c>
      <c r="I86" s="54">
        <v>0</v>
      </c>
      <c r="J86" s="54">
        <v>0</v>
      </c>
      <c r="K86" s="54">
        <v>0</v>
      </c>
      <c r="L86" s="54">
        <v>0</v>
      </c>
      <c r="M86" s="54">
        <v>0</v>
      </c>
      <c r="N86" s="54">
        <v>0</v>
      </c>
      <c r="O86" s="54">
        <v>0</v>
      </c>
      <c r="Q86" s="54">
        <f t="shared" si="71"/>
        <v>0</v>
      </c>
      <c r="R86" s="58">
        <f t="shared" si="72"/>
        <v>0</v>
      </c>
      <c r="S86" s="58">
        <f t="shared" si="73"/>
        <v>0</v>
      </c>
      <c r="T86" s="58">
        <f t="shared" ca="1" si="74"/>
        <v>0</v>
      </c>
      <c r="U86" s="45" t="s">
        <v>9</v>
      </c>
    </row>
    <row r="87" spans="1:26" ht="15.95" hidden="1" customHeight="1" outlineLevel="1" x14ac:dyDescent="0.2">
      <c r="A87" s="63" t="s">
        <v>148</v>
      </c>
      <c r="B87" s="54">
        <v>0</v>
      </c>
      <c r="C87" s="54">
        <v>0</v>
      </c>
      <c r="D87" s="54">
        <v>0</v>
      </c>
      <c r="E87" s="54">
        <v>0</v>
      </c>
      <c r="F87" s="54">
        <v>0</v>
      </c>
      <c r="G87" s="54">
        <v>0</v>
      </c>
      <c r="H87" s="54">
        <v>0</v>
      </c>
      <c r="I87" s="54">
        <v>0</v>
      </c>
      <c r="J87" s="54">
        <v>0</v>
      </c>
      <c r="K87" s="54">
        <v>0</v>
      </c>
      <c r="L87" s="54">
        <v>0</v>
      </c>
      <c r="M87" s="54">
        <v>0</v>
      </c>
      <c r="N87" s="54">
        <v>0</v>
      </c>
      <c r="O87" s="54">
        <v>0</v>
      </c>
      <c r="Q87" s="54">
        <f t="shared" si="71"/>
        <v>0</v>
      </c>
      <c r="R87" s="58">
        <f t="shared" si="72"/>
        <v>0</v>
      </c>
      <c r="S87" s="58">
        <f t="shared" si="73"/>
        <v>0</v>
      </c>
      <c r="T87" s="58">
        <f t="shared" ca="1" si="74"/>
        <v>0</v>
      </c>
      <c r="U87" s="45" t="s">
        <v>9</v>
      </c>
    </row>
    <row r="88" spans="1:26" ht="15.95" hidden="1" customHeight="1" outlineLevel="1" x14ac:dyDescent="0.2">
      <c r="A88" s="63" t="s">
        <v>137</v>
      </c>
      <c r="B88" s="54">
        <v>0</v>
      </c>
      <c r="C88" s="54">
        <v>0</v>
      </c>
      <c r="D88" s="54">
        <v>0</v>
      </c>
      <c r="E88" s="54">
        <v>0</v>
      </c>
      <c r="F88" s="54">
        <v>0</v>
      </c>
      <c r="G88" s="54">
        <v>0</v>
      </c>
      <c r="H88" s="54">
        <v>0</v>
      </c>
      <c r="I88" s="54">
        <v>0</v>
      </c>
      <c r="J88" s="54">
        <v>0</v>
      </c>
      <c r="K88" s="54">
        <v>0</v>
      </c>
      <c r="L88" s="54">
        <v>0</v>
      </c>
      <c r="M88" s="54">
        <v>0</v>
      </c>
      <c r="N88" s="54">
        <v>0</v>
      </c>
      <c r="O88" s="54">
        <v>0</v>
      </c>
      <c r="Q88" s="54">
        <f t="shared" si="71"/>
        <v>0</v>
      </c>
      <c r="R88" s="58">
        <f t="shared" si="72"/>
        <v>0</v>
      </c>
      <c r="S88" s="58">
        <f t="shared" si="73"/>
        <v>0</v>
      </c>
      <c r="T88" s="58">
        <f t="shared" ca="1" si="74"/>
        <v>0</v>
      </c>
      <c r="U88" s="45" t="s">
        <v>9</v>
      </c>
    </row>
    <row r="89" spans="1:26" ht="15.95" hidden="1" customHeight="1" outlineLevel="1" x14ac:dyDescent="0.2">
      <c r="A89" s="63" t="s">
        <v>140</v>
      </c>
      <c r="B89" s="54">
        <v>0</v>
      </c>
      <c r="C89" s="54">
        <v>0</v>
      </c>
      <c r="D89" s="54">
        <v>0</v>
      </c>
      <c r="E89" s="54">
        <v>0</v>
      </c>
      <c r="F89" s="54">
        <v>0</v>
      </c>
      <c r="G89" s="54">
        <v>0</v>
      </c>
      <c r="H89" s="54">
        <v>0</v>
      </c>
      <c r="I89" s="54">
        <v>0</v>
      </c>
      <c r="J89" s="54">
        <v>0</v>
      </c>
      <c r="K89" s="54">
        <v>0</v>
      </c>
      <c r="L89" s="54">
        <v>0</v>
      </c>
      <c r="M89" s="54">
        <v>0</v>
      </c>
      <c r="N89" s="54">
        <v>0</v>
      </c>
      <c r="O89" s="54">
        <v>0</v>
      </c>
      <c r="Q89" s="54">
        <f t="shared" si="71"/>
        <v>0</v>
      </c>
      <c r="R89" s="58">
        <f t="shared" si="72"/>
        <v>0</v>
      </c>
      <c r="S89" s="58">
        <f t="shared" si="73"/>
        <v>0</v>
      </c>
      <c r="T89" s="58">
        <f t="shared" ca="1" si="74"/>
        <v>0</v>
      </c>
      <c r="U89" s="45" t="s">
        <v>9</v>
      </c>
    </row>
    <row r="90" spans="1:26" ht="15.95" hidden="1" customHeight="1" outlineLevel="1" x14ac:dyDescent="0.2">
      <c r="A90" s="63" t="s">
        <v>149</v>
      </c>
      <c r="B90" s="54">
        <v>0</v>
      </c>
      <c r="C90" s="54">
        <v>0</v>
      </c>
      <c r="D90" s="54">
        <v>0</v>
      </c>
      <c r="E90" s="54">
        <v>0</v>
      </c>
      <c r="F90" s="54">
        <v>0</v>
      </c>
      <c r="G90" s="54">
        <v>0</v>
      </c>
      <c r="H90" s="54">
        <v>0</v>
      </c>
      <c r="I90" s="54">
        <v>0</v>
      </c>
      <c r="J90" s="54">
        <v>0</v>
      </c>
      <c r="K90" s="54">
        <v>0</v>
      </c>
      <c r="L90" s="54">
        <v>0</v>
      </c>
      <c r="M90" s="54">
        <v>0</v>
      </c>
      <c r="N90" s="54">
        <v>0</v>
      </c>
      <c r="O90" s="54">
        <v>0</v>
      </c>
      <c r="Q90" s="54">
        <f t="shared" si="71"/>
        <v>0</v>
      </c>
      <c r="R90" s="58">
        <f t="shared" si="72"/>
        <v>0</v>
      </c>
      <c r="S90" s="58">
        <f t="shared" si="73"/>
        <v>0</v>
      </c>
      <c r="T90" s="58">
        <f t="shared" ca="1" si="74"/>
        <v>0</v>
      </c>
      <c r="U90" s="45" t="s">
        <v>9</v>
      </c>
    </row>
    <row r="91" spans="1:26" ht="15.95" hidden="1" customHeight="1" outlineLevel="1" thickBot="1" x14ac:dyDescent="0.25">
      <c r="A91" s="63" t="s">
        <v>141</v>
      </c>
      <c r="B91" s="54">
        <v>0</v>
      </c>
      <c r="C91" s="54">
        <v>0</v>
      </c>
      <c r="D91" s="54">
        <v>0</v>
      </c>
      <c r="E91" s="54">
        <v>0</v>
      </c>
      <c r="F91" s="54">
        <v>0</v>
      </c>
      <c r="G91" s="54">
        <v>0</v>
      </c>
      <c r="H91" s="54">
        <v>0</v>
      </c>
      <c r="I91" s="54">
        <v>0</v>
      </c>
      <c r="J91" s="54">
        <v>0</v>
      </c>
      <c r="K91" s="54">
        <v>0</v>
      </c>
      <c r="L91" s="54">
        <v>0</v>
      </c>
      <c r="M91" s="54">
        <v>0</v>
      </c>
      <c r="N91" s="54">
        <v>0</v>
      </c>
      <c r="O91" s="54">
        <v>0</v>
      </c>
      <c r="Q91" s="54">
        <f t="shared" si="71"/>
        <v>0</v>
      </c>
      <c r="R91" s="58">
        <f t="shared" si="72"/>
        <v>0</v>
      </c>
      <c r="S91" s="58">
        <f t="shared" si="73"/>
        <v>0</v>
      </c>
      <c r="T91" s="58">
        <f t="shared" ca="1" si="74"/>
        <v>0</v>
      </c>
      <c r="U91" s="45" t="s">
        <v>9</v>
      </c>
      <c r="Z91" s="153"/>
    </row>
    <row r="92" spans="1:26" ht="15.95" hidden="1" customHeight="1" outlineLevel="1" thickTop="1" x14ac:dyDescent="0.2">
      <c r="A92" s="63" t="s">
        <v>142</v>
      </c>
      <c r="B92" s="54">
        <v>9169</v>
      </c>
      <c r="C92" s="54">
        <v>16584</v>
      </c>
      <c r="D92" s="54">
        <v>0</v>
      </c>
      <c r="E92" s="54">
        <v>0</v>
      </c>
      <c r="F92" s="54">
        <v>0</v>
      </c>
      <c r="G92" s="54">
        <v>0</v>
      </c>
      <c r="H92" s="54">
        <v>0</v>
      </c>
      <c r="I92" s="54">
        <v>0</v>
      </c>
      <c r="J92" s="54">
        <v>0</v>
      </c>
      <c r="K92" s="54">
        <v>0</v>
      </c>
      <c r="L92" s="54">
        <v>0</v>
      </c>
      <c r="M92" s="54">
        <v>0</v>
      </c>
      <c r="N92" s="54">
        <v>0</v>
      </c>
      <c r="O92" s="54">
        <v>0</v>
      </c>
      <c r="Q92" s="54">
        <f t="shared" si="71"/>
        <v>0</v>
      </c>
      <c r="R92" s="58">
        <f t="shared" si="72"/>
        <v>0</v>
      </c>
      <c r="S92" s="58">
        <f t="shared" si="73"/>
        <v>0</v>
      </c>
      <c r="T92" s="58">
        <f t="shared" ca="1" si="74"/>
        <v>0</v>
      </c>
      <c r="U92" s="45" t="s">
        <v>9</v>
      </c>
    </row>
    <row r="93" spans="1:26" ht="15.95" hidden="1" customHeight="1" outlineLevel="1" x14ac:dyDescent="0.2">
      <c r="A93" s="63" t="s">
        <v>143</v>
      </c>
      <c r="B93" s="54">
        <v>0</v>
      </c>
      <c r="C93" s="54">
        <v>0</v>
      </c>
      <c r="D93" s="54">
        <v>0</v>
      </c>
      <c r="E93" s="54">
        <v>0</v>
      </c>
      <c r="F93" s="54">
        <v>0</v>
      </c>
      <c r="G93" s="54">
        <v>0</v>
      </c>
      <c r="H93" s="54">
        <v>0</v>
      </c>
      <c r="I93" s="54">
        <v>0</v>
      </c>
      <c r="J93" s="54">
        <v>0</v>
      </c>
      <c r="K93" s="54">
        <v>0</v>
      </c>
      <c r="L93" s="54">
        <v>0</v>
      </c>
      <c r="M93" s="54">
        <v>0</v>
      </c>
      <c r="N93" s="54">
        <v>0</v>
      </c>
      <c r="O93" s="54">
        <v>0</v>
      </c>
      <c r="Q93" s="54">
        <f t="shared" si="71"/>
        <v>0</v>
      </c>
      <c r="R93" s="58">
        <f t="shared" si="72"/>
        <v>0</v>
      </c>
      <c r="S93" s="58">
        <f t="shared" si="73"/>
        <v>0</v>
      </c>
      <c r="T93" s="58">
        <f t="shared" ca="1" si="74"/>
        <v>0</v>
      </c>
      <c r="U93" s="45" t="s">
        <v>9</v>
      </c>
    </row>
    <row r="94" spans="1:26" ht="15.95" hidden="1" customHeight="1" outlineLevel="1" x14ac:dyDescent="0.2">
      <c r="A94" s="63" t="s">
        <v>145</v>
      </c>
      <c r="B94" s="54">
        <v>0</v>
      </c>
      <c r="C94" s="54">
        <v>0</v>
      </c>
      <c r="D94" s="54">
        <v>0</v>
      </c>
      <c r="E94" s="54">
        <v>0</v>
      </c>
      <c r="F94" s="54">
        <v>0</v>
      </c>
      <c r="G94" s="54">
        <v>0</v>
      </c>
      <c r="H94" s="54">
        <v>0</v>
      </c>
      <c r="I94" s="54">
        <v>0</v>
      </c>
      <c r="J94" s="54">
        <v>0</v>
      </c>
      <c r="K94" s="54">
        <v>0</v>
      </c>
      <c r="L94" s="54">
        <v>0</v>
      </c>
      <c r="M94" s="54">
        <v>0</v>
      </c>
      <c r="N94" s="54">
        <v>0</v>
      </c>
      <c r="O94" s="54">
        <v>0</v>
      </c>
      <c r="Q94" s="54">
        <f t="shared" si="71"/>
        <v>0</v>
      </c>
      <c r="R94" s="58">
        <f t="shared" si="72"/>
        <v>0</v>
      </c>
      <c r="S94" s="58">
        <f t="shared" si="73"/>
        <v>0</v>
      </c>
      <c r="T94" s="58">
        <f t="shared" ca="1" si="74"/>
        <v>0</v>
      </c>
      <c r="U94" s="45" t="s">
        <v>9</v>
      </c>
    </row>
    <row r="95" spans="1:26" ht="15.95" hidden="1" customHeight="1" outlineLevel="1" x14ac:dyDescent="0.2">
      <c r="A95" s="63" t="s">
        <v>146</v>
      </c>
      <c r="B95" s="54">
        <v>0</v>
      </c>
      <c r="C95" s="54">
        <v>0</v>
      </c>
      <c r="D95" s="54">
        <v>0</v>
      </c>
      <c r="E95" s="54">
        <v>0</v>
      </c>
      <c r="F95" s="54">
        <v>0</v>
      </c>
      <c r="G95" s="54">
        <v>0</v>
      </c>
      <c r="H95" s="54">
        <v>0</v>
      </c>
      <c r="I95" s="54">
        <v>0</v>
      </c>
      <c r="J95" s="54">
        <v>0</v>
      </c>
      <c r="K95" s="54">
        <v>0</v>
      </c>
      <c r="L95" s="54">
        <v>0</v>
      </c>
      <c r="M95" s="54">
        <v>0</v>
      </c>
      <c r="N95" s="54">
        <v>0</v>
      </c>
      <c r="O95" s="54">
        <v>0</v>
      </c>
      <c r="Q95" s="54">
        <f t="shared" si="71"/>
        <v>0</v>
      </c>
      <c r="R95" s="58">
        <f t="shared" si="72"/>
        <v>0</v>
      </c>
      <c r="S95" s="58">
        <f t="shared" si="73"/>
        <v>0</v>
      </c>
      <c r="T95" s="58">
        <f t="shared" ca="1" si="74"/>
        <v>0</v>
      </c>
      <c r="U95" s="45" t="s">
        <v>9</v>
      </c>
    </row>
    <row r="96" spans="1:26" ht="15.95" hidden="1" customHeight="1" outlineLevel="1" x14ac:dyDescent="0.2">
      <c r="A96" s="63" t="s">
        <v>150</v>
      </c>
      <c r="B96" s="54">
        <v>0</v>
      </c>
      <c r="C96" s="54">
        <v>0</v>
      </c>
      <c r="D96" s="54">
        <v>0</v>
      </c>
      <c r="E96" s="54">
        <v>0</v>
      </c>
      <c r="F96" s="54">
        <v>0</v>
      </c>
      <c r="G96" s="54">
        <v>0</v>
      </c>
      <c r="H96" s="54">
        <v>0</v>
      </c>
      <c r="I96" s="54">
        <v>0</v>
      </c>
      <c r="J96" s="54">
        <v>0</v>
      </c>
      <c r="K96" s="54">
        <v>0</v>
      </c>
      <c r="L96" s="54">
        <v>0</v>
      </c>
      <c r="M96" s="54">
        <v>0</v>
      </c>
      <c r="N96" s="54">
        <v>0</v>
      </c>
      <c r="O96" s="54">
        <v>0</v>
      </c>
      <c r="Q96" s="54">
        <f t="shared" si="71"/>
        <v>0</v>
      </c>
      <c r="R96" s="58">
        <f t="shared" si="72"/>
        <v>0</v>
      </c>
      <c r="S96" s="58">
        <f t="shared" si="73"/>
        <v>0</v>
      </c>
      <c r="T96" s="58">
        <f t="shared" ca="1" si="74"/>
        <v>0</v>
      </c>
      <c r="U96" s="45" t="s">
        <v>9</v>
      </c>
    </row>
    <row r="97" spans="1:27" ht="15.95" hidden="1" customHeight="1" outlineLevel="1" x14ac:dyDescent="0.2">
      <c r="A97" s="63" t="s">
        <v>151</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Q97" s="54">
        <f t="shared" si="71"/>
        <v>343051</v>
      </c>
      <c r="R97" s="58">
        <f t="shared" si="72"/>
        <v>369825</v>
      </c>
      <c r="S97" s="58">
        <f t="shared" si="73"/>
        <v>359266</v>
      </c>
      <c r="T97" s="58">
        <f t="shared" ca="1" si="74"/>
        <v>353996</v>
      </c>
      <c r="U97" s="45" t="s">
        <v>9</v>
      </c>
    </row>
    <row r="98" spans="1:27" ht="15.95" hidden="1" customHeight="1" outlineLevel="1" x14ac:dyDescent="0.2">
      <c r="A98" s="63" t="s">
        <v>152</v>
      </c>
      <c r="B98" s="54">
        <v>19</v>
      </c>
      <c r="C98" s="54">
        <v>25</v>
      </c>
      <c r="D98" s="54">
        <v>68</v>
      </c>
      <c r="E98" s="54">
        <v>74</v>
      </c>
      <c r="F98" s="54">
        <v>4571</v>
      </c>
      <c r="G98" s="54">
        <v>4571</v>
      </c>
      <c r="H98" s="54">
        <v>4571</v>
      </c>
      <c r="I98" s="54">
        <v>4571</v>
      </c>
      <c r="J98" s="54">
        <v>4571</v>
      </c>
      <c r="K98" s="54">
        <v>4571</v>
      </c>
      <c r="L98" s="54">
        <v>4571</v>
      </c>
      <c r="M98" s="54">
        <v>4571</v>
      </c>
      <c r="N98" s="54">
        <v>4569</v>
      </c>
      <c r="O98" s="54">
        <v>4570</v>
      </c>
      <c r="Q98" s="54">
        <f t="shared" si="71"/>
        <v>74</v>
      </c>
      <c r="R98" s="58">
        <f t="shared" si="72"/>
        <v>4571</v>
      </c>
      <c r="S98" s="58">
        <f t="shared" si="73"/>
        <v>4571</v>
      </c>
      <c r="T98" s="58">
        <f t="shared" ca="1" si="74"/>
        <v>4570</v>
      </c>
      <c r="U98" s="45" t="s">
        <v>9</v>
      </c>
    </row>
    <row r="99" spans="1:27" ht="15.95" customHeight="1" collapsed="1" x14ac:dyDescent="0.2">
      <c r="A99" s="43" t="s">
        <v>153</v>
      </c>
      <c r="B99" s="145">
        <f t="shared" ref="B99:G99" si="79">B100+B113+B126</f>
        <v>357839</v>
      </c>
      <c r="C99" s="145">
        <f t="shared" si="79"/>
        <v>393457</v>
      </c>
      <c r="D99" s="145">
        <f t="shared" si="79"/>
        <v>418775</v>
      </c>
      <c r="E99" s="145">
        <f t="shared" si="79"/>
        <v>395026</v>
      </c>
      <c r="F99" s="145">
        <f t="shared" si="79"/>
        <v>416579</v>
      </c>
      <c r="G99" s="145">
        <f t="shared" si="79"/>
        <v>411660</v>
      </c>
      <c r="H99" s="145">
        <f t="shared" ref="H99:M99" si="80">H100+H113+H126</f>
        <v>406103</v>
      </c>
      <c r="I99" s="145">
        <f t="shared" si="80"/>
        <v>401124</v>
      </c>
      <c r="J99" s="145">
        <f t="shared" si="80"/>
        <v>385684</v>
      </c>
      <c r="K99" s="145">
        <f t="shared" si="80"/>
        <v>381129</v>
      </c>
      <c r="L99" s="145">
        <f t="shared" si="80"/>
        <v>384763</v>
      </c>
      <c r="M99" s="145">
        <f t="shared" si="80"/>
        <v>381506</v>
      </c>
      <c r="N99" s="145">
        <f t="shared" ref="N99:O99" si="81">N100+N113+N126</f>
        <v>397735</v>
      </c>
      <c r="O99" s="145">
        <f t="shared" si="81"/>
        <v>377040</v>
      </c>
      <c r="Q99" s="44">
        <f t="shared" si="71"/>
        <v>395026</v>
      </c>
      <c r="R99" s="44">
        <f t="shared" si="72"/>
        <v>401124</v>
      </c>
      <c r="S99" s="44">
        <f t="shared" si="73"/>
        <v>381506</v>
      </c>
      <c r="T99" s="44">
        <f t="shared" ca="1" si="74"/>
        <v>377040</v>
      </c>
      <c r="U99" s="45" t="s">
        <v>9</v>
      </c>
      <c r="X99" s="48"/>
      <c r="Y99" s="48"/>
      <c r="Z99" s="48"/>
      <c r="AA99" s="48"/>
    </row>
    <row r="100" spans="1:27" ht="15.95" hidden="1" customHeight="1" outlineLevel="1" x14ac:dyDescent="0.2">
      <c r="A100" s="61" t="s">
        <v>154</v>
      </c>
      <c r="B100" s="62">
        <v>14866</v>
      </c>
      <c r="C100" s="62">
        <v>49988</v>
      </c>
      <c r="D100" s="62">
        <v>75019</v>
      </c>
      <c r="E100" s="62">
        <v>39049</v>
      </c>
      <c r="F100" s="62">
        <v>50354</v>
      </c>
      <c r="G100" s="62">
        <v>39020</v>
      </c>
      <c r="H100" s="62">
        <v>30800</v>
      </c>
      <c r="I100" s="62">
        <f t="shared" ref="I100:N100" si="82">SUM(I101:I112)</f>
        <v>31786</v>
      </c>
      <c r="J100" s="62">
        <f t="shared" si="82"/>
        <v>33564</v>
      </c>
      <c r="K100" s="62">
        <f t="shared" si="82"/>
        <v>23020</v>
      </c>
      <c r="L100" s="62">
        <f t="shared" si="82"/>
        <v>16139</v>
      </c>
      <c r="M100" s="62">
        <f t="shared" si="82"/>
        <v>23492</v>
      </c>
      <c r="N100" s="62">
        <f t="shared" si="82"/>
        <v>28461</v>
      </c>
      <c r="O100" s="62">
        <f t="shared" ref="O100" si="83">SUM(O101:O112)</f>
        <v>24182</v>
      </c>
      <c r="Q100" s="62">
        <f t="shared" si="71"/>
        <v>39049</v>
      </c>
      <c r="R100" s="62">
        <f t="shared" si="72"/>
        <v>31786</v>
      </c>
      <c r="S100" s="62">
        <f t="shared" si="73"/>
        <v>23492</v>
      </c>
      <c r="T100" s="62">
        <f t="shared" ca="1" si="74"/>
        <v>24182</v>
      </c>
      <c r="U100" s="45" t="s">
        <v>9</v>
      </c>
    </row>
    <row r="101" spans="1:27" ht="15.95" hidden="1" customHeight="1" outlineLevel="1" x14ac:dyDescent="0.2">
      <c r="A101" s="63" t="s">
        <v>155</v>
      </c>
      <c r="B101" s="54">
        <v>0</v>
      </c>
      <c r="C101" s="54">
        <v>0</v>
      </c>
      <c r="D101" s="54">
        <v>0</v>
      </c>
      <c r="E101" s="54">
        <v>0</v>
      </c>
      <c r="F101" s="54">
        <v>0</v>
      </c>
      <c r="G101" s="54">
        <v>0</v>
      </c>
      <c r="H101" s="54">
        <v>0</v>
      </c>
      <c r="I101" s="54">
        <v>0</v>
      </c>
      <c r="J101" s="54">
        <v>0</v>
      </c>
      <c r="K101" s="54">
        <v>0</v>
      </c>
      <c r="L101" s="54">
        <v>0</v>
      </c>
      <c r="M101" s="54">
        <v>0</v>
      </c>
      <c r="N101" s="54">
        <v>0</v>
      </c>
      <c r="O101" s="54">
        <v>0</v>
      </c>
      <c r="Q101" s="54">
        <f t="shared" si="71"/>
        <v>0</v>
      </c>
      <c r="R101" s="54">
        <f t="shared" si="72"/>
        <v>0</v>
      </c>
      <c r="S101" s="54">
        <f t="shared" si="73"/>
        <v>0</v>
      </c>
      <c r="T101" s="54">
        <f t="shared" ca="1" si="74"/>
        <v>0</v>
      </c>
      <c r="U101" s="45" t="s">
        <v>9</v>
      </c>
    </row>
    <row r="102" spans="1:27" ht="15.95" hidden="1" customHeight="1" outlineLevel="1" x14ac:dyDescent="0.2">
      <c r="A102" s="63" t="s">
        <v>156</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Q102" s="54">
        <f t="shared" ref="Q102:Q133" si="84">E102</f>
        <v>-526</v>
      </c>
      <c r="R102" s="54">
        <f t="shared" ref="R102:R133" si="85">I102</f>
        <v>-404</v>
      </c>
      <c r="S102" s="54">
        <f t="shared" ref="S102:S133" si="86">M102</f>
        <v>-315</v>
      </c>
      <c r="T102" s="54">
        <f t="shared" ref="T102:T133" ca="1" si="87">OFFSET(P102,0,-1)</f>
        <v>4511</v>
      </c>
      <c r="U102" s="45" t="s">
        <v>9</v>
      </c>
    </row>
    <row r="103" spans="1:27" ht="15.95" hidden="1" customHeight="1" outlineLevel="1" x14ac:dyDescent="0.2">
      <c r="A103" s="63" t="s">
        <v>157</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Q103" s="54">
        <f t="shared" si="84"/>
        <v>31317</v>
      </c>
      <c r="R103" s="54">
        <f t="shared" si="85"/>
        <v>12118</v>
      </c>
      <c r="S103" s="54">
        <f t="shared" si="86"/>
        <v>6667</v>
      </c>
      <c r="T103" s="54">
        <f t="shared" ca="1" si="87"/>
        <v>3367</v>
      </c>
      <c r="U103" s="45" t="s">
        <v>9</v>
      </c>
    </row>
    <row r="104" spans="1:27" ht="15.95" hidden="1" customHeight="1" outlineLevel="1" x14ac:dyDescent="0.2">
      <c r="A104" s="63" t="s">
        <v>158</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Q104" s="54">
        <f t="shared" si="84"/>
        <v>3433</v>
      </c>
      <c r="R104" s="54">
        <f t="shared" si="85"/>
        <v>842</v>
      </c>
      <c r="S104" s="54">
        <f t="shared" si="86"/>
        <v>857</v>
      </c>
      <c r="T104" s="54">
        <f t="shared" ca="1" si="87"/>
        <v>527</v>
      </c>
      <c r="U104" s="45" t="s">
        <v>9</v>
      </c>
    </row>
    <row r="105" spans="1:27" ht="15.95" hidden="1" customHeight="1" outlineLevel="1" x14ac:dyDescent="0.2">
      <c r="A105" s="63" t="s">
        <v>159</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Q105" s="54">
        <f t="shared" si="84"/>
        <v>3217</v>
      </c>
      <c r="R105" s="54">
        <f t="shared" si="85"/>
        <v>2466</v>
      </c>
      <c r="S105" s="54">
        <f t="shared" si="86"/>
        <v>1653</v>
      </c>
      <c r="T105" s="54">
        <f t="shared" ca="1" si="87"/>
        <v>1367</v>
      </c>
      <c r="U105" s="45" t="s">
        <v>9</v>
      </c>
    </row>
    <row r="106" spans="1:27" ht="15.95" hidden="1" customHeight="1" outlineLevel="1" x14ac:dyDescent="0.2">
      <c r="A106" s="63" t="s">
        <v>160</v>
      </c>
      <c r="B106" s="54">
        <v>0</v>
      </c>
      <c r="C106" s="54">
        <v>0</v>
      </c>
      <c r="D106" s="54">
        <v>0</v>
      </c>
      <c r="E106" s="54">
        <v>0</v>
      </c>
      <c r="F106" s="54">
        <v>0</v>
      </c>
      <c r="G106" s="54">
        <v>0</v>
      </c>
      <c r="H106" s="54">
        <v>0</v>
      </c>
      <c r="I106" s="54">
        <v>0</v>
      </c>
      <c r="J106" s="54">
        <v>0</v>
      </c>
      <c r="K106" s="54">
        <v>0</v>
      </c>
      <c r="L106" s="54">
        <v>0</v>
      </c>
      <c r="M106" s="54">
        <v>0</v>
      </c>
      <c r="N106" s="54">
        <v>0</v>
      </c>
      <c r="O106" s="54">
        <v>0</v>
      </c>
      <c r="Q106" s="54">
        <f t="shared" si="84"/>
        <v>0</v>
      </c>
      <c r="R106" s="54">
        <f t="shared" si="85"/>
        <v>0</v>
      </c>
      <c r="S106" s="54">
        <f t="shared" si="86"/>
        <v>0</v>
      </c>
      <c r="T106" s="54">
        <f t="shared" ca="1" si="87"/>
        <v>0</v>
      </c>
      <c r="U106" s="45" t="s">
        <v>9</v>
      </c>
    </row>
    <row r="107" spans="1:27" ht="15.95" hidden="1" customHeight="1" outlineLevel="1" x14ac:dyDescent="0.2">
      <c r="A107" s="63" t="s">
        <v>161</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Q107" s="54">
        <f t="shared" si="84"/>
        <v>0</v>
      </c>
      <c r="R107" s="54">
        <f t="shared" si="85"/>
        <v>15969</v>
      </c>
      <c r="S107" s="54">
        <f t="shared" si="86"/>
        <v>12761</v>
      </c>
      <c r="T107" s="54">
        <f t="shared" ca="1" si="87"/>
        <v>11000</v>
      </c>
      <c r="U107" s="45" t="s">
        <v>9</v>
      </c>
    </row>
    <row r="108" spans="1:27" ht="15.95" hidden="1" customHeight="1" outlineLevel="1" x14ac:dyDescent="0.2">
      <c r="A108" s="63" t="s">
        <v>162</v>
      </c>
      <c r="B108" s="54">
        <v>0</v>
      </c>
      <c r="C108" s="54">
        <v>0</v>
      </c>
      <c r="D108" s="54">
        <v>0</v>
      </c>
      <c r="E108" s="54">
        <v>0</v>
      </c>
      <c r="F108" s="54">
        <v>0</v>
      </c>
      <c r="G108" s="54">
        <v>0</v>
      </c>
      <c r="H108" s="54">
        <v>0</v>
      </c>
      <c r="I108" s="54">
        <v>0</v>
      </c>
      <c r="J108" s="54">
        <v>0</v>
      </c>
      <c r="K108" s="54">
        <v>0</v>
      </c>
      <c r="L108" s="54">
        <v>0</v>
      </c>
      <c r="M108" s="54">
        <v>0</v>
      </c>
      <c r="N108" s="54">
        <v>0</v>
      </c>
      <c r="O108" s="54">
        <v>0</v>
      </c>
      <c r="Q108" s="54">
        <f t="shared" si="84"/>
        <v>0</v>
      </c>
      <c r="R108" s="54">
        <f t="shared" si="85"/>
        <v>0</v>
      </c>
      <c r="S108" s="54">
        <f t="shared" si="86"/>
        <v>0</v>
      </c>
      <c r="T108" s="54">
        <f t="shared" ca="1" si="87"/>
        <v>0</v>
      </c>
      <c r="U108" s="45" t="s">
        <v>9</v>
      </c>
    </row>
    <row r="109" spans="1:27" ht="15.95" hidden="1" customHeight="1" outlineLevel="1" x14ac:dyDescent="0.2">
      <c r="A109" s="63" t="s">
        <v>163</v>
      </c>
      <c r="B109" s="54">
        <v>0</v>
      </c>
      <c r="C109" s="54">
        <v>0</v>
      </c>
      <c r="D109" s="54">
        <v>0</v>
      </c>
      <c r="E109" s="54">
        <v>0</v>
      </c>
      <c r="F109" s="54">
        <v>186</v>
      </c>
      <c r="G109" s="54">
        <v>312</v>
      </c>
      <c r="H109" s="54">
        <v>392</v>
      </c>
      <c r="I109" s="54">
        <v>438</v>
      </c>
      <c r="J109" s="54">
        <v>486</v>
      </c>
      <c r="K109" s="54">
        <v>306</v>
      </c>
      <c r="L109" s="54">
        <v>365</v>
      </c>
      <c r="M109" s="54">
        <v>425</v>
      </c>
      <c r="N109" s="54">
        <v>488</v>
      </c>
      <c r="O109" s="54">
        <v>554</v>
      </c>
      <c r="Q109" s="54">
        <f t="shared" si="84"/>
        <v>0</v>
      </c>
      <c r="R109" s="54">
        <f t="shared" si="85"/>
        <v>438</v>
      </c>
      <c r="S109" s="54">
        <f t="shared" si="86"/>
        <v>425</v>
      </c>
      <c r="T109" s="54">
        <f t="shared" ca="1" si="87"/>
        <v>554</v>
      </c>
      <c r="U109" s="45" t="s">
        <v>9</v>
      </c>
    </row>
    <row r="110" spans="1:27" ht="15.95" hidden="1" customHeight="1" outlineLevel="1" x14ac:dyDescent="0.2">
      <c r="A110" s="63" t="s">
        <v>164</v>
      </c>
      <c r="B110" s="54">
        <v>0</v>
      </c>
      <c r="C110" s="54">
        <v>0</v>
      </c>
      <c r="D110" s="54">
        <v>0</v>
      </c>
      <c r="E110" s="54">
        <v>0</v>
      </c>
      <c r="F110" s="54">
        <v>0</v>
      </c>
      <c r="G110" s="54">
        <v>0</v>
      </c>
      <c r="H110" s="54">
        <v>0</v>
      </c>
      <c r="I110" s="54">
        <v>0</v>
      </c>
      <c r="J110" s="54">
        <v>0</v>
      </c>
      <c r="K110" s="54">
        <v>0</v>
      </c>
      <c r="L110" s="54">
        <v>0</v>
      </c>
      <c r="M110" s="54">
        <v>0</v>
      </c>
      <c r="N110" s="54">
        <v>0</v>
      </c>
      <c r="O110" s="54">
        <v>0</v>
      </c>
      <c r="Q110" s="54">
        <f t="shared" si="84"/>
        <v>0</v>
      </c>
      <c r="R110" s="54">
        <f t="shared" si="85"/>
        <v>0</v>
      </c>
      <c r="S110" s="54">
        <f t="shared" si="86"/>
        <v>0</v>
      </c>
      <c r="T110" s="54">
        <f t="shared" ca="1" si="87"/>
        <v>0</v>
      </c>
      <c r="U110" s="45" t="s">
        <v>9</v>
      </c>
    </row>
    <row r="111" spans="1:27" ht="15.95" hidden="1" customHeight="1" outlineLevel="1" x14ac:dyDescent="0.2">
      <c r="A111" s="63" t="s">
        <v>165</v>
      </c>
      <c r="B111" s="54">
        <v>0</v>
      </c>
      <c r="C111" s="54">
        <v>0</v>
      </c>
      <c r="D111" s="54">
        <v>0</v>
      </c>
      <c r="E111" s="54">
        <v>0</v>
      </c>
      <c r="F111" s="54">
        <v>0</v>
      </c>
      <c r="G111" s="54">
        <v>0</v>
      </c>
      <c r="H111" s="54">
        <v>0</v>
      </c>
      <c r="I111" s="54">
        <v>0</v>
      </c>
      <c r="J111" s="54">
        <v>0</v>
      </c>
      <c r="K111" s="54">
        <v>2641</v>
      </c>
      <c r="L111" s="54">
        <v>2343</v>
      </c>
      <c r="M111" s="54">
        <v>1421</v>
      </c>
      <c r="N111" s="54">
        <v>711</v>
      </c>
      <c r="O111" s="54">
        <v>2664</v>
      </c>
      <c r="Q111" s="54">
        <f t="shared" si="84"/>
        <v>0</v>
      </c>
      <c r="R111" s="54">
        <f t="shared" si="85"/>
        <v>0</v>
      </c>
      <c r="S111" s="54">
        <f t="shared" si="86"/>
        <v>1421</v>
      </c>
      <c r="T111" s="54">
        <f t="shared" ca="1" si="87"/>
        <v>2664</v>
      </c>
      <c r="U111" s="45" t="s">
        <v>9</v>
      </c>
    </row>
    <row r="112" spans="1:27" ht="15.95" hidden="1" customHeight="1" outlineLevel="1" x14ac:dyDescent="0.2">
      <c r="A112" s="63" t="s">
        <v>166</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Q112" s="54">
        <f t="shared" si="84"/>
        <v>1608</v>
      </c>
      <c r="R112" s="54">
        <f t="shared" si="85"/>
        <v>357</v>
      </c>
      <c r="S112" s="54">
        <f t="shared" si="86"/>
        <v>23</v>
      </c>
      <c r="T112" s="54">
        <f t="shared" ca="1" si="87"/>
        <v>192</v>
      </c>
      <c r="U112" s="45" t="s">
        <v>9</v>
      </c>
    </row>
    <row r="113" spans="1:21" ht="15.95" hidden="1" customHeight="1" outlineLevel="1" x14ac:dyDescent="0.2">
      <c r="A113" s="61" t="s">
        <v>167</v>
      </c>
      <c r="B113" s="62">
        <v>305352</v>
      </c>
      <c r="C113" s="62">
        <v>305848</v>
      </c>
      <c r="D113" s="62">
        <v>306135</v>
      </c>
      <c r="E113" s="62">
        <v>318356</v>
      </c>
      <c r="F113" s="62">
        <v>322555</v>
      </c>
      <c r="G113" s="62">
        <v>320598</v>
      </c>
      <c r="H113" s="62">
        <v>324728</v>
      </c>
      <c r="I113" s="62">
        <f t="shared" ref="I113:N113" si="88">SUM(I114:I125)</f>
        <v>335240</v>
      </c>
      <c r="J113" s="62">
        <f t="shared" si="88"/>
        <v>344580</v>
      </c>
      <c r="K113" s="62">
        <f t="shared" si="88"/>
        <v>348843</v>
      </c>
      <c r="L113" s="62">
        <f t="shared" si="88"/>
        <v>359679</v>
      </c>
      <c r="M113" s="62">
        <f t="shared" si="88"/>
        <v>372114</v>
      </c>
      <c r="N113" s="62">
        <f t="shared" si="88"/>
        <v>383424</v>
      </c>
      <c r="O113" s="62">
        <f t="shared" ref="O113" si="89">SUM(O114:O125)</f>
        <v>387568</v>
      </c>
      <c r="Q113" s="62">
        <f t="shared" si="84"/>
        <v>318356</v>
      </c>
      <c r="R113" s="62">
        <f t="shared" si="85"/>
        <v>335240</v>
      </c>
      <c r="S113" s="62">
        <f t="shared" si="86"/>
        <v>372114</v>
      </c>
      <c r="T113" s="62">
        <f t="shared" ca="1" si="87"/>
        <v>387568</v>
      </c>
      <c r="U113" s="45" t="s">
        <v>9</v>
      </c>
    </row>
    <row r="114" spans="1:21" ht="15.95" hidden="1" customHeight="1" outlineLevel="1" x14ac:dyDescent="0.2">
      <c r="A114" s="63" t="s">
        <v>155</v>
      </c>
      <c r="B114" s="54">
        <v>0</v>
      </c>
      <c r="C114" s="54">
        <v>0</v>
      </c>
      <c r="D114" s="54">
        <v>0</v>
      </c>
      <c r="E114" s="54">
        <v>0</v>
      </c>
      <c r="F114" s="54">
        <v>0</v>
      </c>
      <c r="G114" s="54">
        <v>0</v>
      </c>
      <c r="H114" s="54">
        <v>0</v>
      </c>
      <c r="I114" s="54">
        <v>0</v>
      </c>
      <c r="J114" s="54">
        <v>0</v>
      </c>
      <c r="K114" s="54">
        <v>0</v>
      </c>
      <c r="L114" s="54">
        <v>0</v>
      </c>
      <c r="M114" s="54">
        <v>0</v>
      </c>
      <c r="N114" s="54">
        <v>0</v>
      </c>
      <c r="O114" s="54">
        <v>0</v>
      </c>
      <c r="Q114" s="54">
        <f t="shared" si="84"/>
        <v>0</v>
      </c>
      <c r="R114" s="54">
        <f t="shared" si="85"/>
        <v>0</v>
      </c>
      <c r="S114" s="54">
        <f t="shared" si="86"/>
        <v>0</v>
      </c>
      <c r="T114" s="54">
        <f t="shared" ca="1" si="87"/>
        <v>0</v>
      </c>
      <c r="U114" s="45" t="s">
        <v>9</v>
      </c>
    </row>
    <row r="115" spans="1:21" ht="15.95" hidden="1" customHeight="1" outlineLevel="1" x14ac:dyDescent="0.2">
      <c r="A115" s="63" t="s">
        <v>156</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Q115" s="54">
        <f t="shared" si="84"/>
        <v>318356</v>
      </c>
      <c r="R115" s="54">
        <f t="shared" si="85"/>
        <v>333704</v>
      </c>
      <c r="S115" s="54">
        <f t="shared" si="86"/>
        <v>370439</v>
      </c>
      <c r="T115" s="54">
        <f t="shared" ca="1" si="87"/>
        <v>387121</v>
      </c>
      <c r="U115" s="45" t="s">
        <v>9</v>
      </c>
    </row>
    <row r="116" spans="1:21" ht="15.95" hidden="1" customHeight="1" outlineLevel="1" x14ac:dyDescent="0.2">
      <c r="A116" s="63" t="s">
        <v>157</v>
      </c>
      <c r="B116" s="54">
        <v>0</v>
      </c>
      <c r="C116" s="54">
        <v>0</v>
      </c>
      <c r="D116" s="54">
        <v>0</v>
      </c>
      <c r="E116" s="54">
        <v>0</v>
      </c>
      <c r="F116" s="54">
        <v>0</v>
      </c>
      <c r="G116" s="54">
        <v>0</v>
      </c>
      <c r="H116" s="54">
        <v>0</v>
      </c>
      <c r="I116" s="54">
        <v>0</v>
      </c>
      <c r="J116" s="54">
        <v>0</v>
      </c>
      <c r="K116" s="54">
        <v>0</v>
      </c>
      <c r="L116" s="54">
        <v>0</v>
      </c>
      <c r="M116" s="54">
        <v>0</v>
      </c>
      <c r="N116" s="54">
        <v>0</v>
      </c>
      <c r="O116" s="54">
        <v>0</v>
      </c>
      <c r="Q116" s="54">
        <f t="shared" si="84"/>
        <v>0</v>
      </c>
      <c r="R116" s="54">
        <f t="shared" si="85"/>
        <v>0</v>
      </c>
      <c r="S116" s="54">
        <f t="shared" si="86"/>
        <v>0</v>
      </c>
      <c r="T116" s="54">
        <f t="shared" ca="1" si="87"/>
        <v>0</v>
      </c>
      <c r="U116" s="45" t="s">
        <v>9</v>
      </c>
    </row>
    <row r="117" spans="1:21" ht="15.95" hidden="1" customHeight="1" outlineLevel="1" x14ac:dyDescent="0.2">
      <c r="A117" s="63" t="s">
        <v>148</v>
      </c>
      <c r="B117" s="54">
        <v>0</v>
      </c>
      <c r="C117" s="54">
        <v>0</v>
      </c>
      <c r="D117" s="54">
        <v>0</v>
      </c>
      <c r="E117" s="54">
        <v>0</v>
      </c>
      <c r="F117" s="54">
        <v>0</v>
      </c>
      <c r="G117" s="54">
        <v>0</v>
      </c>
      <c r="H117" s="54">
        <v>0</v>
      </c>
      <c r="I117" s="54">
        <v>0</v>
      </c>
      <c r="J117" s="54">
        <v>0</v>
      </c>
      <c r="K117" s="54">
        <v>0</v>
      </c>
      <c r="L117" s="54">
        <v>0</v>
      </c>
      <c r="M117" s="54">
        <v>0</v>
      </c>
      <c r="N117" s="54">
        <v>0</v>
      </c>
      <c r="O117" s="54">
        <v>0</v>
      </c>
      <c r="Q117" s="54">
        <f t="shared" si="84"/>
        <v>0</v>
      </c>
      <c r="R117" s="54">
        <f t="shared" si="85"/>
        <v>0</v>
      </c>
      <c r="S117" s="54">
        <f t="shared" si="86"/>
        <v>0</v>
      </c>
      <c r="T117" s="54">
        <f t="shared" ca="1" si="87"/>
        <v>0</v>
      </c>
      <c r="U117" s="45" t="s">
        <v>9</v>
      </c>
    </row>
    <row r="118" spans="1:21" ht="15.95" hidden="1" customHeight="1" outlineLevel="1" x14ac:dyDescent="0.2">
      <c r="A118" s="63" t="s">
        <v>159</v>
      </c>
      <c r="B118" s="54">
        <v>0</v>
      </c>
      <c r="C118" s="54">
        <v>0</v>
      </c>
      <c r="D118" s="54">
        <v>0</v>
      </c>
      <c r="E118" s="54">
        <v>0</v>
      </c>
      <c r="F118" s="54">
        <v>0</v>
      </c>
      <c r="G118" s="54">
        <v>0</v>
      </c>
      <c r="H118" s="54">
        <v>0</v>
      </c>
      <c r="I118" s="54">
        <v>0</v>
      </c>
      <c r="J118" s="54">
        <v>0</v>
      </c>
      <c r="K118" s="54">
        <v>0</v>
      </c>
      <c r="L118" s="54">
        <v>0</v>
      </c>
      <c r="M118" s="54">
        <v>0</v>
      </c>
      <c r="N118" s="54">
        <v>0</v>
      </c>
      <c r="O118" s="54">
        <v>0</v>
      </c>
      <c r="Q118" s="54">
        <f t="shared" si="84"/>
        <v>0</v>
      </c>
      <c r="R118" s="54">
        <f t="shared" si="85"/>
        <v>0</v>
      </c>
      <c r="S118" s="54">
        <f t="shared" si="86"/>
        <v>0</v>
      </c>
      <c r="T118" s="54">
        <f t="shared" ca="1" si="87"/>
        <v>0</v>
      </c>
      <c r="U118" s="45" t="s">
        <v>9</v>
      </c>
    </row>
    <row r="119" spans="1:21" ht="15.95" hidden="1" customHeight="1" outlineLevel="1" x14ac:dyDescent="0.2">
      <c r="A119" s="63" t="s">
        <v>149</v>
      </c>
      <c r="B119" s="54">
        <v>0</v>
      </c>
      <c r="C119" s="54">
        <v>0</v>
      </c>
      <c r="D119" s="54">
        <v>0</v>
      </c>
      <c r="E119" s="54">
        <v>0</v>
      </c>
      <c r="F119" s="54">
        <v>0</v>
      </c>
      <c r="G119" s="54">
        <v>0</v>
      </c>
      <c r="H119" s="54">
        <v>0</v>
      </c>
      <c r="I119" s="54">
        <v>0</v>
      </c>
      <c r="J119" s="54">
        <v>0</v>
      </c>
      <c r="K119" s="54">
        <v>0</v>
      </c>
      <c r="L119" s="54">
        <v>0</v>
      </c>
      <c r="M119" s="54">
        <v>0</v>
      </c>
      <c r="N119" s="54">
        <v>0</v>
      </c>
      <c r="O119" s="54">
        <v>0</v>
      </c>
      <c r="Q119" s="54">
        <f t="shared" si="84"/>
        <v>0</v>
      </c>
      <c r="R119" s="54">
        <f t="shared" si="85"/>
        <v>0</v>
      </c>
      <c r="S119" s="54">
        <f t="shared" si="86"/>
        <v>0</v>
      </c>
      <c r="T119" s="54">
        <f t="shared" ca="1" si="87"/>
        <v>0</v>
      </c>
      <c r="U119" s="45" t="s">
        <v>9</v>
      </c>
    </row>
    <row r="120" spans="1:21" ht="15.95" hidden="1" customHeight="1" outlineLevel="1" x14ac:dyDescent="0.2">
      <c r="A120" s="63" t="s">
        <v>164</v>
      </c>
      <c r="B120" s="54">
        <v>0</v>
      </c>
      <c r="C120" s="54">
        <v>0</v>
      </c>
      <c r="D120" s="54">
        <v>0</v>
      </c>
      <c r="E120" s="54">
        <v>0</v>
      </c>
      <c r="F120" s="54">
        <v>0</v>
      </c>
      <c r="G120" s="54">
        <v>0</v>
      </c>
      <c r="H120" s="54">
        <v>0</v>
      </c>
      <c r="I120" s="54">
        <v>0</v>
      </c>
      <c r="J120" s="54">
        <v>0</v>
      </c>
      <c r="K120" s="54">
        <v>0</v>
      </c>
      <c r="L120" s="54">
        <v>0</v>
      </c>
      <c r="M120" s="54">
        <v>0</v>
      </c>
      <c r="N120" s="54">
        <v>0</v>
      </c>
      <c r="O120" s="54">
        <v>0</v>
      </c>
      <c r="Q120" s="54">
        <f t="shared" si="84"/>
        <v>0</v>
      </c>
      <c r="R120" s="54">
        <f t="shared" si="85"/>
        <v>0</v>
      </c>
      <c r="S120" s="54">
        <f t="shared" si="86"/>
        <v>0</v>
      </c>
      <c r="T120" s="54">
        <f t="shared" ca="1" si="87"/>
        <v>0</v>
      </c>
      <c r="U120" s="45" t="s">
        <v>9</v>
      </c>
    </row>
    <row r="121" spans="1:21" ht="15.95" hidden="1" customHeight="1" outlineLevel="1" x14ac:dyDescent="0.2">
      <c r="A121" s="63" t="s">
        <v>165</v>
      </c>
      <c r="B121" s="54">
        <v>0</v>
      </c>
      <c r="C121" s="54">
        <v>0</v>
      </c>
      <c r="D121" s="54">
        <v>0</v>
      </c>
      <c r="E121" s="54">
        <v>0</v>
      </c>
      <c r="F121" s="54">
        <v>279</v>
      </c>
      <c r="G121" s="54">
        <v>0</v>
      </c>
      <c r="H121" s="54">
        <v>599</v>
      </c>
      <c r="I121" s="54">
        <v>1536</v>
      </c>
      <c r="J121" s="54">
        <v>2349</v>
      </c>
      <c r="K121" s="54">
        <v>0</v>
      </c>
      <c r="L121" s="54">
        <v>782</v>
      </c>
      <c r="M121" s="54">
        <v>1675</v>
      </c>
      <c r="N121" s="54">
        <v>2694</v>
      </c>
      <c r="O121" s="54">
        <v>447</v>
      </c>
      <c r="Q121" s="54">
        <f t="shared" si="84"/>
        <v>0</v>
      </c>
      <c r="R121" s="54">
        <f t="shared" si="85"/>
        <v>1536</v>
      </c>
      <c r="S121" s="54">
        <f t="shared" si="86"/>
        <v>1675</v>
      </c>
      <c r="T121" s="54">
        <f t="shared" ca="1" si="87"/>
        <v>447</v>
      </c>
      <c r="U121" s="45" t="s">
        <v>9</v>
      </c>
    </row>
    <row r="122" spans="1:21" ht="15.95" hidden="1" customHeight="1" outlineLevel="1" x14ac:dyDescent="0.2">
      <c r="A122" s="63" t="s">
        <v>162</v>
      </c>
      <c r="B122" s="54">
        <v>0</v>
      </c>
      <c r="C122" s="54">
        <v>0</v>
      </c>
      <c r="D122" s="54">
        <v>0</v>
      </c>
      <c r="E122" s="54">
        <v>0</v>
      </c>
      <c r="F122" s="54">
        <v>0</v>
      </c>
      <c r="G122" s="54">
        <v>0</v>
      </c>
      <c r="H122" s="54">
        <v>0</v>
      </c>
      <c r="I122" s="54">
        <v>0</v>
      </c>
      <c r="J122" s="54">
        <v>0</v>
      </c>
      <c r="K122" s="54">
        <v>0</v>
      </c>
      <c r="L122" s="54">
        <v>0</v>
      </c>
      <c r="M122" s="54">
        <v>0</v>
      </c>
      <c r="N122" s="54">
        <v>0</v>
      </c>
      <c r="O122" s="54">
        <v>0</v>
      </c>
      <c r="Q122" s="54">
        <f t="shared" si="84"/>
        <v>0</v>
      </c>
      <c r="R122" s="54">
        <f t="shared" si="85"/>
        <v>0</v>
      </c>
      <c r="S122" s="54">
        <f t="shared" si="86"/>
        <v>0</v>
      </c>
      <c r="T122" s="54">
        <f t="shared" ca="1" si="87"/>
        <v>0</v>
      </c>
      <c r="U122" s="45" t="s">
        <v>9</v>
      </c>
    </row>
    <row r="123" spans="1:21" ht="15.95" hidden="1" customHeight="1" outlineLevel="1" x14ac:dyDescent="0.2">
      <c r="A123" s="63" t="s">
        <v>163</v>
      </c>
      <c r="B123" s="54">
        <v>0</v>
      </c>
      <c r="C123" s="54">
        <v>0</v>
      </c>
      <c r="D123" s="54">
        <v>0</v>
      </c>
      <c r="E123" s="54">
        <v>0</v>
      </c>
      <c r="F123" s="54">
        <v>0</v>
      </c>
      <c r="G123" s="54">
        <v>0</v>
      </c>
      <c r="H123" s="54">
        <v>0</v>
      </c>
      <c r="I123" s="54">
        <v>0</v>
      </c>
      <c r="J123" s="54">
        <v>0</v>
      </c>
      <c r="K123" s="54">
        <v>0</v>
      </c>
      <c r="L123" s="54">
        <v>0</v>
      </c>
      <c r="M123" s="54">
        <v>0</v>
      </c>
      <c r="N123" s="54">
        <v>0</v>
      </c>
      <c r="O123" s="54">
        <v>0</v>
      </c>
      <c r="Q123" s="54">
        <f t="shared" si="84"/>
        <v>0</v>
      </c>
      <c r="R123" s="54">
        <f t="shared" si="85"/>
        <v>0</v>
      </c>
      <c r="S123" s="54">
        <f t="shared" si="86"/>
        <v>0</v>
      </c>
      <c r="T123" s="54">
        <f t="shared" ca="1" si="87"/>
        <v>0</v>
      </c>
      <c r="U123" s="45" t="s">
        <v>9</v>
      </c>
    </row>
    <row r="124" spans="1:21" ht="15.95" hidden="1" customHeight="1" outlineLevel="1" x14ac:dyDescent="0.2">
      <c r="A124" s="63" t="s">
        <v>160</v>
      </c>
      <c r="B124" s="54">
        <v>0</v>
      </c>
      <c r="C124" s="54">
        <v>0</v>
      </c>
      <c r="D124" s="54">
        <v>0</v>
      </c>
      <c r="E124" s="54">
        <v>0</v>
      </c>
      <c r="F124" s="54">
        <v>0</v>
      </c>
      <c r="G124" s="54">
        <v>0</v>
      </c>
      <c r="H124" s="54">
        <v>0</v>
      </c>
      <c r="I124" s="54">
        <v>0</v>
      </c>
      <c r="J124" s="54">
        <v>0</v>
      </c>
      <c r="K124" s="54">
        <v>0</v>
      </c>
      <c r="L124" s="54">
        <v>0</v>
      </c>
      <c r="M124" s="54">
        <v>0</v>
      </c>
      <c r="N124" s="54">
        <v>0</v>
      </c>
      <c r="O124" s="54">
        <v>0</v>
      </c>
      <c r="Q124" s="54">
        <f t="shared" si="84"/>
        <v>0</v>
      </c>
      <c r="R124" s="54">
        <f t="shared" si="85"/>
        <v>0</v>
      </c>
      <c r="S124" s="54">
        <f t="shared" si="86"/>
        <v>0</v>
      </c>
      <c r="T124" s="54">
        <f t="shared" ca="1" si="87"/>
        <v>0</v>
      </c>
      <c r="U124" s="45" t="s">
        <v>9</v>
      </c>
    </row>
    <row r="125" spans="1:21" ht="15.95" hidden="1" customHeight="1" outlineLevel="1" x14ac:dyDescent="0.2">
      <c r="A125" s="63" t="s">
        <v>166</v>
      </c>
      <c r="B125" s="54">
        <v>0</v>
      </c>
      <c r="C125" s="54">
        <v>0</v>
      </c>
      <c r="D125" s="54">
        <v>0</v>
      </c>
      <c r="E125" s="54">
        <v>0</v>
      </c>
      <c r="F125" s="54">
        <v>0</v>
      </c>
      <c r="G125" s="54">
        <v>0</v>
      </c>
      <c r="H125" s="54">
        <v>0</v>
      </c>
      <c r="I125" s="54">
        <v>0</v>
      </c>
      <c r="J125" s="54">
        <v>0</v>
      </c>
      <c r="K125" s="54">
        <v>0</v>
      </c>
      <c r="L125" s="54">
        <v>0</v>
      </c>
      <c r="M125" s="54">
        <v>0</v>
      </c>
      <c r="N125" s="54">
        <v>0</v>
      </c>
      <c r="O125" s="54">
        <v>0</v>
      </c>
      <c r="Q125" s="54">
        <f t="shared" si="84"/>
        <v>0</v>
      </c>
      <c r="R125" s="54">
        <f t="shared" si="85"/>
        <v>0</v>
      </c>
      <c r="S125" s="54">
        <f t="shared" si="86"/>
        <v>0</v>
      </c>
      <c r="T125" s="54">
        <f t="shared" ca="1" si="87"/>
        <v>0</v>
      </c>
      <c r="U125" s="45" t="s">
        <v>9</v>
      </c>
    </row>
    <row r="126" spans="1:21" ht="15.95" hidden="1" customHeight="1" outlineLevel="1" x14ac:dyDescent="0.2">
      <c r="A126" s="61" t="s">
        <v>168</v>
      </c>
      <c r="B126" s="62">
        <v>37621</v>
      </c>
      <c r="C126" s="62">
        <v>37621</v>
      </c>
      <c r="D126" s="62">
        <v>37621</v>
      </c>
      <c r="E126" s="62">
        <v>37621</v>
      </c>
      <c r="F126" s="62">
        <v>43670</v>
      </c>
      <c r="G126" s="62">
        <v>52042</v>
      </c>
      <c r="H126" s="62">
        <v>50575</v>
      </c>
      <c r="I126" s="62">
        <f t="shared" ref="I126:N126" si="90">SUM(I127:I133)</f>
        <v>34098</v>
      </c>
      <c r="J126" s="62">
        <f t="shared" si="90"/>
        <v>7540</v>
      </c>
      <c r="K126" s="62">
        <f t="shared" si="90"/>
        <v>9266</v>
      </c>
      <c r="L126" s="62">
        <f t="shared" si="90"/>
        <v>8945</v>
      </c>
      <c r="M126" s="62">
        <f t="shared" si="90"/>
        <v>-14100</v>
      </c>
      <c r="N126" s="62">
        <f t="shared" si="90"/>
        <v>-14150</v>
      </c>
      <c r="O126" s="62">
        <f t="shared" ref="O126" si="91">SUM(O127:O133)</f>
        <v>-34710</v>
      </c>
      <c r="Q126" s="62">
        <f t="shared" si="84"/>
        <v>37621</v>
      </c>
      <c r="R126" s="62">
        <f t="shared" si="85"/>
        <v>34098</v>
      </c>
      <c r="S126" s="62">
        <f t="shared" si="86"/>
        <v>-14100</v>
      </c>
      <c r="T126" s="62">
        <f t="shared" ca="1" si="87"/>
        <v>-34710</v>
      </c>
      <c r="U126" s="45" t="s">
        <v>9</v>
      </c>
    </row>
    <row r="127" spans="1:21" ht="15.95" hidden="1" customHeight="1" outlineLevel="1" x14ac:dyDescent="0.2">
      <c r="A127" s="63" t="s">
        <v>169</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Q127" s="54">
        <f t="shared" si="84"/>
        <v>37621</v>
      </c>
      <c r="R127" s="54">
        <f t="shared" si="85"/>
        <v>37621</v>
      </c>
      <c r="S127" s="54">
        <f t="shared" si="86"/>
        <v>37621</v>
      </c>
      <c r="T127" s="54">
        <f t="shared" ca="1" si="87"/>
        <v>37621</v>
      </c>
      <c r="U127" s="45" t="s">
        <v>9</v>
      </c>
    </row>
    <row r="128" spans="1:21" ht="15.95" hidden="1" customHeight="1" outlineLevel="1" x14ac:dyDescent="0.2">
      <c r="A128" s="63" t="s">
        <v>170</v>
      </c>
      <c r="B128" s="54">
        <v>0</v>
      </c>
      <c r="C128" s="54">
        <v>0</v>
      </c>
      <c r="D128" s="54">
        <v>0</v>
      </c>
      <c r="E128" s="54">
        <v>0</v>
      </c>
      <c r="F128" s="54">
        <v>0</v>
      </c>
      <c r="G128" s="54">
        <v>0</v>
      </c>
      <c r="H128" s="54">
        <v>0</v>
      </c>
      <c r="I128" s="54">
        <v>0</v>
      </c>
      <c r="J128" s="54">
        <v>0</v>
      </c>
      <c r="K128" s="54">
        <v>0</v>
      </c>
      <c r="L128" s="54">
        <v>0</v>
      </c>
      <c r="M128" s="54">
        <v>0</v>
      </c>
      <c r="N128" s="54">
        <v>0</v>
      </c>
      <c r="O128" s="54">
        <v>0</v>
      </c>
      <c r="Q128" s="54">
        <f t="shared" si="84"/>
        <v>0</v>
      </c>
      <c r="R128" s="54">
        <f t="shared" si="85"/>
        <v>0</v>
      </c>
      <c r="S128" s="54">
        <f t="shared" si="86"/>
        <v>0</v>
      </c>
      <c r="T128" s="54">
        <f t="shared" ca="1" si="87"/>
        <v>0</v>
      </c>
      <c r="U128" s="45" t="s">
        <v>9</v>
      </c>
    </row>
    <row r="129" spans="1:21" ht="15.95" hidden="1" customHeight="1" outlineLevel="1" x14ac:dyDescent="0.2">
      <c r="A129" s="63" t="s">
        <v>148</v>
      </c>
      <c r="B129" s="54">
        <v>0</v>
      </c>
      <c r="C129" s="54">
        <v>0</v>
      </c>
      <c r="D129" s="54">
        <v>0</v>
      </c>
      <c r="E129" s="54">
        <v>0</v>
      </c>
      <c r="F129" s="54">
        <v>0</v>
      </c>
      <c r="G129" s="54">
        <v>0</v>
      </c>
      <c r="H129" s="54">
        <v>0</v>
      </c>
      <c r="I129" s="54">
        <v>0</v>
      </c>
      <c r="J129" s="54">
        <v>0</v>
      </c>
      <c r="K129" s="54">
        <v>0</v>
      </c>
      <c r="L129" s="54">
        <v>0</v>
      </c>
      <c r="M129" s="54">
        <v>0</v>
      </c>
      <c r="N129" s="54">
        <v>0</v>
      </c>
      <c r="O129" s="54">
        <v>0</v>
      </c>
      <c r="Q129" s="54">
        <f t="shared" si="84"/>
        <v>0</v>
      </c>
      <c r="R129" s="54">
        <f t="shared" si="85"/>
        <v>0</v>
      </c>
      <c r="S129" s="54">
        <f t="shared" si="86"/>
        <v>0</v>
      </c>
      <c r="T129" s="54">
        <f t="shared" ca="1" si="87"/>
        <v>0</v>
      </c>
      <c r="U129" s="45" t="s">
        <v>9</v>
      </c>
    </row>
    <row r="130" spans="1:21" ht="15.95" hidden="1" customHeight="1" outlineLevel="1" x14ac:dyDescent="0.2">
      <c r="A130" s="63" t="s">
        <v>171</v>
      </c>
      <c r="B130" s="54">
        <v>0</v>
      </c>
      <c r="C130" s="54">
        <v>0</v>
      </c>
      <c r="D130" s="54">
        <v>0</v>
      </c>
      <c r="E130" s="54">
        <v>0</v>
      </c>
      <c r="F130" s="54">
        <v>0</v>
      </c>
      <c r="G130" s="54">
        <v>0</v>
      </c>
      <c r="H130" s="54">
        <v>0</v>
      </c>
      <c r="I130" s="54">
        <v>0</v>
      </c>
      <c r="J130" s="54">
        <v>0</v>
      </c>
      <c r="K130" s="54">
        <v>0</v>
      </c>
      <c r="L130" s="54">
        <v>0</v>
      </c>
      <c r="M130" s="54">
        <v>0</v>
      </c>
      <c r="N130" s="54">
        <v>0</v>
      </c>
      <c r="O130" s="54">
        <v>0</v>
      </c>
      <c r="Q130" s="54">
        <f t="shared" si="84"/>
        <v>0</v>
      </c>
      <c r="R130" s="54">
        <f t="shared" si="85"/>
        <v>0</v>
      </c>
      <c r="S130" s="54">
        <f t="shared" si="86"/>
        <v>0</v>
      </c>
      <c r="T130" s="54">
        <f t="shared" ca="1" si="87"/>
        <v>0</v>
      </c>
      <c r="U130" s="45" t="s">
        <v>9</v>
      </c>
    </row>
    <row r="131" spans="1:21" ht="15.95" hidden="1" customHeight="1" outlineLevel="1" x14ac:dyDescent="0.2">
      <c r="A131" s="63" t="s">
        <v>172</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Q131" s="54">
        <f t="shared" si="84"/>
        <v>0</v>
      </c>
      <c r="R131" s="54">
        <f t="shared" si="85"/>
        <v>-3523</v>
      </c>
      <c r="S131" s="54">
        <f t="shared" si="86"/>
        <v>-51721</v>
      </c>
      <c r="T131" s="54">
        <f t="shared" ca="1" si="87"/>
        <v>-74931</v>
      </c>
      <c r="U131" s="45" t="s">
        <v>9</v>
      </c>
    </row>
    <row r="132" spans="1:21" ht="15.95" hidden="1" customHeight="1" outlineLevel="1" x14ac:dyDescent="0.2">
      <c r="A132" s="63" t="s">
        <v>173</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Q132" s="54">
        <f t="shared" si="84"/>
        <v>0</v>
      </c>
      <c r="R132" s="54">
        <f t="shared" si="85"/>
        <v>0</v>
      </c>
      <c r="S132" s="54">
        <f t="shared" si="86"/>
        <v>0</v>
      </c>
      <c r="T132" s="54">
        <f t="shared" ca="1" si="87"/>
        <v>2600</v>
      </c>
      <c r="U132" s="45" t="s">
        <v>9</v>
      </c>
    </row>
    <row r="133" spans="1:21" ht="15.95" hidden="1" customHeight="1" outlineLevel="1" x14ac:dyDescent="0.2">
      <c r="A133" s="63" t="s">
        <v>174</v>
      </c>
      <c r="B133" s="54">
        <v>0</v>
      </c>
      <c r="C133" s="54">
        <v>0</v>
      </c>
      <c r="D133" s="54">
        <v>0</v>
      </c>
      <c r="E133" s="54">
        <v>0</v>
      </c>
      <c r="F133" s="54">
        <v>0</v>
      </c>
      <c r="G133" s="54">
        <v>0</v>
      </c>
      <c r="H133" s="54">
        <v>0</v>
      </c>
      <c r="I133" s="54">
        <v>0</v>
      </c>
      <c r="J133" s="54">
        <v>0</v>
      </c>
      <c r="K133" s="54">
        <v>0</v>
      </c>
      <c r="L133" s="54">
        <v>0</v>
      </c>
      <c r="M133" s="54">
        <v>0</v>
      </c>
      <c r="N133" s="54">
        <v>0</v>
      </c>
      <c r="O133" s="54">
        <v>0</v>
      </c>
      <c r="Q133" s="54">
        <f t="shared" si="84"/>
        <v>0</v>
      </c>
      <c r="R133" s="54">
        <f t="shared" si="85"/>
        <v>0</v>
      </c>
      <c r="S133" s="54">
        <f t="shared" si="86"/>
        <v>0</v>
      </c>
      <c r="T133" s="54">
        <f t="shared" ca="1" si="87"/>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52235</v>
      </c>
      <c r="C136" s="56">
        <v>125601</v>
      </c>
      <c r="D136" s="56">
        <v>251252</v>
      </c>
      <c r="E136" s="56">
        <v>91125</v>
      </c>
      <c r="F136" s="56">
        <v>109553</v>
      </c>
      <c r="G136" s="56">
        <v>14274</v>
      </c>
      <c r="H136" s="56">
        <v>23317</v>
      </c>
      <c r="I136" s="56">
        <f t="shared" ref="I136:N136" si="92">SUM(I137:I144)</f>
        <v>65757</v>
      </c>
      <c r="J136" s="56">
        <f t="shared" si="92"/>
        <v>34952</v>
      </c>
      <c r="K136" s="56">
        <f t="shared" si="92"/>
        <v>33264</v>
      </c>
      <c r="L136" s="56">
        <f t="shared" si="92"/>
        <v>35083</v>
      </c>
      <c r="M136" s="56">
        <f t="shared" si="92"/>
        <v>43685</v>
      </c>
      <c r="N136" s="56">
        <f t="shared" si="92"/>
        <v>36960</v>
      </c>
      <c r="O136" s="56">
        <f t="shared" ref="O136" si="93">SUM(O137:O144)</f>
        <v>44873</v>
      </c>
      <c r="Q136" s="56">
        <f>SUM(B136:E136)</f>
        <v>520213</v>
      </c>
      <c r="R136" s="56">
        <f t="shared" ref="R136:R167" si="94">SUM(F136:I136)</f>
        <v>212901</v>
      </c>
      <c r="S136" s="56">
        <f t="shared" ref="S136:S167" si="95">SUM(J136:M136)</f>
        <v>146984</v>
      </c>
      <c r="T136" s="56">
        <f t="shared" ref="T136:T167" si="96">SUM(N136:P136)</f>
        <v>81833</v>
      </c>
      <c r="U136" s="45" t="s">
        <v>9</v>
      </c>
    </row>
    <row r="137" spans="1:21" ht="15.95" hidden="1" customHeight="1" outlineLevel="1" x14ac:dyDescent="0.2">
      <c r="A137" s="57" t="s">
        <v>89</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Q137" s="58">
        <f t="shared" ref="Q137:Q186" si="97">SUM(B137:E137)</f>
        <v>0</v>
      </c>
      <c r="R137" s="58">
        <f t="shared" si="94"/>
        <v>11934</v>
      </c>
      <c r="S137" s="58">
        <f t="shared" si="95"/>
        <v>13195</v>
      </c>
      <c r="T137" s="58">
        <f t="shared" si="96"/>
        <v>6919</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97"/>
        <v>0</v>
      </c>
      <c r="R138" s="58">
        <f t="shared" si="94"/>
        <v>0</v>
      </c>
      <c r="S138" s="58">
        <f t="shared" si="95"/>
        <v>0</v>
      </c>
      <c r="T138" s="58">
        <f t="shared" si="96"/>
        <v>0</v>
      </c>
      <c r="U138" s="45" t="s">
        <v>9</v>
      </c>
    </row>
    <row r="139" spans="1:21" ht="15.95" hidden="1" customHeight="1" outlineLevel="1" x14ac:dyDescent="0.2">
      <c r="A139" s="57" t="s">
        <v>91</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Q139" s="58">
        <f t="shared" si="97"/>
        <v>0</v>
      </c>
      <c r="R139" s="58">
        <f t="shared" si="94"/>
        <v>124560</v>
      </c>
      <c r="S139" s="58">
        <f t="shared" si="95"/>
        <v>133789</v>
      </c>
      <c r="T139" s="58">
        <f t="shared" si="96"/>
        <v>74914</v>
      </c>
      <c r="U139" s="45" t="s">
        <v>9</v>
      </c>
    </row>
    <row r="140" spans="1:21" ht="15.95" hidden="1" customHeight="1" outlineLevel="1" x14ac:dyDescent="0.2">
      <c r="A140" s="57" t="s">
        <v>92</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97"/>
        <v>0</v>
      </c>
      <c r="R140" s="58">
        <f t="shared" si="94"/>
        <v>0</v>
      </c>
      <c r="S140" s="58">
        <f t="shared" si="95"/>
        <v>0</v>
      </c>
      <c r="T140" s="58">
        <f t="shared" si="96"/>
        <v>0</v>
      </c>
      <c r="U140" s="45" t="s">
        <v>9</v>
      </c>
    </row>
    <row r="141" spans="1:21" ht="15.95" hidden="1" customHeight="1" outlineLevel="1" x14ac:dyDescent="0.2">
      <c r="A141" s="57" t="s">
        <v>93</v>
      </c>
      <c r="B141" s="58">
        <v>0</v>
      </c>
      <c r="C141" s="58">
        <v>0</v>
      </c>
      <c r="D141" s="58">
        <v>0</v>
      </c>
      <c r="E141" s="58">
        <v>0</v>
      </c>
      <c r="F141" s="58">
        <v>0</v>
      </c>
      <c r="G141" s="58">
        <v>0</v>
      </c>
      <c r="H141" s="58">
        <v>0</v>
      </c>
      <c r="I141" s="58">
        <v>0</v>
      </c>
      <c r="J141" s="58">
        <v>0</v>
      </c>
      <c r="K141" s="58">
        <v>0</v>
      </c>
      <c r="L141" s="58">
        <v>0</v>
      </c>
      <c r="M141" s="58">
        <v>0</v>
      </c>
      <c r="N141" s="58">
        <v>0</v>
      </c>
      <c r="O141" s="58">
        <v>0</v>
      </c>
      <c r="Q141" s="58">
        <f t="shared" si="97"/>
        <v>0</v>
      </c>
      <c r="R141" s="58">
        <f t="shared" si="94"/>
        <v>0</v>
      </c>
      <c r="S141" s="58">
        <f t="shared" si="95"/>
        <v>0</v>
      </c>
      <c r="T141" s="58">
        <f t="shared" si="96"/>
        <v>0</v>
      </c>
      <c r="U141" s="45" t="s">
        <v>9</v>
      </c>
    </row>
    <row r="142" spans="1:21" ht="15.95" hidden="1" customHeight="1" outlineLevel="1" x14ac:dyDescent="0.2">
      <c r="A142" s="57" t="s">
        <v>94</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Q142" s="58">
        <f t="shared" si="97"/>
        <v>520213</v>
      </c>
      <c r="R142" s="58">
        <f t="shared" si="94"/>
        <v>76407</v>
      </c>
      <c r="S142" s="58">
        <f t="shared" si="95"/>
        <v>0</v>
      </c>
      <c r="T142" s="58">
        <f t="shared" si="96"/>
        <v>0</v>
      </c>
      <c r="U142" s="45" t="s">
        <v>9</v>
      </c>
    </row>
    <row r="143" spans="1:21" ht="15.95" hidden="1" customHeight="1" outlineLevel="1" x14ac:dyDescent="0.2">
      <c r="A143" s="57" t="s">
        <v>176</v>
      </c>
      <c r="B143" s="58">
        <v>0</v>
      </c>
      <c r="C143" s="58">
        <v>0</v>
      </c>
      <c r="D143" s="58">
        <v>0</v>
      </c>
      <c r="E143" s="58">
        <v>0</v>
      </c>
      <c r="F143" s="58">
        <v>0</v>
      </c>
      <c r="G143" s="58">
        <v>0</v>
      </c>
      <c r="H143" s="58">
        <v>0</v>
      </c>
      <c r="I143" s="58">
        <v>0</v>
      </c>
      <c r="J143" s="58">
        <v>0</v>
      </c>
      <c r="K143" s="58">
        <v>0</v>
      </c>
      <c r="L143" s="58">
        <v>0</v>
      </c>
      <c r="M143" s="58">
        <v>0</v>
      </c>
      <c r="N143" s="58">
        <v>0</v>
      </c>
      <c r="O143" s="58">
        <v>0</v>
      </c>
      <c r="Q143" s="58">
        <f t="shared" si="97"/>
        <v>0</v>
      </c>
      <c r="R143" s="58">
        <f t="shared" si="94"/>
        <v>0</v>
      </c>
      <c r="S143" s="58">
        <f t="shared" si="95"/>
        <v>0</v>
      </c>
      <c r="T143" s="58">
        <f t="shared" si="96"/>
        <v>0</v>
      </c>
      <c r="U143" s="45" t="s">
        <v>9</v>
      </c>
    </row>
    <row r="144" spans="1:21" ht="15.95" hidden="1" customHeight="1" outlineLevel="1" x14ac:dyDescent="0.2">
      <c r="A144" s="57" t="s">
        <v>177</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97"/>
        <v>0</v>
      </c>
      <c r="R144" s="58">
        <f t="shared" si="94"/>
        <v>0</v>
      </c>
      <c r="S144" s="58">
        <f t="shared" si="95"/>
        <v>0</v>
      </c>
      <c r="T144" s="58">
        <f t="shared" si="96"/>
        <v>0</v>
      </c>
      <c r="U144" s="45" t="s">
        <v>9</v>
      </c>
    </row>
    <row r="145" spans="1:25" ht="15.95" hidden="1" customHeight="1" outlineLevel="1" x14ac:dyDescent="0.2">
      <c r="A145" s="55" t="s">
        <v>95</v>
      </c>
      <c r="B145" s="56">
        <v>-3913</v>
      </c>
      <c r="C145" s="56">
        <v>-12224</v>
      </c>
      <c r="D145" s="56">
        <v>-24246</v>
      </c>
      <c r="E145" s="56">
        <v>-8793</v>
      </c>
      <c r="F145" s="56">
        <v>-10704</v>
      </c>
      <c r="G145" s="56">
        <v>-1530</v>
      </c>
      <c r="H145" s="56">
        <v>-2414</v>
      </c>
      <c r="I145" s="56">
        <f t="shared" ref="I145:N145" si="98">SUM(I146:I159)</f>
        <v>-6248</v>
      </c>
      <c r="J145" s="56">
        <f t="shared" si="98"/>
        <v>-3532</v>
      </c>
      <c r="K145" s="56">
        <f t="shared" si="98"/>
        <v>-3369</v>
      </c>
      <c r="L145" s="56">
        <f t="shared" si="98"/>
        <v>-3564</v>
      </c>
      <c r="M145" s="56">
        <f t="shared" si="98"/>
        <v>-4386</v>
      </c>
      <c r="N145" s="56">
        <f t="shared" si="98"/>
        <v>-3741</v>
      </c>
      <c r="O145" s="56">
        <f t="shared" ref="O145" si="99">SUM(O146:O159)</f>
        <v>-4500</v>
      </c>
      <c r="Q145" s="56">
        <f t="shared" si="97"/>
        <v>-49176</v>
      </c>
      <c r="R145" s="56">
        <f t="shared" si="94"/>
        <v>-20896</v>
      </c>
      <c r="S145" s="56">
        <f t="shared" si="95"/>
        <v>-14851</v>
      </c>
      <c r="T145" s="56">
        <f t="shared" si="96"/>
        <v>-8241</v>
      </c>
      <c r="U145" s="45" t="s">
        <v>9</v>
      </c>
    </row>
    <row r="146" spans="1:25" ht="15.95" hidden="1" customHeight="1" outlineLevel="1" x14ac:dyDescent="0.2">
      <c r="A146" s="57" t="s">
        <v>96</v>
      </c>
      <c r="B146" s="58">
        <v>0</v>
      </c>
      <c r="C146" s="58">
        <v>0</v>
      </c>
      <c r="D146" s="58">
        <v>0</v>
      </c>
      <c r="E146" s="58">
        <v>0</v>
      </c>
      <c r="F146" s="58">
        <v>-245</v>
      </c>
      <c r="G146" s="58">
        <v>-315</v>
      </c>
      <c r="H146" s="58">
        <v>-320</v>
      </c>
      <c r="I146" s="58">
        <v>-318</v>
      </c>
      <c r="J146" s="58">
        <v>-319</v>
      </c>
      <c r="K146" s="58">
        <v>-319</v>
      </c>
      <c r="L146" s="58">
        <v>-346</v>
      </c>
      <c r="M146" s="58">
        <v>-346</v>
      </c>
      <c r="N146" s="58">
        <v>-346</v>
      </c>
      <c r="O146" s="58">
        <v>-346</v>
      </c>
      <c r="Q146" s="58">
        <f t="shared" si="97"/>
        <v>0</v>
      </c>
      <c r="R146" s="58">
        <f t="shared" si="94"/>
        <v>-1198</v>
      </c>
      <c r="S146" s="58">
        <f t="shared" si="95"/>
        <v>-1330</v>
      </c>
      <c r="T146" s="58">
        <f t="shared" si="96"/>
        <v>-692</v>
      </c>
      <c r="U146" s="45" t="s">
        <v>9</v>
      </c>
    </row>
    <row r="147" spans="1:25" ht="15.95" hidden="1" customHeight="1" outlineLevel="1" x14ac:dyDescent="0.2">
      <c r="A147" s="57" t="s">
        <v>97</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Q147" s="58">
        <f t="shared" si="97"/>
        <v>0</v>
      </c>
      <c r="R147" s="58">
        <f t="shared" si="94"/>
        <v>-5519</v>
      </c>
      <c r="S147" s="58">
        <f t="shared" si="95"/>
        <v>-6127</v>
      </c>
      <c r="T147" s="58">
        <f t="shared" si="96"/>
        <v>-3187</v>
      </c>
      <c r="U147" s="45" t="s">
        <v>9</v>
      </c>
    </row>
    <row r="148" spans="1:25" ht="15.95" hidden="1" customHeight="1" outlineLevel="1" x14ac:dyDescent="0.2">
      <c r="A148" s="57" t="s">
        <v>178</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Q148" s="58">
        <f t="shared" si="97"/>
        <v>-5649</v>
      </c>
      <c r="R148" s="58">
        <f t="shared" si="94"/>
        <v>-2315</v>
      </c>
      <c r="S148" s="58">
        <f t="shared" si="95"/>
        <v>-1095</v>
      </c>
      <c r="T148" s="58">
        <f t="shared" si="96"/>
        <v>-658</v>
      </c>
      <c r="U148" s="45" t="s">
        <v>9</v>
      </c>
    </row>
    <row r="149" spans="1:25" ht="15.95" hidden="1" customHeight="1" outlineLevel="1" x14ac:dyDescent="0.2">
      <c r="A149" s="57" t="s">
        <v>179</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Q149" s="58">
        <f t="shared" si="97"/>
        <v>-26021</v>
      </c>
      <c r="R149" s="56">
        <f t="shared" si="94"/>
        <v>-10662</v>
      </c>
      <c r="S149" s="56">
        <f t="shared" si="95"/>
        <v>-5043</v>
      </c>
      <c r="T149" s="56">
        <f t="shared" si="96"/>
        <v>-3032</v>
      </c>
      <c r="U149" s="45" t="s">
        <v>9</v>
      </c>
    </row>
    <row r="150" spans="1:25" ht="15.95" hidden="1" customHeight="1" outlineLevel="1" x14ac:dyDescent="0.2">
      <c r="A150" s="57" t="s">
        <v>98</v>
      </c>
      <c r="B150" s="58">
        <v>0</v>
      </c>
      <c r="C150" s="58">
        <v>0</v>
      </c>
      <c r="D150" s="58">
        <v>0</v>
      </c>
      <c r="E150" s="58">
        <v>0</v>
      </c>
      <c r="F150" s="58">
        <v>0</v>
      </c>
      <c r="G150" s="58">
        <v>0</v>
      </c>
      <c r="H150" s="58">
        <v>0</v>
      </c>
      <c r="I150" s="58">
        <v>0</v>
      </c>
      <c r="J150" s="58">
        <v>0</v>
      </c>
      <c r="K150" s="58">
        <v>0</v>
      </c>
      <c r="L150" s="58">
        <v>0</v>
      </c>
      <c r="M150" s="58">
        <v>0</v>
      </c>
      <c r="N150" s="58">
        <v>0</v>
      </c>
      <c r="O150" s="58">
        <v>0</v>
      </c>
      <c r="Q150" s="58">
        <f t="shared" si="97"/>
        <v>0</v>
      </c>
      <c r="R150" s="58">
        <f t="shared" si="94"/>
        <v>0</v>
      </c>
      <c r="S150" s="58">
        <f t="shared" si="95"/>
        <v>0</v>
      </c>
      <c r="T150" s="58">
        <f t="shared" si="96"/>
        <v>0</v>
      </c>
      <c r="U150" s="45" t="s">
        <v>9</v>
      </c>
    </row>
    <row r="151" spans="1:25" ht="15.95" hidden="1" customHeight="1" outlineLevel="1" x14ac:dyDescent="0.2">
      <c r="A151" s="57" t="s">
        <v>99</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97"/>
        <v>0</v>
      </c>
      <c r="R151" s="58">
        <f t="shared" si="94"/>
        <v>0</v>
      </c>
      <c r="S151" s="58">
        <f t="shared" si="95"/>
        <v>0</v>
      </c>
      <c r="T151" s="58">
        <f t="shared" si="96"/>
        <v>0</v>
      </c>
      <c r="U151" s="45" t="s">
        <v>9</v>
      </c>
    </row>
    <row r="152" spans="1:25" ht="15.95" hidden="1" customHeight="1" outlineLevel="1" x14ac:dyDescent="0.2">
      <c r="A152" s="57" t="s">
        <v>100</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97"/>
        <v>0</v>
      </c>
      <c r="R152" s="58">
        <f t="shared" si="94"/>
        <v>0</v>
      </c>
      <c r="S152" s="58">
        <f t="shared" si="95"/>
        <v>0</v>
      </c>
      <c r="T152" s="58">
        <f t="shared" si="96"/>
        <v>0</v>
      </c>
      <c r="U152" s="45" t="s">
        <v>9</v>
      </c>
    </row>
    <row r="153" spans="1:25" ht="15.95" hidden="1" customHeight="1" outlineLevel="1" x14ac:dyDescent="0.2">
      <c r="A153" s="57" t="s">
        <v>101</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97"/>
        <v>0</v>
      </c>
      <c r="R153" s="58">
        <f t="shared" si="94"/>
        <v>0</v>
      </c>
      <c r="S153" s="58">
        <f t="shared" si="95"/>
        <v>0</v>
      </c>
      <c r="T153" s="58">
        <f t="shared" si="96"/>
        <v>0</v>
      </c>
      <c r="U153" s="45" t="s">
        <v>9</v>
      </c>
    </row>
    <row r="154" spans="1:25" ht="15.95" hidden="1" customHeight="1" outlineLevel="1" x14ac:dyDescent="0.2">
      <c r="A154" s="57" t="s">
        <v>180</v>
      </c>
      <c r="B154" s="58">
        <v>0</v>
      </c>
      <c r="C154" s="58">
        <v>0</v>
      </c>
      <c r="D154" s="58">
        <v>1</v>
      </c>
      <c r="E154" s="58">
        <v>0</v>
      </c>
      <c r="F154" s="58">
        <v>0</v>
      </c>
      <c r="G154" s="58">
        <v>0</v>
      </c>
      <c r="H154" s="58">
        <v>0</v>
      </c>
      <c r="I154" s="58">
        <v>0</v>
      </c>
      <c r="J154" s="58">
        <v>0</v>
      </c>
      <c r="K154" s="58">
        <v>0</v>
      </c>
      <c r="L154" s="58">
        <v>0</v>
      </c>
      <c r="M154" s="58">
        <v>0</v>
      </c>
      <c r="N154" s="58">
        <v>0</v>
      </c>
      <c r="O154" s="58">
        <v>0</v>
      </c>
      <c r="Q154" s="58">
        <f t="shared" si="97"/>
        <v>1</v>
      </c>
      <c r="R154" s="58">
        <f t="shared" si="94"/>
        <v>0</v>
      </c>
      <c r="S154" s="58">
        <f t="shared" si="95"/>
        <v>0</v>
      </c>
      <c r="T154" s="58">
        <f t="shared" si="96"/>
        <v>0</v>
      </c>
      <c r="U154" s="45" t="s">
        <v>9</v>
      </c>
    </row>
    <row r="155" spans="1:25" ht="15.95" hidden="1" customHeight="1" outlineLevel="1" x14ac:dyDescent="0.2">
      <c r="A155" s="57" t="s">
        <v>102</v>
      </c>
      <c r="B155" s="58">
        <v>0</v>
      </c>
      <c r="C155" s="58">
        <v>0</v>
      </c>
      <c r="D155" s="58">
        <v>0</v>
      </c>
      <c r="E155" s="58">
        <v>0</v>
      </c>
      <c r="F155" s="58">
        <v>-53</v>
      </c>
      <c r="G155" s="58">
        <v>-68</v>
      </c>
      <c r="H155" s="58">
        <v>-70</v>
      </c>
      <c r="I155" s="58">
        <v>-69</v>
      </c>
      <c r="J155" s="58">
        <v>-69</v>
      </c>
      <c r="K155" s="58">
        <v>-69</v>
      </c>
      <c r="L155" s="58">
        <v>-76</v>
      </c>
      <c r="M155" s="58">
        <v>-75</v>
      </c>
      <c r="N155" s="58">
        <v>-75</v>
      </c>
      <c r="O155" s="58">
        <v>-75</v>
      </c>
      <c r="Q155" s="58">
        <f t="shared" si="97"/>
        <v>0</v>
      </c>
      <c r="R155" s="58">
        <f t="shared" si="94"/>
        <v>-260</v>
      </c>
      <c r="S155" s="58">
        <f t="shared" si="95"/>
        <v>-289</v>
      </c>
      <c r="T155" s="58">
        <f t="shared" si="96"/>
        <v>-150</v>
      </c>
      <c r="U155" s="45" t="s">
        <v>9</v>
      </c>
    </row>
    <row r="156" spans="1:25" ht="15.95" hidden="1" customHeight="1" outlineLevel="1" x14ac:dyDescent="0.2">
      <c r="A156" s="57" t="s">
        <v>103</v>
      </c>
      <c r="B156" s="58">
        <v>0</v>
      </c>
      <c r="C156" s="58">
        <v>0</v>
      </c>
      <c r="D156" s="58">
        <v>0</v>
      </c>
      <c r="E156" s="58">
        <v>0</v>
      </c>
      <c r="F156" s="58">
        <v>-53</v>
      </c>
      <c r="G156" s="58">
        <v>-68</v>
      </c>
      <c r="H156" s="58">
        <v>-70</v>
      </c>
      <c r="I156" s="58">
        <v>-69</v>
      </c>
      <c r="J156" s="58">
        <v>-69</v>
      </c>
      <c r="K156" s="58">
        <v>-69</v>
      </c>
      <c r="L156" s="58">
        <v>-76</v>
      </c>
      <c r="M156" s="58">
        <v>-75</v>
      </c>
      <c r="N156" s="58">
        <v>-75</v>
      </c>
      <c r="O156" s="58">
        <v>-75</v>
      </c>
      <c r="Q156" s="58">
        <f t="shared" si="97"/>
        <v>0</v>
      </c>
      <c r="R156" s="58">
        <f t="shared" si="94"/>
        <v>-260</v>
      </c>
      <c r="S156" s="58">
        <f t="shared" si="95"/>
        <v>-289</v>
      </c>
      <c r="T156" s="58">
        <f t="shared" si="96"/>
        <v>-150</v>
      </c>
      <c r="U156" s="45" t="s">
        <v>9</v>
      </c>
    </row>
    <row r="157" spans="1:25" ht="15.95" hidden="1" customHeight="1" outlineLevel="1" x14ac:dyDescent="0.2">
      <c r="A157" s="57" t="s">
        <v>104</v>
      </c>
      <c r="B157" s="58">
        <v>0</v>
      </c>
      <c r="C157" s="58">
        <v>0</v>
      </c>
      <c r="D157" s="58">
        <v>0</v>
      </c>
      <c r="E157" s="58">
        <v>0</v>
      </c>
      <c r="F157" s="58">
        <v>-27</v>
      </c>
      <c r="G157" s="58">
        <v>-34</v>
      </c>
      <c r="H157" s="58">
        <v>-34</v>
      </c>
      <c r="I157" s="58">
        <v>-35</v>
      </c>
      <c r="J157" s="58">
        <v>-35</v>
      </c>
      <c r="K157" s="58">
        <v>-34</v>
      </c>
      <c r="L157" s="58">
        <v>-38</v>
      </c>
      <c r="M157" s="58">
        <v>-37</v>
      </c>
      <c r="N157" s="58">
        <v>-38</v>
      </c>
      <c r="O157" s="58">
        <v>-37</v>
      </c>
      <c r="Q157" s="58">
        <f t="shared" si="97"/>
        <v>0</v>
      </c>
      <c r="R157" s="58">
        <f t="shared" si="94"/>
        <v>-130</v>
      </c>
      <c r="S157" s="58">
        <f t="shared" si="95"/>
        <v>-144</v>
      </c>
      <c r="T157" s="58">
        <f t="shared" si="96"/>
        <v>-75</v>
      </c>
      <c r="U157" s="45" t="s">
        <v>9</v>
      </c>
    </row>
    <row r="158" spans="1:25" ht="15.95" hidden="1" customHeight="1" outlineLevel="1" x14ac:dyDescent="0.2">
      <c r="A158" s="57" t="s">
        <v>105</v>
      </c>
      <c r="B158" s="58">
        <v>0</v>
      </c>
      <c r="C158" s="58">
        <v>0</v>
      </c>
      <c r="D158" s="58">
        <v>0</v>
      </c>
      <c r="E158" s="58">
        <v>0</v>
      </c>
      <c r="F158" s="58">
        <v>-54</v>
      </c>
      <c r="G158" s="58">
        <v>-69</v>
      </c>
      <c r="H158" s="58">
        <v>-71</v>
      </c>
      <c r="I158" s="58">
        <v>-70</v>
      </c>
      <c r="J158" s="58">
        <v>-70</v>
      </c>
      <c r="K158" s="58">
        <v>-70</v>
      </c>
      <c r="L158" s="58">
        <v>-77</v>
      </c>
      <c r="M158" s="58">
        <v>-76</v>
      </c>
      <c r="N158" s="58">
        <v>-76</v>
      </c>
      <c r="O158" s="58">
        <v>-76</v>
      </c>
      <c r="Q158" s="58">
        <f t="shared" si="97"/>
        <v>0</v>
      </c>
      <c r="R158" s="58">
        <f t="shared" si="94"/>
        <v>-264</v>
      </c>
      <c r="S158" s="58">
        <f t="shared" si="95"/>
        <v>-293</v>
      </c>
      <c r="T158" s="58">
        <f t="shared" si="96"/>
        <v>-152</v>
      </c>
      <c r="U158" s="45" t="s">
        <v>9</v>
      </c>
    </row>
    <row r="159" spans="1:25" ht="15.95" hidden="1" customHeight="1" outlineLevel="1" x14ac:dyDescent="0.2">
      <c r="A159" s="57" t="s">
        <v>181</v>
      </c>
      <c r="B159" s="58"/>
      <c r="C159" s="58"/>
      <c r="D159" s="58">
        <v>-1005</v>
      </c>
      <c r="E159" s="58">
        <v>-365</v>
      </c>
      <c r="F159" s="58">
        <v>-384</v>
      </c>
      <c r="G159" s="58">
        <v>31</v>
      </c>
      <c r="H159" s="58">
        <v>-14</v>
      </c>
      <c r="I159" s="58">
        <v>79</v>
      </c>
      <c r="J159" s="58">
        <v>-57</v>
      </c>
      <c r="K159" s="58">
        <v>-50</v>
      </c>
      <c r="L159" s="58">
        <v>-51</v>
      </c>
      <c r="M159" s="58">
        <v>-83</v>
      </c>
      <c r="N159" s="58">
        <v>-58</v>
      </c>
      <c r="O159" s="58">
        <v>-87</v>
      </c>
      <c r="Q159" s="58">
        <f t="shared" si="97"/>
        <v>-1370</v>
      </c>
      <c r="R159" s="58">
        <f t="shared" si="94"/>
        <v>-288</v>
      </c>
      <c r="S159" s="58">
        <f t="shared" si="95"/>
        <v>-241</v>
      </c>
      <c r="T159" s="58">
        <f t="shared" si="96"/>
        <v>-145</v>
      </c>
      <c r="U159" s="45" t="s">
        <v>9</v>
      </c>
      <c r="Y159" s="34"/>
    </row>
    <row r="160" spans="1:25" ht="15.95" hidden="1" customHeight="1" outlineLevel="1" x14ac:dyDescent="0.2">
      <c r="A160" s="55" t="s">
        <v>106</v>
      </c>
      <c r="B160" s="56">
        <f t="shared" ref="B160:H160" si="100">B136+B145</f>
        <v>48322</v>
      </c>
      <c r="C160" s="56">
        <f t="shared" si="100"/>
        <v>113377</v>
      </c>
      <c r="D160" s="56">
        <f t="shared" si="100"/>
        <v>227006</v>
      </c>
      <c r="E160" s="56">
        <f t="shared" si="100"/>
        <v>82332</v>
      </c>
      <c r="F160" s="56">
        <f t="shared" si="100"/>
        <v>98849</v>
      </c>
      <c r="G160" s="56">
        <f t="shared" si="100"/>
        <v>12744</v>
      </c>
      <c r="H160" s="56">
        <f t="shared" si="100"/>
        <v>20903</v>
      </c>
      <c r="I160" s="56">
        <f t="shared" ref="I160:J160" si="101">I136+I145</f>
        <v>59509</v>
      </c>
      <c r="J160" s="56">
        <f t="shared" si="101"/>
        <v>31420</v>
      </c>
      <c r="K160" s="56">
        <f t="shared" ref="K160:L160" si="102">K136+K145</f>
        <v>29895</v>
      </c>
      <c r="L160" s="56">
        <f t="shared" si="102"/>
        <v>31519</v>
      </c>
      <c r="M160" s="56">
        <f t="shared" ref="M160" si="103">M136+M145</f>
        <v>39299</v>
      </c>
      <c r="N160" s="56">
        <f t="shared" ref="N160:O160" si="104">N136+N145</f>
        <v>33219</v>
      </c>
      <c r="O160" s="56">
        <f t="shared" si="104"/>
        <v>40373</v>
      </c>
      <c r="Q160" s="56">
        <f t="shared" si="97"/>
        <v>471037</v>
      </c>
      <c r="R160" s="56">
        <f t="shared" si="94"/>
        <v>192005</v>
      </c>
      <c r="S160" s="56">
        <f t="shared" si="95"/>
        <v>132133</v>
      </c>
      <c r="T160" s="56">
        <f t="shared" si="96"/>
        <v>73592</v>
      </c>
      <c r="U160" s="45" t="s">
        <v>9</v>
      </c>
    </row>
    <row r="161" spans="1:32" ht="15.95" hidden="1" customHeight="1" outlineLevel="1" x14ac:dyDescent="0.2">
      <c r="A161" s="55" t="s">
        <v>107</v>
      </c>
      <c r="B161" s="56">
        <v>-26526</v>
      </c>
      <c r="C161" s="56">
        <v>-82437</v>
      </c>
      <c r="D161" s="56">
        <v>-149540</v>
      </c>
      <c r="E161" s="56">
        <v>-55275</v>
      </c>
      <c r="F161" s="56">
        <v>-41243</v>
      </c>
      <c r="G161" s="56">
        <v>-619</v>
      </c>
      <c r="H161" s="56">
        <v>-1272</v>
      </c>
      <c r="I161" s="56">
        <f t="shared" ref="I161:N161" si="105">SUM(I162:I165)</f>
        <v>-1604</v>
      </c>
      <c r="J161" s="56">
        <f t="shared" si="105"/>
        <v>-767</v>
      </c>
      <c r="K161" s="56">
        <f t="shared" si="105"/>
        <v>-759</v>
      </c>
      <c r="L161" s="56">
        <f t="shared" si="105"/>
        <v>-656</v>
      </c>
      <c r="M161" s="56">
        <f t="shared" si="105"/>
        <v>-719</v>
      </c>
      <c r="N161" s="56">
        <f t="shared" si="105"/>
        <v>-808</v>
      </c>
      <c r="O161" s="56">
        <f t="shared" ref="O161" si="106">SUM(O162:O165)</f>
        <v>-626</v>
      </c>
      <c r="Q161" s="56">
        <f t="shared" si="97"/>
        <v>-313778</v>
      </c>
      <c r="R161" s="56">
        <f t="shared" si="94"/>
        <v>-44738</v>
      </c>
      <c r="S161" s="56">
        <f t="shared" si="95"/>
        <v>-2901</v>
      </c>
      <c r="T161" s="56">
        <f t="shared" si="96"/>
        <v>-1434</v>
      </c>
      <c r="U161" s="45" t="s">
        <v>9</v>
      </c>
    </row>
    <row r="162" spans="1:32" ht="15.95" hidden="1" customHeight="1" outlineLevel="1" x14ac:dyDescent="0.2">
      <c r="A162" s="57" t="s">
        <v>108</v>
      </c>
      <c r="B162" s="58">
        <v>0</v>
      </c>
      <c r="C162" s="58">
        <v>0</v>
      </c>
      <c r="D162" s="58">
        <v>0</v>
      </c>
      <c r="E162" s="58">
        <v>0</v>
      </c>
      <c r="F162" s="58">
        <v>0</v>
      </c>
      <c r="G162" s="58">
        <v>0</v>
      </c>
      <c r="H162" s="58">
        <v>0</v>
      </c>
      <c r="I162" s="58">
        <v>0</v>
      </c>
      <c r="J162" s="58">
        <v>0</v>
      </c>
      <c r="K162" s="58">
        <v>0</v>
      </c>
      <c r="L162" s="58">
        <v>0</v>
      </c>
      <c r="M162" s="58">
        <v>0</v>
      </c>
      <c r="N162" s="58">
        <v>0</v>
      </c>
      <c r="O162" s="58">
        <v>0</v>
      </c>
      <c r="Q162" s="58">
        <f t="shared" si="97"/>
        <v>0</v>
      </c>
      <c r="R162" s="58">
        <f t="shared" si="94"/>
        <v>0</v>
      </c>
      <c r="S162" s="58">
        <f t="shared" si="95"/>
        <v>0</v>
      </c>
      <c r="T162" s="58">
        <f t="shared" si="96"/>
        <v>0</v>
      </c>
      <c r="U162" s="45" t="s">
        <v>9</v>
      </c>
      <c r="AB162" s="127"/>
      <c r="AC162" s="127"/>
      <c r="AD162" s="127"/>
      <c r="AE162" s="127"/>
      <c r="AF162" s="127"/>
    </row>
    <row r="163" spans="1:32" ht="15.95" hidden="1" customHeight="1" outlineLevel="1" x14ac:dyDescent="0.2">
      <c r="A163" s="57" t="s">
        <v>109</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Q163" s="58">
        <f t="shared" si="97"/>
        <v>0</v>
      </c>
      <c r="R163" s="58">
        <f t="shared" si="94"/>
        <v>-3849</v>
      </c>
      <c r="S163" s="58">
        <f t="shared" si="95"/>
        <v>-2901</v>
      </c>
      <c r="T163" s="58">
        <f t="shared" si="96"/>
        <v>-1434</v>
      </c>
      <c r="U163" s="45" t="s">
        <v>9</v>
      </c>
    </row>
    <row r="164" spans="1:32" ht="15.95" hidden="1" customHeight="1" outlineLevel="1" x14ac:dyDescent="0.2">
      <c r="A164" s="57" t="s">
        <v>110</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Q164" s="58">
        <f t="shared" si="97"/>
        <v>-313778</v>
      </c>
      <c r="R164" s="58">
        <f t="shared" si="94"/>
        <v>-40889</v>
      </c>
      <c r="S164" s="58">
        <f t="shared" si="95"/>
        <v>0</v>
      </c>
      <c r="T164" s="58">
        <f t="shared" si="96"/>
        <v>0</v>
      </c>
      <c r="U164" s="45" t="s">
        <v>9</v>
      </c>
    </row>
    <row r="165" spans="1:32" ht="15.95" hidden="1" customHeight="1" outlineLevel="1" x14ac:dyDescent="0.2">
      <c r="A165" s="57" t="s">
        <v>111</v>
      </c>
      <c r="B165" s="58">
        <v>0</v>
      </c>
      <c r="C165" s="58">
        <v>0</v>
      </c>
      <c r="D165" s="58">
        <v>0</v>
      </c>
      <c r="E165" s="58">
        <v>0</v>
      </c>
      <c r="F165" s="58">
        <v>0</v>
      </c>
      <c r="G165" s="58">
        <v>0</v>
      </c>
      <c r="H165" s="58">
        <v>0</v>
      </c>
      <c r="I165" s="58">
        <v>0</v>
      </c>
      <c r="J165" s="58">
        <v>0</v>
      </c>
      <c r="K165" s="58">
        <v>0</v>
      </c>
      <c r="L165" s="58">
        <v>0</v>
      </c>
      <c r="M165" s="58">
        <v>0</v>
      </c>
      <c r="N165" s="58">
        <v>0</v>
      </c>
      <c r="O165" s="58">
        <v>0</v>
      </c>
      <c r="Q165" s="58">
        <f t="shared" si="97"/>
        <v>0</v>
      </c>
      <c r="R165" s="58">
        <f t="shared" si="94"/>
        <v>0</v>
      </c>
      <c r="S165" s="58">
        <f t="shared" si="95"/>
        <v>0</v>
      </c>
      <c r="T165" s="58">
        <f t="shared" si="96"/>
        <v>0</v>
      </c>
      <c r="U165" s="45" t="s">
        <v>9</v>
      </c>
    </row>
    <row r="166" spans="1:32" ht="15.95" hidden="1" customHeight="1" outlineLevel="1" x14ac:dyDescent="0.2">
      <c r="A166" s="55" t="s">
        <v>112</v>
      </c>
      <c r="B166" s="56">
        <v>0</v>
      </c>
      <c r="C166" s="56">
        <v>0</v>
      </c>
      <c r="D166" s="56">
        <v>0</v>
      </c>
      <c r="E166" s="56">
        <v>0</v>
      </c>
      <c r="F166" s="56">
        <v>-270</v>
      </c>
      <c r="G166" s="56">
        <v>-373</v>
      </c>
      <c r="H166" s="56">
        <v>794</v>
      </c>
      <c r="I166" s="56">
        <f t="shared" ref="I166:N166" si="107">SUM(I167:I172)</f>
        <v>757</v>
      </c>
      <c r="J166" s="56">
        <f t="shared" si="107"/>
        <v>-567</v>
      </c>
      <c r="K166" s="56">
        <f t="shared" si="107"/>
        <v>-797</v>
      </c>
      <c r="L166" s="56">
        <f t="shared" si="107"/>
        <v>-608</v>
      </c>
      <c r="M166" s="56">
        <f t="shared" si="107"/>
        <v>-660</v>
      </c>
      <c r="N166" s="56">
        <f t="shared" si="107"/>
        <v>-677</v>
      </c>
      <c r="O166" s="56">
        <f t="shared" ref="O166" si="108">SUM(O167:O172)</f>
        <v>3692</v>
      </c>
      <c r="Q166" s="56">
        <f t="shared" si="97"/>
        <v>0</v>
      </c>
      <c r="R166" s="58">
        <f t="shared" si="94"/>
        <v>908</v>
      </c>
      <c r="S166" s="58">
        <f t="shared" si="95"/>
        <v>-2632</v>
      </c>
      <c r="T166" s="58">
        <f t="shared" si="96"/>
        <v>3015</v>
      </c>
      <c r="U166" s="45" t="s">
        <v>9</v>
      </c>
      <c r="Y166" s="34"/>
      <c r="Z166" s="34"/>
      <c r="AA166" s="34"/>
      <c r="AB166" s="34"/>
      <c r="AC166" s="34"/>
    </row>
    <row r="167" spans="1:32" ht="15.95" hidden="1" customHeight="1" outlineLevel="1" x14ac:dyDescent="0.2">
      <c r="A167" s="57" t="s">
        <v>113</v>
      </c>
      <c r="B167" s="58">
        <v>0</v>
      </c>
      <c r="C167" s="58">
        <v>0</v>
      </c>
      <c r="D167" s="58">
        <v>0</v>
      </c>
      <c r="E167" s="58">
        <v>0</v>
      </c>
      <c r="F167" s="58">
        <v>-33</v>
      </c>
      <c r="G167" s="58">
        <v>-53</v>
      </c>
      <c r="H167" s="58">
        <v>-131</v>
      </c>
      <c r="I167" s="58">
        <v>-104</v>
      </c>
      <c r="J167" s="58">
        <v>-140</v>
      </c>
      <c r="K167" s="58">
        <v>-87</v>
      </c>
      <c r="L167" s="58">
        <v>-78</v>
      </c>
      <c r="M167" s="58">
        <v>-27</v>
      </c>
      <c r="N167" s="58">
        <v>-92</v>
      </c>
      <c r="O167" s="58">
        <v>-46</v>
      </c>
      <c r="Q167" s="58">
        <f t="shared" si="97"/>
        <v>0</v>
      </c>
      <c r="R167" s="58">
        <f t="shared" si="94"/>
        <v>-321</v>
      </c>
      <c r="S167" s="58">
        <f t="shared" si="95"/>
        <v>-332</v>
      </c>
      <c r="T167" s="58">
        <f t="shared" si="96"/>
        <v>-138</v>
      </c>
      <c r="U167" s="45" t="s">
        <v>9</v>
      </c>
    </row>
    <row r="168" spans="1:32" ht="15.95" hidden="1" customHeight="1" outlineLevel="1" x14ac:dyDescent="0.2">
      <c r="A168" s="57" t="s">
        <v>114</v>
      </c>
      <c r="B168" s="58">
        <v>0</v>
      </c>
      <c r="C168" s="58">
        <v>0</v>
      </c>
      <c r="D168" s="58">
        <v>0</v>
      </c>
      <c r="E168" s="58">
        <v>0</v>
      </c>
      <c r="F168" s="58">
        <v>0</v>
      </c>
      <c r="G168" s="58">
        <v>0</v>
      </c>
      <c r="H168" s="58">
        <v>-14</v>
      </c>
      <c r="I168" s="58">
        <v>-18</v>
      </c>
      <c r="J168" s="58">
        <v>-18</v>
      </c>
      <c r="K168" s="58">
        <v>-19</v>
      </c>
      <c r="L168" s="58">
        <v>-14</v>
      </c>
      <c r="M168" s="58">
        <v>-87</v>
      </c>
      <c r="N168" s="58">
        <v>-15</v>
      </c>
      <c r="O168" s="58">
        <v>-20</v>
      </c>
      <c r="Q168" s="58">
        <f t="shared" si="97"/>
        <v>0</v>
      </c>
      <c r="R168" s="58">
        <f t="shared" ref="R168:R187" si="109">SUM(F168:I168)</f>
        <v>-32</v>
      </c>
      <c r="S168" s="58">
        <f t="shared" ref="S168:S187" si="110">SUM(J168:M168)</f>
        <v>-138</v>
      </c>
      <c r="T168" s="58">
        <f t="shared" ref="T168:T187" si="111">SUM(N168:P168)</f>
        <v>-35</v>
      </c>
      <c r="U168" s="45" t="s">
        <v>9</v>
      </c>
    </row>
    <row r="169" spans="1:32" ht="15.95" hidden="1" customHeight="1" outlineLevel="1" x14ac:dyDescent="0.2">
      <c r="A169" s="57" t="s">
        <v>115</v>
      </c>
      <c r="B169" s="58">
        <v>0</v>
      </c>
      <c r="C169" s="58">
        <v>0</v>
      </c>
      <c r="D169" s="58">
        <v>0</v>
      </c>
      <c r="E169" s="58">
        <v>0</v>
      </c>
      <c r="F169" s="58">
        <v>-237</v>
      </c>
      <c r="G169" s="58">
        <v>-320</v>
      </c>
      <c r="H169" s="58">
        <v>-336</v>
      </c>
      <c r="I169" s="58">
        <v>-280</v>
      </c>
      <c r="J169" s="58">
        <v>-355</v>
      </c>
      <c r="K169" s="58">
        <v>-301</v>
      </c>
      <c r="L169" s="58">
        <v>-342</v>
      </c>
      <c r="M169" s="58">
        <v>-380</v>
      </c>
      <c r="N169" s="58">
        <v>-362</v>
      </c>
      <c r="O169" s="58">
        <v>-208</v>
      </c>
      <c r="Q169" s="58">
        <f t="shared" si="97"/>
        <v>0</v>
      </c>
      <c r="R169" s="58">
        <f t="shared" si="109"/>
        <v>-1173</v>
      </c>
      <c r="S169" s="58">
        <f t="shared" si="110"/>
        <v>-1378</v>
      </c>
      <c r="T169" s="58">
        <f t="shared" si="111"/>
        <v>-570</v>
      </c>
      <c r="U169" s="45" t="s">
        <v>9</v>
      </c>
    </row>
    <row r="170" spans="1:32" ht="15.95" hidden="1" customHeight="1" outlineLevel="1" x14ac:dyDescent="0.2">
      <c r="A170" s="57" t="s">
        <v>116</v>
      </c>
      <c r="B170" s="58">
        <v>0</v>
      </c>
      <c r="C170" s="58">
        <v>0</v>
      </c>
      <c r="D170" s="58">
        <v>0</v>
      </c>
      <c r="E170" s="58">
        <v>0</v>
      </c>
      <c r="F170" s="58">
        <v>0</v>
      </c>
      <c r="G170" s="58">
        <v>0</v>
      </c>
      <c r="H170" s="58">
        <v>0</v>
      </c>
      <c r="I170" s="58">
        <v>0</v>
      </c>
      <c r="J170" s="58">
        <v>0</v>
      </c>
      <c r="K170" s="58">
        <v>0</v>
      </c>
      <c r="L170" s="58">
        <v>0</v>
      </c>
      <c r="M170" s="58">
        <v>0</v>
      </c>
      <c r="N170" s="58">
        <v>0</v>
      </c>
      <c r="O170" s="58">
        <v>0</v>
      </c>
      <c r="Q170" s="58">
        <f t="shared" si="97"/>
        <v>0</v>
      </c>
      <c r="R170" s="58">
        <f t="shared" si="109"/>
        <v>0</v>
      </c>
      <c r="S170" s="58">
        <f t="shared" si="110"/>
        <v>0</v>
      </c>
      <c r="T170" s="58">
        <f t="shared" si="111"/>
        <v>0</v>
      </c>
      <c r="U170" s="45" t="s">
        <v>9</v>
      </c>
    </row>
    <row r="171" spans="1:32" ht="15.95" hidden="1" customHeight="1" outlineLevel="1" x14ac:dyDescent="0.2">
      <c r="A171" s="57" t="s">
        <v>117</v>
      </c>
      <c r="B171" s="58">
        <v>0</v>
      </c>
      <c r="C171" s="58">
        <v>0</v>
      </c>
      <c r="D171" s="58">
        <v>0</v>
      </c>
      <c r="E171" s="58">
        <v>0</v>
      </c>
      <c r="F171" s="58">
        <v>0</v>
      </c>
      <c r="G171" s="58">
        <v>0</v>
      </c>
      <c r="H171" s="58">
        <v>1275</v>
      </c>
      <c r="I171" s="58">
        <v>1159</v>
      </c>
      <c r="J171" s="58">
        <v>-54</v>
      </c>
      <c r="K171" s="58">
        <v>-390</v>
      </c>
      <c r="L171" s="58">
        <v>-174</v>
      </c>
      <c r="M171" s="58">
        <v>-166</v>
      </c>
      <c r="N171" s="58">
        <v>-208</v>
      </c>
      <c r="O171" s="58">
        <v>3966</v>
      </c>
      <c r="Q171" s="58">
        <f t="shared" si="97"/>
        <v>0</v>
      </c>
      <c r="R171" s="58">
        <f t="shared" si="109"/>
        <v>2434</v>
      </c>
      <c r="S171" s="58">
        <f t="shared" si="110"/>
        <v>-784</v>
      </c>
      <c r="T171" s="58">
        <f t="shared" si="111"/>
        <v>3758</v>
      </c>
      <c r="U171" s="45" t="s">
        <v>9</v>
      </c>
    </row>
    <row r="172" spans="1:32" ht="15.95" hidden="1" customHeight="1" outlineLevel="1" x14ac:dyDescent="0.2">
      <c r="A172" s="57" t="s">
        <v>118</v>
      </c>
      <c r="B172" s="58">
        <v>0</v>
      </c>
      <c r="C172" s="58">
        <v>0</v>
      </c>
      <c r="D172" s="58">
        <v>0</v>
      </c>
      <c r="E172" s="58">
        <v>0</v>
      </c>
      <c r="F172" s="58">
        <v>0</v>
      </c>
      <c r="G172" s="58">
        <v>0</v>
      </c>
      <c r="H172" s="58">
        <v>0</v>
      </c>
      <c r="I172" s="58">
        <v>0</v>
      </c>
      <c r="J172" s="58">
        <v>0</v>
      </c>
      <c r="K172" s="58">
        <v>0</v>
      </c>
      <c r="L172" s="58">
        <v>0</v>
      </c>
      <c r="M172" s="58">
        <v>0</v>
      </c>
      <c r="N172" s="58">
        <v>0</v>
      </c>
      <c r="O172" s="58">
        <v>0</v>
      </c>
      <c r="Q172" s="58">
        <f t="shared" si="97"/>
        <v>0</v>
      </c>
      <c r="R172" s="58">
        <f t="shared" si="109"/>
        <v>0</v>
      </c>
      <c r="S172" s="58">
        <f t="shared" si="110"/>
        <v>0</v>
      </c>
      <c r="T172" s="58">
        <f t="shared" si="111"/>
        <v>0</v>
      </c>
      <c r="U172" s="45" t="s">
        <v>9</v>
      </c>
    </row>
    <row r="173" spans="1:32" ht="15.95" hidden="1" customHeight="1" outlineLevel="1" x14ac:dyDescent="0.2">
      <c r="A173" s="59" t="s">
        <v>119</v>
      </c>
      <c r="B173" s="56">
        <f t="shared" ref="B173:H173" si="112">B160+B161+B166</f>
        <v>21796</v>
      </c>
      <c r="C173" s="56">
        <f t="shared" si="112"/>
        <v>30940</v>
      </c>
      <c r="D173" s="56">
        <f t="shared" si="112"/>
        <v>77466</v>
      </c>
      <c r="E173" s="56">
        <f t="shared" si="112"/>
        <v>27057</v>
      </c>
      <c r="F173" s="56">
        <f t="shared" si="112"/>
        <v>57336</v>
      </c>
      <c r="G173" s="56">
        <f t="shared" si="112"/>
        <v>11752</v>
      </c>
      <c r="H173" s="56">
        <f t="shared" si="112"/>
        <v>20425</v>
      </c>
      <c r="I173" s="56">
        <f t="shared" ref="I173:J173" si="113">I160+I161+I166</f>
        <v>58662</v>
      </c>
      <c r="J173" s="56">
        <f t="shared" si="113"/>
        <v>30086</v>
      </c>
      <c r="K173" s="56">
        <f t="shared" ref="K173:L173" si="114">K160+K161+K166</f>
        <v>28339</v>
      </c>
      <c r="L173" s="56">
        <f t="shared" si="114"/>
        <v>30255</v>
      </c>
      <c r="M173" s="56">
        <f t="shared" ref="M173" si="115">M160+M161+M166</f>
        <v>37920</v>
      </c>
      <c r="N173" s="56">
        <f t="shared" ref="N173:O173" si="116">N160+N161+N166</f>
        <v>31734</v>
      </c>
      <c r="O173" s="56">
        <f t="shared" si="116"/>
        <v>43439</v>
      </c>
      <c r="Q173" s="56">
        <f t="shared" si="97"/>
        <v>157259</v>
      </c>
      <c r="R173" s="56">
        <f t="shared" si="109"/>
        <v>148175</v>
      </c>
      <c r="S173" s="56">
        <f t="shared" si="110"/>
        <v>126600</v>
      </c>
      <c r="T173" s="56">
        <f t="shared" si="111"/>
        <v>75173</v>
      </c>
      <c r="U173" s="45" t="s">
        <v>9</v>
      </c>
    </row>
    <row r="174" spans="1:32" ht="15.95" hidden="1" customHeight="1" outlineLevel="1" x14ac:dyDescent="0.2">
      <c r="A174" s="60" t="s">
        <v>120</v>
      </c>
      <c r="B174" s="56">
        <v>0</v>
      </c>
      <c r="C174" s="56">
        <v>0</v>
      </c>
      <c r="D174" s="56">
        <v>0</v>
      </c>
      <c r="E174" s="56">
        <v>0</v>
      </c>
      <c r="F174" s="56">
        <v>-4088</v>
      </c>
      <c r="G174" s="56">
        <v>-2509</v>
      </c>
      <c r="H174" s="56">
        <v>-8042</v>
      </c>
      <c r="I174" s="56">
        <f t="shared" ref="I174:N174" si="117">SUM(I175:I177)</f>
        <v>-14281</v>
      </c>
      <c r="J174" s="56">
        <f t="shared" si="117"/>
        <v>-12975</v>
      </c>
      <c r="K174" s="56">
        <f t="shared" si="117"/>
        <v>-11294</v>
      </c>
      <c r="L174" s="56">
        <f t="shared" si="117"/>
        <v>-15249</v>
      </c>
      <c r="M174" s="56">
        <f t="shared" si="117"/>
        <v>-16790</v>
      </c>
      <c r="N174" s="56">
        <f t="shared" si="117"/>
        <v>-15311</v>
      </c>
      <c r="O174" s="56">
        <f t="shared" ref="O174" si="118">SUM(O175:O177)</f>
        <v>-16671</v>
      </c>
      <c r="Q174" s="56">
        <f t="shared" si="97"/>
        <v>0</v>
      </c>
      <c r="R174" s="58">
        <f t="shared" si="109"/>
        <v>-28920</v>
      </c>
      <c r="S174" s="58">
        <f t="shared" si="110"/>
        <v>-56308</v>
      </c>
      <c r="T174" s="58">
        <f t="shared" si="111"/>
        <v>-31982</v>
      </c>
      <c r="U174" s="45" t="s">
        <v>9</v>
      </c>
    </row>
    <row r="175" spans="1:32" ht="15.95" hidden="1" customHeight="1" outlineLevel="1" x14ac:dyDescent="0.2">
      <c r="A175" s="57" t="s">
        <v>121</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Q175" s="58">
        <f t="shared" si="97"/>
        <v>0</v>
      </c>
      <c r="R175" s="58">
        <f t="shared" si="109"/>
        <v>-28659</v>
      </c>
      <c r="S175" s="58">
        <f t="shared" si="110"/>
        <v>-55814</v>
      </c>
      <c r="T175" s="58">
        <f t="shared" si="111"/>
        <v>-31885</v>
      </c>
      <c r="U175" s="45" t="s">
        <v>9</v>
      </c>
    </row>
    <row r="176" spans="1:32" ht="15.95" hidden="1" customHeight="1" outlineLevel="1" x14ac:dyDescent="0.2">
      <c r="A176" s="57" t="s">
        <v>122</v>
      </c>
      <c r="B176" s="58">
        <v>0</v>
      </c>
      <c r="C176" s="58">
        <v>0</v>
      </c>
      <c r="D176" s="58">
        <v>0</v>
      </c>
      <c r="E176" s="58">
        <v>0</v>
      </c>
      <c r="F176" s="58">
        <v>0</v>
      </c>
      <c r="G176" s="58">
        <v>0</v>
      </c>
      <c r="H176" s="58">
        <v>0</v>
      </c>
      <c r="I176" s="58">
        <v>0</v>
      </c>
      <c r="J176" s="58">
        <v>0</v>
      </c>
      <c r="K176" s="58">
        <v>0</v>
      </c>
      <c r="L176" s="58">
        <v>0</v>
      </c>
      <c r="M176" s="58">
        <v>0</v>
      </c>
      <c r="N176" s="58">
        <v>0</v>
      </c>
      <c r="O176" s="58">
        <v>0</v>
      </c>
      <c r="Q176" s="58">
        <f t="shared" si="97"/>
        <v>0</v>
      </c>
      <c r="R176" s="58">
        <f t="shared" si="109"/>
        <v>0</v>
      </c>
      <c r="S176" s="58">
        <f t="shared" si="110"/>
        <v>0</v>
      </c>
      <c r="T176" s="58">
        <f t="shared" si="111"/>
        <v>0</v>
      </c>
      <c r="U176" s="45" t="s">
        <v>9</v>
      </c>
    </row>
    <row r="177" spans="1:24" ht="15.95" hidden="1" customHeight="1" outlineLevel="1" x14ac:dyDescent="0.2">
      <c r="A177" s="57" t="s">
        <v>123</v>
      </c>
      <c r="B177" s="58">
        <v>0</v>
      </c>
      <c r="C177" s="58">
        <v>0</v>
      </c>
      <c r="D177" s="58">
        <v>0</v>
      </c>
      <c r="E177" s="58">
        <v>0</v>
      </c>
      <c r="F177" s="58">
        <v>-25</v>
      </c>
      <c r="G177" s="58">
        <v>-32</v>
      </c>
      <c r="H177" s="58">
        <v>-55</v>
      </c>
      <c r="I177" s="58">
        <v>-149</v>
      </c>
      <c r="J177" s="58">
        <v>-39</v>
      </c>
      <c r="K177" s="58">
        <v>-44</v>
      </c>
      <c r="L177" s="58">
        <v>-278</v>
      </c>
      <c r="M177" s="58">
        <v>-133</v>
      </c>
      <c r="N177" s="58">
        <v>-45</v>
      </c>
      <c r="O177" s="58">
        <v>-52</v>
      </c>
      <c r="Q177" s="58">
        <f t="shared" si="97"/>
        <v>0</v>
      </c>
      <c r="R177" s="58">
        <f t="shared" si="109"/>
        <v>-261</v>
      </c>
      <c r="S177" s="58">
        <f t="shared" si="110"/>
        <v>-494</v>
      </c>
      <c r="T177" s="58">
        <f t="shared" si="111"/>
        <v>-97</v>
      </c>
      <c r="U177" s="45" t="s">
        <v>9</v>
      </c>
    </row>
    <row r="178" spans="1:24" ht="15.95" hidden="1" customHeight="1" outlineLevel="1" x14ac:dyDescent="0.2">
      <c r="A178" s="60" t="s">
        <v>124</v>
      </c>
      <c r="B178" s="56">
        <v>0</v>
      </c>
      <c r="C178" s="56">
        <v>0</v>
      </c>
      <c r="D178" s="56">
        <v>0</v>
      </c>
      <c r="E178" s="56">
        <v>0</v>
      </c>
      <c r="F178" s="56">
        <v>144</v>
      </c>
      <c r="G178" s="56">
        <v>163</v>
      </c>
      <c r="H178" s="56">
        <v>115</v>
      </c>
      <c r="I178" s="56">
        <f t="shared" ref="I178:N178" si="119">SUM(I179:I180)</f>
        <v>117</v>
      </c>
      <c r="J178" s="56">
        <f t="shared" si="119"/>
        <v>146</v>
      </c>
      <c r="K178" s="56">
        <f t="shared" si="119"/>
        <v>51</v>
      </c>
      <c r="L178" s="56">
        <f t="shared" si="119"/>
        <v>51</v>
      </c>
      <c r="M178" s="56">
        <f t="shared" si="119"/>
        <v>134</v>
      </c>
      <c r="N178" s="56">
        <f t="shared" si="119"/>
        <v>583</v>
      </c>
      <c r="O178" s="56">
        <f t="shared" ref="O178" si="120">SUM(O179:O180)</f>
        <v>439</v>
      </c>
      <c r="Q178" s="56">
        <f t="shared" si="97"/>
        <v>0</v>
      </c>
      <c r="R178" s="58">
        <f t="shared" si="109"/>
        <v>539</v>
      </c>
      <c r="S178" s="58">
        <f t="shared" si="110"/>
        <v>382</v>
      </c>
      <c r="T178" s="58">
        <f t="shared" si="111"/>
        <v>1022</v>
      </c>
      <c r="U178" s="45" t="s">
        <v>9</v>
      </c>
    </row>
    <row r="179" spans="1:24" ht="15.95" hidden="1" customHeight="1" outlineLevel="1" x14ac:dyDescent="0.2">
      <c r="A179" s="57" t="s">
        <v>125</v>
      </c>
      <c r="B179" s="58">
        <v>0</v>
      </c>
      <c r="C179" s="58">
        <v>0</v>
      </c>
      <c r="D179" s="58">
        <v>0</v>
      </c>
      <c r="E179" s="58">
        <v>0</v>
      </c>
      <c r="F179" s="58">
        <v>143</v>
      </c>
      <c r="G179" s="58">
        <v>162</v>
      </c>
      <c r="H179" s="58">
        <v>94</v>
      </c>
      <c r="I179" s="58">
        <v>62</v>
      </c>
      <c r="J179" s="58">
        <v>81</v>
      </c>
      <c r="K179" s="58">
        <v>52</v>
      </c>
      <c r="L179" s="58">
        <v>31</v>
      </c>
      <c r="M179" s="58">
        <v>127</v>
      </c>
      <c r="N179" s="58">
        <v>329</v>
      </c>
      <c r="O179" s="58">
        <v>428</v>
      </c>
      <c r="Q179" s="58">
        <f t="shared" si="97"/>
        <v>0</v>
      </c>
      <c r="R179" s="58">
        <f t="shared" si="109"/>
        <v>461</v>
      </c>
      <c r="S179" s="58">
        <f t="shared" si="110"/>
        <v>291</v>
      </c>
      <c r="T179" s="58">
        <f t="shared" si="111"/>
        <v>757</v>
      </c>
      <c r="U179" s="45" t="s">
        <v>9</v>
      </c>
    </row>
    <row r="180" spans="1:24" ht="15.95" hidden="1" customHeight="1" outlineLevel="1" x14ac:dyDescent="0.2">
      <c r="A180" s="57" t="s">
        <v>123</v>
      </c>
      <c r="B180" s="58">
        <v>0</v>
      </c>
      <c r="C180" s="58">
        <v>0</v>
      </c>
      <c r="D180" s="58">
        <v>0</v>
      </c>
      <c r="E180" s="58">
        <v>0</v>
      </c>
      <c r="F180" s="58">
        <v>1</v>
      </c>
      <c r="G180" s="58">
        <v>1</v>
      </c>
      <c r="H180" s="58">
        <v>21</v>
      </c>
      <c r="I180" s="58">
        <v>55</v>
      </c>
      <c r="J180" s="58">
        <v>65</v>
      </c>
      <c r="K180" s="58">
        <v>-1</v>
      </c>
      <c r="L180" s="58">
        <v>20</v>
      </c>
      <c r="M180" s="58">
        <v>7</v>
      </c>
      <c r="N180" s="58">
        <v>254</v>
      </c>
      <c r="O180" s="58">
        <v>11</v>
      </c>
      <c r="Q180" s="58">
        <f t="shared" si="97"/>
        <v>0</v>
      </c>
      <c r="R180" s="58">
        <f t="shared" si="109"/>
        <v>78</v>
      </c>
      <c r="S180" s="58">
        <f t="shared" si="110"/>
        <v>91</v>
      </c>
      <c r="T180" s="58">
        <f t="shared" si="111"/>
        <v>265</v>
      </c>
      <c r="U180" s="45" t="s">
        <v>9</v>
      </c>
    </row>
    <row r="181" spans="1:24" ht="15.95" hidden="1" customHeight="1" outlineLevel="1" x14ac:dyDescent="0.2">
      <c r="A181" s="55" t="s">
        <v>126</v>
      </c>
      <c r="B181" s="56">
        <f t="shared" ref="B181:H181" si="121">B173+B174+B178</f>
        <v>21796</v>
      </c>
      <c r="C181" s="56">
        <f t="shared" si="121"/>
        <v>30940</v>
      </c>
      <c r="D181" s="56">
        <f t="shared" si="121"/>
        <v>77466</v>
      </c>
      <c r="E181" s="56">
        <f t="shared" si="121"/>
        <v>27057</v>
      </c>
      <c r="F181" s="56">
        <f t="shared" si="121"/>
        <v>53392</v>
      </c>
      <c r="G181" s="56">
        <f t="shared" si="121"/>
        <v>9406</v>
      </c>
      <c r="H181" s="56">
        <f t="shared" si="121"/>
        <v>12498</v>
      </c>
      <c r="I181" s="56">
        <f t="shared" ref="I181:J181" si="122">I173+I174+I178</f>
        <v>44498</v>
      </c>
      <c r="J181" s="56">
        <f t="shared" si="122"/>
        <v>17257</v>
      </c>
      <c r="K181" s="56">
        <f t="shared" ref="K181:L181" si="123">K173+K174+K178</f>
        <v>17096</v>
      </c>
      <c r="L181" s="56">
        <f t="shared" si="123"/>
        <v>15057</v>
      </c>
      <c r="M181" s="56">
        <f t="shared" ref="M181" si="124">M173+M174+M178</f>
        <v>21264</v>
      </c>
      <c r="N181" s="56">
        <f t="shared" ref="N181:O181" si="125">N173+N174+N178</f>
        <v>17006</v>
      </c>
      <c r="O181" s="56">
        <f t="shared" si="125"/>
        <v>27207</v>
      </c>
      <c r="Q181" s="56">
        <f t="shared" si="97"/>
        <v>157259</v>
      </c>
      <c r="R181" s="56">
        <f t="shared" si="109"/>
        <v>119794</v>
      </c>
      <c r="S181" s="56">
        <f t="shared" si="110"/>
        <v>70674</v>
      </c>
      <c r="T181" s="56">
        <f t="shared" si="111"/>
        <v>44213</v>
      </c>
      <c r="U181" s="45" t="s">
        <v>9</v>
      </c>
    </row>
    <row r="182" spans="1:24" ht="15.95" hidden="1" customHeight="1" outlineLevel="1" x14ac:dyDescent="0.2">
      <c r="A182" s="55" t="s">
        <v>127</v>
      </c>
      <c r="B182" s="56">
        <f>SUM(B183:B186)</f>
        <v>-7044</v>
      </c>
      <c r="C182" s="56">
        <f>SUM(C183:C186)</f>
        <v>-10886</v>
      </c>
      <c r="D182" s="56">
        <f>SUM(D183:D186)</f>
        <v>-26339</v>
      </c>
      <c r="E182" s="56">
        <f>SUM(E183:E186)</f>
        <v>-9577</v>
      </c>
      <c r="F182" s="56">
        <v>-18791</v>
      </c>
      <c r="G182" s="56">
        <v>-2347</v>
      </c>
      <c r="H182" s="56">
        <v>-595</v>
      </c>
      <c r="I182" s="56">
        <f t="shared" ref="I182:N182" si="126">SUM(I183:I186)</f>
        <v>-4885</v>
      </c>
      <c r="J182" s="56">
        <f t="shared" si="126"/>
        <v>-4901</v>
      </c>
      <c r="K182" s="56">
        <f t="shared" si="126"/>
        <v>-4766</v>
      </c>
      <c r="L182" s="56">
        <f t="shared" si="126"/>
        <v>-4795</v>
      </c>
      <c r="M182" s="56">
        <f t="shared" si="126"/>
        <v>-5105</v>
      </c>
      <c r="N182" s="56">
        <f t="shared" si="126"/>
        <v>-4913</v>
      </c>
      <c r="O182" s="56">
        <f t="shared" ref="O182" si="127">SUM(O183:O186)</f>
        <v>-7710</v>
      </c>
      <c r="Q182" s="56">
        <f t="shared" si="97"/>
        <v>-53846</v>
      </c>
      <c r="R182" s="56">
        <f t="shared" si="109"/>
        <v>-26618</v>
      </c>
      <c r="S182" s="56">
        <f t="shared" si="110"/>
        <v>-19567</v>
      </c>
      <c r="T182" s="56">
        <f t="shared" si="111"/>
        <v>-12623</v>
      </c>
      <c r="U182" s="45" t="s">
        <v>9</v>
      </c>
    </row>
    <row r="183" spans="1:24" ht="15.95" hidden="1" customHeight="1" outlineLevel="1" x14ac:dyDescent="0.2">
      <c r="A183" s="57" t="s">
        <v>128</v>
      </c>
      <c r="B183" s="58">
        <v>0</v>
      </c>
      <c r="C183" s="58">
        <v>0</v>
      </c>
      <c r="D183" s="58">
        <v>0</v>
      </c>
      <c r="E183" s="58">
        <v>0</v>
      </c>
      <c r="F183" s="58">
        <v>-394</v>
      </c>
      <c r="G183" s="58">
        <v>-1918</v>
      </c>
      <c r="H183" s="58">
        <v>2312</v>
      </c>
      <c r="I183" s="58">
        <v>0</v>
      </c>
      <c r="J183" s="58">
        <v>0</v>
      </c>
      <c r="K183" s="58">
        <v>0</v>
      </c>
      <c r="L183" s="58">
        <v>0</v>
      </c>
      <c r="M183" s="58">
        <v>-31</v>
      </c>
      <c r="N183" s="58">
        <v>31</v>
      </c>
      <c r="O183" s="58">
        <v>0</v>
      </c>
      <c r="Q183" s="58">
        <f t="shared" si="97"/>
        <v>0</v>
      </c>
      <c r="R183" s="58">
        <f t="shared" si="109"/>
        <v>0</v>
      </c>
      <c r="S183" s="58">
        <f t="shared" si="110"/>
        <v>-31</v>
      </c>
      <c r="T183" s="58">
        <f t="shared" si="111"/>
        <v>31</v>
      </c>
      <c r="U183" s="45" t="s">
        <v>9</v>
      </c>
    </row>
    <row r="184" spans="1:24" ht="15.95" hidden="1" customHeight="1" outlineLevel="1" x14ac:dyDescent="0.2">
      <c r="A184" s="57" t="s">
        <v>129</v>
      </c>
      <c r="B184" s="58">
        <v>0</v>
      </c>
      <c r="C184" s="58">
        <v>0</v>
      </c>
      <c r="D184" s="58">
        <v>0</v>
      </c>
      <c r="E184" s="58">
        <v>0</v>
      </c>
      <c r="F184" s="58">
        <v>-144</v>
      </c>
      <c r="G184" s="58">
        <v>-693</v>
      </c>
      <c r="H184" s="58">
        <v>-560</v>
      </c>
      <c r="I184" s="58">
        <v>-200</v>
      </c>
      <c r="J184" s="58">
        <v>-141</v>
      </c>
      <c r="K184" s="58">
        <v>-178</v>
      </c>
      <c r="L184" s="58">
        <v>97</v>
      </c>
      <c r="M184" s="58">
        <v>179</v>
      </c>
      <c r="N184" s="58">
        <v>-54</v>
      </c>
      <c r="O184" s="58">
        <v>-172</v>
      </c>
      <c r="Q184" s="58">
        <f t="shared" si="97"/>
        <v>0</v>
      </c>
      <c r="R184" s="58">
        <f t="shared" si="109"/>
        <v>-1597</v>
      </c>
      <c r="S184" s="58">
        <f t="shared" si="110"/>
        <v>-43</v>
      </c>
      <c r="T184" s="58">
        <f t="shared" si="111"/>
        <v>-226</v>
      </c>
      <c r="U184" s="45" t="s">
        <v>9</v>
      </c>
    </row>
    <row r="185" spans="1:24" ht="15.95" hidden="1" customHeight="1" outlineLevel="1" x14ac:dyDescent="0.2">
      <c r="A185" s="57" t="s">
        <v>130</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Q185" s="58">
        <f t="shared" si="97"/>
        <v>-39593</v>
      </c>
      <c r="R185" s="58">
        <f t="shared" si="109"/>
        <v>-15835</v>
      </c>
      <c r="S185" s="58">
        <f t="shared" si="110"/>
        <v>-13176</v>
      </c>
      <c r="T185" s="58">
        <f t="shared" si="111"/>
        <v>-8675</v>
      </c>
      <c r="U185" s="45" t="s">
        <v>9</v>
      </c>
    </row>
    <row r="186" spans="1:24" ht="15.95" hidden="1" customHeight="1" outlineLevel="1" x14ac:dyDescent="0.2">
      <c r="A186" s="57" t="s">
        <v>131</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Q186" s="58">
        <f t="shared" si="97"/>
        <v>-14253</v>
      </c>
      <c r="R186" s="58">
        <f t="shared" si="109"/>
        <v>-9186</v>
      </c>
      <c r="S186" s="58">
        <f t="shared" si="110"/>
        <v>-6317</v>
      </c>
      <c r="T186" s="58">
        <f t="shared" si="111"/>
        <v>-3753</v>
      </c>
      <c r="U186" s="45" t="s">
        <v>9</v>
      </c>
    </row>
    <row r="187" spans="1:24" ht="15.95" hidden="1" customHeight="1" outlineLevel="1" x14ac:dyDescent="0.2">
      <c r="A187" s="55" t="s">
        <v>81</v>
      </c>
      <c r="B187" s="56">
        <f t="shared" ref="B187:H187" si="128">B181+B182</f>
        <v>14752</v>
      </c>
      <c r="C187" s="56">
        <f t="shared" si="128"/>
        <v>20054</v>
      </c>
      <c r="D187" s="56">
        <f t="shared" si="128"/>
        <v>51127</v>
      </c>
      <c r="E187" s="56">
        <f t="shared" si="128"/>
        <v>17480</v>
      </c>
      <c r="F187" s="56">
        <f t="shared" si="128"/>
        <v>34601</v>
      </c>
      <c r="G187" s="56">
        <f t="shared" si="128"/>
        <v>7059</v>
      </c>
      <c r="H187" s="56">
        <f t="shared" si="128"/>
        <v>11903</v>
      </c>
      <c r="I187" s="56">
        <f t="shared" ref="I187:J187" si="129">I181+I182</f>
        <v>39613</v>
      </c>
      <c r="J187" s="56">
        <f t="shared" si="129"/>
        <v>12356</v>
      </c>
      <c r="K187" s="56">
        <f t="shared" ref="K187:L187" si="130">K181+K182</f>
        <v>12330</v>
      </c>
      <c r="L187" s="56">
        <f t="shared" si="130"/>
        <v>10262</v>
      </c>
      <c r="M187" s="56">
        <f t="shared" ref="M187" si="131">M181+M182</f>
        <v>16159</v>
      </c>
      <c r="N187" s="56">
        <f t="shared" ref="N187:O187" si="132">N181+N182</f>
        <v>12093</v>
      </c>
      <c r="O187" s="56">
        <f t="shared" si="132"/>
        <v>19497</v>
      </c>
      <c r="Q187" s="56">
        <f>SUM(B187:E187)</f>
        <v>103413</v>
      </c>
      <c r="R187" s="56">
        <f t="shared" si="109"/>
        <v>93176</v>
      </c>
      <c r="S187" s="56">
        <f t="shared" si="110"/>
        <v>51107</v>
      </c>
      <c r="T187" s="56">
        <f t="shared" si="111"/>
        <v>31590</v>
      </c>
      <c r="U187" s="45" t="s">
        <v>9</v>
      </c>
    </row>
    <row r="188" spans="1:24" ht="15.95" customHeight="1" collapsed="1" x14ac:dyDescent="0.2">
      <c r="U188" s="45" t="s">
        <v>9</v>
      </c>
    </row>
    <row r="189" spans="1:24"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row>
    <row r="190" spans="1:24" ht="15.95" customHeight="1" collapsed="1" x14ac:dyDescent="0.2">
      <c r="A190" s="43" t="s">
        <v>133</v>
      </c>
      <c r="B190" s="44">
        <f t="shared" ref="B190:H190" si="133">B191+B206</f>
        <v>392500</v>
      </c>
      <c r="C190" s="44">
        <f t="shared" si="133"/>
        <v>472361</v>
      </c>
      <c r="D190" s="44">
        <f t="shared" si="133"/>
        <v>599390</v>
      </c>
      <c r="E190" s="44">
        <f t="shared" si="133"/>
        <v>611492</v>
      </c>
      <c r="F190" s="44">
        <f t="shared" si="133"/>
        <v>688714</v>
      </c>
      <c r="G190" s="44">
        <f t="shared" si="133"/>
        <v>682027</v>
      </c>
      <c r="H190" s="44">
        <f t="shared" si="133"/>
        <v>681953</v>
      </c>
      <c r="I190" s="44">
        <f t="shared" ref="I190:J190" si="134">I191+I206</f>
        <v>725383</v>
      </c>
      <c r="J190" s="44">
        <f t="shared" si="134"/>
        <v>727286</v>
      </c>
      <c r="K190" s="44">
        <f t="shared" ref="K190:L190" si="135">K191+K206</f>
        <v>738943</v>
      </c>
      <c r="L190" s="44">
        <f t="shared" si="135"/>
        <v>758913</v>
      </c>
      <c r="M190" s="44">
        <f t="shared" ref="M190" si="136">M191+M206</f>
        <v>780951</v>
      </c>
      <c r="N190" s="44">
        <f t="shared" ref="N190:O190" si="137">N191+N206</f>
        <v>815438</v>
      </c>
      <c r="O190" s="44">
        <f t="shared" si="137"/>
        <v>821591</v>
      </c>
      <c r="Q190" s="44">
        <f t="shared" ref="Q190:Q221" si="138">E190</f>
        <v>611492</v>
      </c>
      <c r="R190" s="44">
        <f t="shared" ref="R190:R221" si="139">I190</f>
        <v>725383</v>
      </c>
      <c r="S190" s="44">
        <f t="shared" ref="S190:S221" si="140">M190</f>
        <v>780951</v>
      </c>
      <c r="T190" s="44">
        <f t="shared" ref="T190:T221" ca="1" si="141">OFFSET(P190,0,-1)</f>
        <v>821591</v>
      </c>
      <c r="U190" s="45" t="s">
        <v>9</v>
      </c>
    </row>
    <row r="191" spans="1:24" ht="15.95" hidden="1" customHeight="1" outlineLevel="1" x14ac:dyDescent="0.2">
      <c r="A191" s="61" t="s">
        <v>134</v>
      </c>
      <c r="B191" s="62">
        <f>SUM(B192:B205)</f>
        <v>292797</v>
      </c>
      <c r="C191" s="62">
        <f>SUM(C192:C205)</f>
        <v>238563</v>
      </c>
      <c r="D191" s="62">
        <f>SUM(D192:D205)</f>
        <v>130924</v>
      </c>
      <c r="E191" s="62">
        <f>SUM(E192:E205)</f>
        <v>51901</v>
      </c>
      <c r="F191" s="62">
        <v>97023</v>
      </c>
      <c r="G191" s="62">
        <v>94370</v>
      </c>
      <c r="H191" s="62">
        <v>91169</v>
      </c>
      <c r="I191" s="62">
        <f t="shared" ref="I191:N191" si="142">SUM(I192:I205)</f>
        <v>89232</v>
      </c>
      <c r="J191" s="62">
        <f t="shared" si="142"/>
        <v>78049</v>
      </c>
      <c r="K191" s="62">
        <f t="shared" si="142"/>
        <v>75850</v>
      </c>
      <c r="L191" s="62">
        <f t="shared" si="142"/>
        <v>82503</v>
      </c>
      <c r="M191" s="62">
        <f t="shared" si="142"/>
        <v>84653</v>
      </c>
      <c r="N191" s="62">
        <f t="shared" si="142"/>
        <v>105897</v>
      </c>
      <c r="O191" s="62">
        <f t="shared" ref="O191" si="143">SUM(O192:O205)</f>
        <v>90111</v>
      </c>
      <c r="Q191" s="62">
        <f t="shared" si="138"/>
        <v>51901</v>
      </c>
      <c r="R191" s="62">
        <f t="shared" si="139"/>
        <v>89232</v>
      </c>
      <c r="S191" s="62">
        <f t="shared" si="140"/>
        <v>84653</v>
      </c>
      <c r="T191" s="62">
        <f t="shared" ca="1" si="141"/>
        <v>90111</v>
      </c>
      <c r="U191" s="45" t="s">
        <v>9</v>
      </c>
      <c r="X191" s="34"/>
    </row>
    <row r="192" spans="1:24" ht="15.95" hidden="1" customHeight="1" outlineLevel="1" x14ac:dyDescent="0.2">
      <c r="A192" s="63" t="s">
        <v>135</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Q192" s="54">
        <f t="shared" si="138"/>
        <v>543</v>
      </c>
      <c r="R192" s="54">
        <f t="shared" si="139"/>
        <v>10418</v>
      </c>
      <c r="S192" s="54">
        <f t="shared" si="140"/>
        <v>5433</v>
      </c>
      <c r="T192" s="54">
        <f t="shared" ca="1" si="141"/>
        <v>7659</v>
      </c>
      <c r="U192" s="45" t="s">
        <v>9</v>
      </c>
    </row>
    <row r="193" spans="1:23" ht="15.95" hidden="1" customHeight="1" outlineLevel="1" x14ac:dyDescent="0.2">
      <c r="A193" s="63" t="s">
        <v>136</v>
      </c>
      <c r="B193" s="54">
        <v>0</v>
      </c>
      <c r="C193" s="54">
        <v>0</v>
      </c>
      <c r="D193" s="54">
        <v>0</v>
      </c>
      <c r="E193" s="54">
        <v>48289</v>
      </c>
      <c r="F193" s="54">
        <v>19181</v>
      </c>
      <c r="G193" s="54">
        <v>9377</v>
      </c>
      <c r="H193" s="54">
        <v>9403</v>
      </c>
      <c r="I193" s="54">
        <v>3434</v>
      </c>
      <c r="J193" s="54">
        <v>0</v>
      </c>
      <c r="K193" s="54">
        <v>0</v>
      </c>
      <c r="L193" s="54">
        <v>0</v>
      </c>
      <c r="M193" s="54">
        <v>0</v>
      </c>
      <c r="N193" s="54">
        <v>0</v>
      </c>
      <c r="O193" s="54">
        <v>0</v>
      </c>
      <c r="Q193" s="54">
        <f t="shared" si="138"/>
        <v>48289</v>
      </c>
      <c r="R193" s="54">
        <f t="shared" si="139"/>
        <v>3434</v>
      </c>
      <c r="S193" s="54">
        <f t="shared" si="140"/>
        <v>0</v>
      </c>
      <c r="T193" s="54">
        <f t="shared" ca="1" si="141"/>
        <v>0</v>
      </c>
      <c r="U193" s="45" t="s">
        <v>9</v>
      </c>
    </row>
    <row r="194" spans="1:23" ht="15.95" hidden="1" customHeight="1" outlineLevel="1" x14ac:dyDescent="0.2">
      <c r="A194" s="63" t="s">
        <v>137</v>
      </c>
      <c r="B194" s="54">
        <v>0</v>
      </c>
      <c r="C194" s="54">
        <v>0</v>
      </c>
      <c r="D194" s="54">
        <v>0</v>
      </c>
      <c r="E194" s="54">
        <v>0</v>
      </c>
      <c r="F194" s="54">
        <v>0</v>
      </c>
      <c r="G194" s="54">
        <v>0</v>
      </c>
      <c r="H194" s="54">
        <v>0</v>
      </c>
      <c r="I194" s="54">
        <v>0</v>
      </c>
      <c r="J194" s="54">
        <v>0</v>
      </c>
      <c r="K194" s="54">
        <v>0</v>
      </c>
      <c r="L194" s="54">
        <v>0</v>
      </c>
      <c r="M194" s="54">
        <v>0</v>
      </c>
      <c r="N194" s="54">
        <v>0</v>
      </c>
      <c r="O194" s="54">
        <v>0</v>
      </c>
      <c r="Q194" s="54">
        <f t="shared" si="138"/>
        <v>0</v>
      </c>
      <c r="R194" s="54">
        <f t="shared" si="139"/>
        <v>0</v>
      </c>
      <c r="S194" s="54">
        <f t="shared" si="140"/>
        <v>0</v>
      </c>
      <c r="T194" s="54">
        <f t="shared" ca="1" si="141"/>
        <v>0</v>
      </c>
      <c r="U194" s="45" t="s">
        <v>9</v>
      </c>
    </row>
    <row r="195" spans="1:23" ht="15.95" hidden="1" customHeight="1" outlineLevel="1" x14ac:dyDescent="0.2">
      <c r="A195" s="63" t="s">
        <v>138</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Q195" s="54">
        <f t="shared" si="138"/>
        <v>0</v>
      </c>
      <c r="R195" s="54">
        <f t="shared" si="139"/>
        <v>8917</v>
      </c>
      <c r="S195" s="54">
        <f t="shared" si="140"/>
        <v>8718</v>
      </c>
      <c r="T195" s="54">
        <f t="shared" ca="1" si="141"/>
        <v>8524</v>
      </c>
      <c r="U195" s="45" t="s">
        <v>9</v>
      </c>
    </row>
    <row r="196" spans="1:23" ht="15.95" hidden="1" customHeight="1" outlineLevel="1" x14ac:dyDescent="0.2">
      <c r="A196" s="63" t="s">
        <v>139</v>
      </c>
      <c r="B196" s="54">
        <v>0</v>
      </c>
      <c r="C196" s="54">
        <v>0</v>
      </c>
      <c r="D196" s="54">
        <v>0</v>
      </c>
      <c r="E196" s="54">
        <v>0</v>
      </c>
      <c r="F196" s="54">
        <v>0</v>
      </c>
      <c r="G196" s="54">
        <v>0</v>
      </c>
      <c r="H196" s="54">
        <v>0</v>
      </c>
      <c r="I196" s="54">
        <v>0</v>
      </c>
      <c r="J196" s="54">
        <v>0</v>
      </c>
      <c r="K196" s="54">
        <v>0</v>
      </c>
      <c r="L196" s="54">
        <v>0</v>
      </c>
      <c r="M196" s="54">
        <v>0</v>
      </c>
      <c r="N196" s="54">
        <v>0</v>
      </c>
      <c r="O196" s="54">
        <v>0</v>
      </c>
      <c r="Q196" s="54">
        <f t="shared" si="138"/>
        <v>0</v>
      </c>
      <c r="R196" s="54">
        <f t="shared" si="139"/>
        <v>0</v>
      </c>
      <c r="S196" s="54">
        <f t="shared" si="140"/>
        <v>0</v>
      </c>
      <c r="T196" s="54">
        <f t="shared" ca="1" si="141"/>
        <v>0</v>
      </c>
      <c r="U196" s="45" t="s">
        <v>9</v>
      </c>
    </row>
    <row r="197" spans="1:23" ht="15.95" hidden="1" customHeight="1" outlineLevel="1" x14ac:dyDescent="0.2">
      <c r="A197" s="63" t="s">
        <v>140</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Q197" s="54">
        <f t="shared" si="138"/>
        <v>2804</v>
      </c>
      <c r="R197" s="54">
        <f t="shared" si="139"/>
        <v>2793</v>
      </c>
      <c r="S197" s="54">
        <f t="shared" si="140"/>
        <v>2548</v>
      </c>
      <c r="T197" s="54">
        <f t="shared" ca="1" si="141"/>
        <v>1394</v>
      </c>
      <c r="U197" s="45" t="s">
        <v>9</v>
      </c>
    </row>
    <row r="198" spans="1:23" ht="15.95" hidden="1" customHeight="1" outlineLevel="1" x14ac:dyDescent="0.2">
      <c r="A198" s="63" t="s">
        <v>141</v>
      </c>
      <c r="B198" s="54">
        <v>0</v>
      </c>
      <c r="C198" s="54">
        <v>0</v>
      </c>
      <c r="D198" s="54">
        <v>0</v>
      </c>
      <c r="E198" s="54">
        <v>0</v>
      </c>
      <c r="F198" s="54">
        <v>0</v>
      </c>
      <c r="G198" s="54">
        <v>0</v>
      </c>
      <c r="H198" s="54">
        <v>30</v>
      </c>
      <c r="I198" s="54">
        <v>82</v>
      </c>
      <c r="J198" s="54">
        <v>45</v>
      </c>
      <c r="K198" s="54">
        <v>97</v>
      </c>
      <c r="L198" s="54">
        <v>55</v>
      </c>
      <c r="M198" s="54">
        <v>46</v>
      </c>
      <c r="N198" s="54">
        <v>21</v>
      </c>
      <c r="O198" s="54">
        <v>27</v>
      </c>
      <c r="Q198" s="54">
        <f t="shared" si="138"/>
        <v>0</v>
      </c>
      <c r="R198" s="54">
        <f t="shared" si="139"/>
        <v>82</v>
      </c>
      <c r="S198" s="54">
        <f t="shared" si="140"/>
        <v>46</v>
      </c>
      <c r="T198" s="54">
        <f t="shared" ca="1" si="141"/>
        <v>27</v>
      </c>
      <c r="U198" s="45" t="s">
        <v>9</v>
      </c>
    </row>
    <row r="199" spans="1:23" ht="15.95" hidden="1" customHeight="1" outlineLevel="1" x14ac:dyDescent="0.2">
      <c r="A199" s="63" t="s">
        <v>142</v>
      </c>
      <c r="B199" s="54">
        <v>0</v>
      </c>
      <c r="C199" s="54">
        <v>0</v>
      </c>
      <c r="D199" s="54">
        <v>0</v>
      </c>
      <c r="E199" s="54">
        <v>146</v>
      </c>
      <c r="F199" s="54">
        <v>70</v>
      </c>
      <c r="G199" s="54">
        <v>85</v>
      </c>
      <c r="H199" s="54">
        <v>70</v>
      </c>
      <c r="I199" s="54">
        <v>70</v>
      </c>
      <c r="J199" s="54">
        <v>70</v>
      </c>
      <c r="K199" s="54">
        <v>70</v>
      </c>
      <c r="L199" s="54">
        <v>70</v>
      </c>
      <c r="M199" s="54">
        <v>70</v>
      </c>
      <c r="N199" s="54">
        <v>70</v>
      </c>
      <c r="O199" s="54">
        <v>70</v>
      </c>
      <c r="Q199" s="54">
        <f t="shared" si="138"/>
        <v>146</v>
      </c>
      <c r="R199" s="54">
        <f t="shared" si="139"/>
        <v>70</v>
      </c>
      <c r="S199" s="54">
        <f t="shared" si="140"/>
        <v>70</v>
      </c>
      <c r="T199" s="54">
        <f t="shared" ca="1" si="141"/>
        <v>70</v>
      </c>
      <c r="U199" s="45" t="s">
        <v>9</v>
      </c>
    </row>
    <row r="200" spans="1:23" ht="15.95" hidden="1" customHeight="1" outlineLevel="1" x14ac:dyDescent="0.2">
      <c r="A200" s="63" t="s">
        <v>143</v>
      </c>
      <c r="B200" s="54">
        <v>0</v>
      </c>
      <c r="C200" s="54">
        <v>0</v>
      </c>
      <c r="D200" s="54">
        <v>0</v>
      </c>
      <c r="E200" s="54">
        <v>0</v>
      </c>
      <c r="F200" s="54">
        <v>0</v>
      </c>
      <c r="G200" s="54">
        <v>0</v>
      </c>
      <c r="H200" s="54">
        <v>0</v>
      </c>
      <c r="I200" s="54">
        <v>0</v>
      </c>
      <c r="J200" s="54">
        <v>0</v>
      </c>
      <c r="K200" s="54">
        <v>0</v>
      </c>
      <c r="L200" s="54">
        <v>0</v>
      </c>
      <c r="M200" s="54">
        <v>0</v>
      </c>
      <c r="N200" s="54">
        <v>0</v>
      </c>
      <c r="O200" s="54">
        <v>0</v>
      </c>
      <c r="Q200" s="54">
        <f t="shared" si="138"/>
        <v>0</v>
      </c>
      <c r="R200" s="54">
        <f t="shared" si="139"/>
        <v>0</v>
      </c>
      <c r="S200" s="54">
        <f t="shared" si="140"/>
        <v>0</v>
      </c>
      <c r="T200" s="54">
        <f t="shared" ca="1" si="141"/>
        <v>0</v>
      </c>
      <c r="U200" s="45" t="s">
        <v>9</v>
      </c>
    </row>
    <row r="201" spans="1:23" ht="15.95" hidden="1" customHeight="1" outlineLevel="1" x14ac:dyDescent="0.2">
      <c r="A201" s="63" t="s">
        <v>144</v>
      </c>
      <c r="B201" s="54">
        <v>0</v>
      </c>
      <c r="C201" s="54">
        <v>0</v>
      </c>
      <c r="D201" s="54">
        <v>0</v>
      </c>
      <c r="E201" s="54">
        <v>0</v>
      </c>
      <c r="F201" s="54">
        <v>8</v>
      </c>
      <c r="G201" s="54">
        <v>7</v>
      </c>
      <c r="H201" s="54">
        <v>4</v>
      </c>
      <c r="I201" s="54">
        <v>4</v>
      </c>
      <c r="J201" s="54">
        <v>14</v>
      </c>
      <c r="K201" s="54">
        <v>9</v>
      </c>
      <c r="L201" s="54">
        <v>5</v>
      </c>
      <c r="M201" s="54">
        <v>4</v>
      </c>
      <c r="N201" s="54">
        <v>19</v>
      </c>
      <c r="O201" s="54">
        <v>13</v>
      </c>
      <c r="Q201" s="54">
        <f t="shared" si="138"/>
        <v>0</v>
      </c>
      <c r="R201" s="54">
        <f t="shared" si="139"/>
        <v>4</v>
      </c>
      <c r="S201" s="54">
        <f t="shared" si="140"/>
        <v>4</v>
      </c>
      <c r="T201" s="54">
        <f t="shared" ca="1" si="141"/>
        <v>13</v>
      </c>
      <c r="U201" s="45" t="s">
        <v>9</v>
      </c>
    </row>
    <row r="202" spans="1:23" ht="15.95" hidden="1" customHeight="1" outlineLevel="1" x14ac:dyDescent="0.2">
      <c r="A202" s="63" t="s">
        <v>145</v>
      </c>
      <c r="B202" s="54">
        <v>0</v>
      </c>
      <c r="C202" s="54">
        <v>0</v>
      </c>
      <c r="D202" s="54">
        <v>0</v>
      </c>
      <c r="E202" s="54">
        <v>0</v>
      </c>
      <c r="F202" s="54">
        <v>0</v>
      </c>
      <c r="G202" s="54">
        <v>0</v>
      </c>
      <c r="H202" s="54">
        <v>0</v>
      </c>
      <c r="I202" s="54">
        <v>0</v>
      </c>
      <c r="J202" s="54">
        <v>0</v>
      </c>
      <c r="K202" s="54">
        <v>0</v>
      </c>
      <c r="L202" s="54">
        <v>0</v>
      </c>
      <c r="M202" s="54">
        <v>0</v>
      </c>
      <c r="N202" s="54">
        <v>0</v>
      </c>
      <c r="O202" s="54">
        <v>0</v>
      </c>
      <c r="Q202" s="54">
        <f t="shared" si="138"/>
        <v>0</v>
      </c>
      <c r="R202" s="54">
        <f t="shared" si="139"/>
        <v>0</v>
      </c>
      <c r="S202" s="54">
        <f t="shared" si="140"/>
        <v>0</v>
      </c>
      <c r="T202" s="54">
        <f t="shared" ca="1" si="141"/>
        <v>0</v>
      </c>
      <c r="U202" s="45" t="s">
        <v>9</v>
      </c>
    </row>
    <row r="203" spans="1:23" ht="15.95" hidden="1" customHeight="1" outlineLevel="1" x14ac:dyDescent="0.2">
      <c r="A203" s="63" t="s">
        <v>183</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Q203" s="54">
        <f t="shared" si="138"/>
        <v>0</v>
      </c>
      <c r="R203" s="54">
        <f t="shared" si="139"/>
        <v>62874</v>
      </c>
      <c r="S203" s="54">
        <f t="shared" si="140"/>
        <v>67357</v>
      </c>
      <c r="T203" s="54">
        <f t="shared" ca="1" si="141"/>
        <v>72043</v>
      </c>
      <c r="U203" s="45" t="s">
        <v>9</v>
      </c>
    </row>
    <row r="204" spans="1:23" ht="15.95" hidden="1" customHeight="1" outlineLevel="1" x14ac:dyDescent="0.2">
      <c r="A204" s="63" t="s">
        <v>184</v>
      </c>
      <c r="B204" s="54">
        <v>0</v>
      </c>
      <c r="C204" s="54">
        <v>0</v>
      </c>
      <c r="D204" s="54">
        <v>0</v>
      </c>
      <c r="E204" s="54">
        <v>0</v>
      </c>
      <c r="F204" s="54">
        <v>0</v>
      </c>
      <c r="G204" s="54">
        <v>0</v>
      </c>
      <c r="H204" s="54">
        <v>0</v>
      </c>
      <c r="I204" s="54">
        <v>0</v>
      </c>
      <c r="J204" s="54">
        <v>0</v>
      </c>
      <c r="K204" s="54">
        <v>0</v>
      </c>
      <c r="L204" s="54">
        <v>0</v>
      </c>
      <c r="M204" s="54">
        <v>0</v>
      </c>
      <c r="N204" s="54">
        <v>0</v>
      </c>
      <c r="O204" s="54">
        <v>0</v>
      </c>
      <c r="Q204" s="54">
        <f t="shared" si="138"/>
        <v>0</v>
      </c>
      <c r="R204" s="54">
        <f t="shared" si="139"/>
        <v>0</v>
      </c>
      <c r="S204" s="54">
        <f t="shared" si="140"/>
        <v>0</v>
      </c>
      <c r="T204" s="54">
        <f t="shared" ca="1" si="141"/>
        <v>0</v>
      </c>
      <c r="U204" s="45" t="s">
        <v>9</v>
      </c>
    </row>
    <row r="205" spans="1:23" ht="15.95" hidden="1" customHeight="1" outlineLevel="1" x14ac:dyDescent="0.2">
      <c r="A205" s="63" t="s">
        <v>146</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Q205" s="54">
        <f t="shared" si="138"/>
        <v>119</v>
      </c>
      <c r="R205" s="54">
        <f t="shared" si="139"/>
        <v>640</v>
      </c>
      <c r="S205" s="54">
        <f t="shared" si="140"/>
        <v>477</v>
      </c>
      <c r="T205" s="54">
        <f t="shared" ca="1" si="141"/>
        <v>381</v>
      </c>
      <c r="U205" s="45" t="s">
        <v>9</v>
      </c>
    </row>
    <row r="206" spans="1:23" ht="15.95" hidden="1" customHeight="1" outlineLevel="1" x14ac:dyDescent="0.2">
      <c r="A206" s="61" t="s">
        <v>147</v>
      </c>
      <c r="B206" s="62">
        <f>SUM(B207:B221)</f>
        <v>99703</v>
      </c>
      <c r="C206" s="62">
        <f>SUM(C207:C221)</f>
        <v>233798</v>
      </c>
      <c r="D206" s="62">
        <f>SUM(D207:D221)</f>
        <v>468466</v>
      </c>
      <c r="E206" s="62">
        <f>SUM(E207:E221)</f>
        <v>559591</v>
      </c>
      <c r="F206" s="62">
        <v>591691</v>
      </c>
      <c r="G206" s="62">
        <v>587657</v>
      </c>
      <c r="H206" s="62">
        <v>590784</v>
      </c>
      <c r="I206" s="62">
        <f t="shared" ref="I206:N206" si="144">SUM(I207:I221)</f>
        <v>636151</v>
      </c>
      <c r="J206" s="62">
        <f t="shared" si="144"/>
        <v>649237</v>
      </c>
      <c r="K206" s="62">
        <f t="shared" si="144"/>
        <v>663093</v>
      </c>
      <c r="L206" s="62">
        <f t="shared" si="144"/>
        <v>676410</v>
      </c>
      <c r="M206" s="62">
        <f t="shared" si="144"/>
        <v>696298</v>
      </c>
      <c r="N206" s="62">
        <f t="shared" si="144"/>
        <v>709541</v>
      </c>
      <c r="O206" s="62">
        <f t="shared" ref="O206" si="145">SUM(O207:O221)</f>
        <v>731480</v>
      </c>
      <c r="Q206" s="62">
        <f t="shared" si="138"/>
        <v>559591</v>
      </c>
      <c r="R206" s="62">
        <f t="shared" si="139"/>
        <v>636151</v>
      </c>
      <c r="S206" s="62">
        <f t="shared" si="140"/>
        <v>696298</v>
      </c>
      <c r="T206" s="62">
        <f t="shared" ca="1" si="141"/>
        <v>731480</v>
      </c>
      <c r="U206" s="45" t="s">
        <v>9</v>
      </c>
      <c r="W206" s="34"/>
    </row>
    <row r="207" spans="1:23" ht="15.95" hidden="1" customHeight="1" outlineLevel="1" x14ac:dyDescent="0.2">
      <c r="A207" s="63" t="s">
        <v>138</v>
      </c>
      <c r="B207" s="58">
        <v>0</v>
      </c>
      <c r="C207" s="58">
        <v>0</v>
      </c>
      <c r="D207" s="58">
        <v>0</v>
      </c>
      <c r="E207" s="58">
        <v>0</v>
      </c>
      <c r="F207" s="58">
        <v>360</v>
      </c>
      <c r="G207" s="58">
        <v>831</v>
      </c>
      <c r="H207" s="58">
        <v>787</v>
      </c>
      <c r="I207" s="58">
        <v>370</v>
      </c>
      <c r="J207" s="58">
        <v>374</v>
      </c>
      <c r="K207" s="58">
        <v>261</v>
      </c>
      <c r="L207" s="58">
        <v>651</v>
      </c>
      <c r="M207" s="58">
        <v>373</v>
      </c>
      <c r="N207" s="58">
        <v>840</v>
      </c>
      <c r="O207" s="58">
        <v>406</v>
      </c>
      <c r="Q207" s="58">
        <f t="shared" si="138"/>
        <v>0</v>
      </c>
      <c r="R207" s="58">
        <f t="shared" si="139"/>
        <v>370</v>
      </c>
      <c r="S207" s="58">
        <f t="shared" si="140"/>
        <v>373</v>
      </c>
      <c r="T207" s="58">
        <f t="shared" ca="1" si="141"/>
        <v>406</v>
      </c>
      <c r="U207" s="45" t="s">
        <v>9</v>
      </c>
    </row>
    <row r="208" spans="1:23" ht="15.95" hidden="1" customHeight="1" outlineLevel="1" x14ac:dyDescent="0.2">
      <c r="A208" s="63" t="s">
        <v>139</v>
      </c>
      <c r="B208" s="54">
        <v>0</v>
      </c>
      <c r="C208" s="54">
        <v>0</v>
      </c>
      <c r="D208" s="54">
        <v>0</v>
      </c>
      <c r="E208" s="54">
        <v>0</v>
      </c>
      <c r="F208" s="54">
        <v>0</v>
      </c>
      <c r="G208" s="54">
        <v>0</v>
      </c>
      <c r="H208" s="54">
        <v>0</v>
      </c>
      <c r="I208" s="54">
        <v>0</v>
      </c>
      <c r="J208" s="54">
        <v>0</v>
      </c>
      <c r="K208" s="54">
        <v>0</v>
      </c>
      <c r="L208" s="54">
        <v>0</v>
      </c>
      <c r="M208" s="54">
        <v>0</v>
      </c>
      <c r="N208" s="54">
        <v>0</v>
      </c>
      <c r="O208" s="54">
        <v>0</v>
      </c>
      <c r="Q208" s="54">
        <f t="shared" si="138"/>
        <v>0</v>
      </c>
      <c r="R208" s="58">
        <f t="shared" si="139"/>
        <v>0</v>
      </c>
      <c r="S208" s="58">
        <f t="shared" si="140"/>
        <v>0</v>
      </c>
      <c r="T208" s="58">
        <f t="shared" ca="1" si="141"/>
        <v>0</v>
      </c>
      <c r="U208" s="45" t="s">
        <v>9</v>
      </c>
    </row>
    <row r="209" spans="1:24" ht="15.95" hidden="1" customHeight="1" outlineLevel="1" x14ac:dyDescent="0.2">
      <c r="A209" s="63" t="s">
        <v>148</v>
      </c>
      <c r="B209" s="54">
        <v>0</v>
      </c>
      <c r="C209" s="54">
        <v>0</v>
      </c>
      <c r="D209" s="54">
        <v>0</v>
      </c>
      <c r="E209" s="54">
        <v>0</v>
      </c>
      <c r="F209" s="54">
        <v>0</v>
      </c>
      <c r="G209" s="54">
        <v>0</v>
      </c>
      <c r="H209" s="54">
        <v>0</v>
      </c>
      <c r="I209" s="54">
        <v>0</v>
      </c>
      <c r="J209" s="54">
        <v>0</v>
      </c>
      <c r="K209" s="54">
        <v>0</v>
      </c>
      <c r="L209" s="54">
        <v>0</v>
      </c>
      <c r="M209" s="54">
        <v>0</v>
      </c>
      <c r="N209" s="54">
        <v>0</v>
      </c>
      <c r="O209" s="54">
        <v>0</v>
      </c>
      <c r="Q209" s="54">
        <f t="shared" si="138"/>
        <v>0</v>
      </c>
      <c r="R209" s="58">
        <f t="shared" si="139"/>
        <v>0</v>
      </c>
      <c r="S209" s="58">
        <f t="shared" si="140"/>
        <v>0</v>
      </c>
      <c r="T209" s="58">
        <f t="shared" ca="1" si="141"/>
        <v>0</v>
      </c>
      <c r="U209" s="45" t="s">
        <v>9</v>
      </c>
    </row>
    <row r="210" spans="1:24" ht="15.95" hidden="1" customHeight="1" outlineLevel="1" x14ac:dyDescent="0.2">
      <c r="A210" s="63" t="s">
        <v>137</v>
      </c>
      <c r="B210" s="54">
        <v>0</v>
      </c>
      <c r="C210" s="54">
        <v>0</v>
      </c>
      <c r="D210" s="54">
        <v>0</v>
      </c>
      <c r="E210" s="54">
        <v>0</v>
      </c>
      <c r="F210" s="54">
        <v>0</v>
      </c>
      <c r="G210" s="54">
        <v>0</v>
      </c>
      <c r="H210" s="54">
        <v>0</v>
      </c>
      <c r="I210" s="54">
        <v>0</v>
      </c>
      <c r="J210" s="54">
        <v>0</v>
      </c>
      <c r="K210" s="54">
        <v>0</v>
      </c>
      <c r="L210" s="54">
        <v>0</v>
      </c>
      <c r="M210" s="54">
        <v>0</v>
      </c>
      <c r="N210" s="54">
        <v>0</v>
      </c>
      <c r="O210" s="54">
        <v>0</v>
      </c>
      <c r="Q210" s="54">
        <f t="shared" si="138"/>
        <v>0</v>
      </c>
      <c r="R210" s="58">
        <f t="shared" si="139"/>
        <v>0</v>
      </c>
      <c r="S210" s="58">
        <f t="shared" si="140"/>
        <v>0</v>
      </c>
      <c r="T210" s="58">
        <f t="shared" ca="1" si="141"/>
        <v>0</v>
      </c>
      <c r="U210" s="45" t="s">
        <v>9</v>
      </c>
    </row>
    <row r="211" spans="1:24" ht="15.95" hidden="1" customHeight="1" outlineLevel="1" x14ac:dyDescent="0.2">
      <c r="A211" s="63" t="s">
        <v>140</v>
      </c>
      <c r="B211" s="54">
        <v>0</v>
      </c>
      <c r="C211" s="54">
        <v>0</v>
      </c>
      <c r="D211" s="54">
        <v>0</v>
      </c>
      <c r="E211" s="54">
        <v>0</v>
      </c>
      <c r="F211" s="54">
        <v>0</v>
      </c>
      <c r="G211" s="54">
        <v>0</v>
      </c>
      <c r="H211" s="54">
        <v>0</v>
      </c>
      <c r="I211" s="54">
        <v>0</v>
      </c>
      <c r="J211" s="54">
        <v>0</v>
      </c>
      <c r="K211" s="54">
        <v>0</v>
      </c>
      <c r="L211" s="54">
        <v>0</v>
      </c>
      <c r="M211" s="54">
        <v>0</v>
      </c>
      <c r="N211" s="54">
        <v>0</v>
      </c>
      <c r="O211" s="54">
        <v>0</v>
      </c>
      <c r="Q211" s="54">
        <f t="shared" si="138"/>
        <v>0</v>
      </c>
      <c r="R211" s="58">
        <f t="shared" si="139"/>
        <v>0</v>
      </c>
      <c r="S211" s="58">
        <f t="shared" si="140"/>
        <v>0</v>
      </c>
      <c r="T211" s="58">
        <f t="shared" ca="1" si="141"/>
        <v>0</v>
      </c>
      <c r="U211" s="45" t="s">
        <v>9</v>
      </c>
    </row>
    <row r="212" spans="1:24" ht="15.95" hidden="1" customHeight="1" outlineLevel="1" x14ac:dyDescent="0.2">
      <c r="A212" s="63" t="s">
        <v>149</v>
      </c>
      <c r="B212" s="54">
        <v>0</v>
      </c>
      <c r="C212" s="54">
        <v>0</v>
      </c>
      <c r="D212" s="54">
        <v>0</v>
      </c>
      <c r="E212" s="54">
        <v>0</v>
      </c>
      <c r="F212" s="54">
        <v>0</v>
      </c>
      <c r="G212" s="54">
        <v>0</v>
      </c>
      <c r="H212" s="54">
        <v>0</v>
      </c>
      <c r="I212" s="54">
        <v>0</v>
      </c>
      <c r="J212" s="54">
        <v>0</v>
      </c>
      <c r="K212" s="54">
        <v>0</v>
      </c>
      <c r="L212" s="54">
        <v>0</v>
      </c>
      <c r="M212" s="54">
        <v>0</v>
      </c>
      <c r="N212" s="54">
        <v>0</v>
      </c>
      <c r="O212" s="54">
        <v>0</v>
      </c>
      <c r="Q212" s="54">
        <f t="shared" si="138"/>
        <v>0</v>
      </c>
      <c r="R212" s="58">
        <f t="shared" si="139"/>
        <v>0</v>
      </c>
      <c r="S212" s="58">
        <f t="shared" si="140"/>
        <v>0</v>
      </c>
      <c r="T212" s="58">
        <f t="shared" ca="1" si="141"/>
        <v>0</v>
      </c>
      <c r="U212" s="45" t="s">
        <v>9</v>
      </c>
    </row>
    <row r="213" spans="1:24" ht="15.95" hidden="1" customHeight="1" outlineLevel="1" x14ac:dyDescent="0.2">
      <c r="A213" s="63" t="s">
        <v>141</v>
      </c>
      <c r="B213" s="54">
        <v>0</v>
      </c>
      <c r="C213" s="54">
        <v>0</v>
      </c>
      <c r="D213" s="54">
        <v>0</v>
      </c>
      <c r="E213" s="54">
        <v>0</v>
      </c>
      <c r="F213" s="54">
        <v>0</v>
      </c>
      <c r="G213" s="54">
        <v>0</v>
      </c>
      <c r="H213" s="54">
        <v>0</v>
      </c>
      <c r="I213" s="54">
        <v>0</v>
      </c>
      <c r="J213" s="54">
        <v>0</v>
      </c>
      <c r="K213" s="54">
        <v>0</v>
      </c>
      <c r="L213" s="54">
        <v>0</v>
      </c>
      <c r="M213" s="54">
        <v>0</v>
      </c>
      <c r="N213" s="54">
        <v>0</v>
      </c>
      <c r="O213" s="54">
        <v>0</v>
      </c>
      <c r="Q213" s="54">
        <f t="shared" si="138"/>
        <v>0</v>
      </c>
      <c r="R213" s="58">
        <f t="shared" si="139"/>
        <v>0</v>
      </c>
      <c r="S213" s="58">
        <f t="shared" si="140"/>
        <v>0</v>
      </c>
      <c r="T213" s="58">
        <f t="shared" ca="1" si="141"/>
        <v>0</v>
      </c>
      <c r="U213" s="45" t="s">
        <v>9</v>
      </c>
    </row>
    <row r="214" spans="1:24" ht="15.95" hidden="1" customHeight="1" outlineLevel="1" x14ac:dyDescent="0.2">
      <c r="A214" s="63" t="s">
        <v>142</v>
      </c>
      <c r="B214" s="54">
        <v>9169</v>
      </c>
      <c r="C214" s="54">
        <v>16584</v>
      </c>
      <c r="D214" s="54">
        <v>0</v>
      </c>
      <c r="E214" s="54">
        <v>0</v>
      </c>
      <c r="F214" s="54">
        <v>0</v>
      </c>
      <c r="G214" s="54">
        <v>0</v>
      </c>
      <c r="H214" s="54">
        <v>0</v>
      </c>
      <c r="I214" s="54">
        <v>0</v>
      </c>
      <c r="J214" s="54">
        <v>0</v>
      </c>
      <c r="K214" s="54">
        <v>0</v>
      </c>
      <c r="L214" s="54">
        <v>0</v>
      </c>
      <c r="M214" s="54">
        <v>0</v>
      </c>
      <c r="N214" s="54">
        <v>0</v>
      </c>
      <c r="O214" s="54">
        <v>0</v>
      </c>
      <c r="Q214" s="54">
        <f t="shared" si="138"/>
        <v>0</v>
      </c>
      <c r="R214" s="58">
        <f t="shared" si="139"/>
        <v>0</v>
      </c>
      <c r="S214" s="58">
        <f t="shared" si="140"/>
        <v>0</v>
      </c>
      <c r="T214" s="58">
        <f t="shared" ca="1" si="141"/>
        <v>0</v>
      </c>
      <c r="U214" s="45" t="s">
        <v>9</v>
      </c>
    </row>
    <row r="215" spans="1:24" ht="15.95" hidden="1" customHeight="1" outlineLevel="1" x14ac:dyDescent="0.2">
      <c r="A215" s="63" t="s">
        <v>143</v>
      </c>
      <c r="B215" s="54">
        <v>0</v>
      </c>
      <c r="C215" s="54">
        <v>0</v>
      </c>
      <c r="D215" s="54">
        <v>0</v>
      </c>
      <c r="E215" s="54">
        <v>0</v>
      </c>
      <c r="F215" s="54">
        <v>0</v>
      </c>
      <c r="G215" s="54">
        <v>0</v>
      </c>
      <c r="H215" s="54">
        <v>0</v>
      </c>
      <c r="I215" s="54">
        <v>0</v>
      </c>
      <c r="J215" s="54">
        <v>0</v>
      </c>
      <c r="K215" s="54">
        <v>0</v>
      </c>
      <c r="L215" s="54">
        <v>0</v>
      </c>
      <c r="M215" s="54">
        <v>0</v>
      </c>
      <c r="N215" s="54">
        <v>0</v>
      </c>
      <c r="O215" s="54">
        <v>0</v>
      </c>
      <c r="Q215" s="54">
        <f t="shared" si="138"/>
        <v>0</v>
      </c>
      <c r="R215" s="58">
        <f t="shared" si="139"/>
        <v>0</v>
      </c>
      <c r="S215" s="58">
        <f t="shared" si="140"/>
        <v>0</v>
      </c>
      <c r="T215" s="58">
        <f t="shared" ca="1" si="141"/>
        <v>0</v>
      </c>
      <c r="U215" s="45" t="s">
        <v>9</v>
      </c>
    </row>
    <row r="216" spans="1:24" ht="15.95" hidden="1" customHeight="1" outlineLevel="1" x14ac:dyDescent="0.2">
      <c r="A216" s="63" t="s">
        <v>145</v>
      </c>
      <c r="B216" s="54">
        <v>0</v>
      </c>
      <c r="C216" s="54">
        <v>0</v>
      </c>
      <c r="D216" s="54">
        <v>0</v>
      </c>
      <c r="E216" s="54">
        <v>0</v>
      </c>
      <c r="F216" s="54">
        <v>0</v>
      </c>
      <c r="G216" s="54">
        <v>0</v>
      </c>
      <c r="H216" s="54">
        <v>0</v>
      </c>
      <c r="I216" s="54">
        <v>0</v>
      </c>
      <c r="J216" s="54">
        <v>0</v>
      </c>
      <c r="K216" s="54">
        <v>0</v>
      </c>
      <c r="L216" s="54">
        <v>0</v>
      </c>
      <c r="M216" s="54">
        <v>0</v>
      </c>
      <c r="N216" s="54">
        <v>0</v>
      </c>
      <c r="O216" s="54">
        <v>0</v>
      </c>
      <c r="Q216" s="54">
        <f t="shared" si="138"/>
        <v>0</v>
      </c>
      <c r="R216" s="58">
        <f t="shared" si="139"/>
        <v>0</v>
      </c>
      <c r="S216" s="58">
        <f t="shared" si="140"/>
        <v>0</v>
      </c>
      <c r="T216" s="58">
        <f t="shared" ca="1" si="141"/>
        <v>0</v>
      </c>
      <c r="U216" s="45" t="s">
        <v>9</v>
      </c>
    </row>
    <row r="217" spans="1:24" ht="15.95" hidden="1" customHeight="1" outlineLevel="1" x14ac:dyDescent="0.2">
      <c r="A217" s="63" t="s">
        <v>183</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Q217" s="54">
        <f t="shared" si="138"/>
        <v>559591</v>
      </c>
      <c r="R217" s="58">
        <f t="shared" si="139"/>
        <v>635472</v>
      </c>
      <c r="S217" s="58">
        <f t="shared" si="140"/>
        <v>695787</v>
      </c>
      <c r="T217" s="58">
        <f t="shared" ca="1" si="141"/>
        <v>730980</v>
      </c>
      <c r="U217" s="45" t="s">
        <v>9</v>
      </c>
    </row>
    <row r="218" spans="1:24" ht="15.95" hidden="1" customHeight="1" outlineLevel="1" x14ac:dyDescent="0.2">
      <c r="A218" s="63" t="s">
        <v>146</v>
      </c>
      <c r="B218" s="54">
        <v>0</v>
      </c>
      <c r="C218" s="54">
        <v>0</v>
      </c>
      <c r="D218" s="54">
        <v>0</v>
      </c>
      <c r="E218" s="54">
        <v>0</v>
      </c>
      <c r="F218" s="54">
        <v>0</v>
      </c>
      <c r="G218" s="54">
        <v>0</v>
      </c>
      <c r="H218" s="54">
        <v>0</v>
      </c>
      <c r="I218" s="54">
        <v>0</v>
      </c>
      <c r="J218" s="54">
        <v>0</v>
      </c>
      <c r="K218" s="54">
        <v>0</v>
      </c>
      <c r="L218" s="54">
        <v>0</v>
      </c>
      <c r="M218" s="54">
        <v>0</v>
      </c>
      <c r="N218" s="54">
        <v>0</v>
      </c>
      <c r="O218" s="54">
        <v>0</v>
      </c>
      <c r="Q218" s="54">
        <f t="shared" si="138"/>
        <v>0</v>
      </c>
      <c r="R218" s="58">
        <f t="shared" si="139"/>
        <v>0</v>
      </c>
      <c r="S218" s="58">
        <f t="shared" si="140"/>
        <v>0</v>
      </c>
      <c r="T218" s="58">
        <f t="shared" ca="1" si="141"/>
        <v>0</v>
      </c>
      <c r="U218" s="45" t="s">
        <v>9</v>
      </c>
    </row>
    <row r="219" spans="1:24" ht="15.95" hidden="1" customHeight="1" outlineLevel="1" x14ac:dyDescent="0.2">
      <c r="A219" s="63" t="s">
        <v>150</v>
      </c>
      <c r="B219" s="54">
        <v>0</v>
      </c>
      <c r="C219" s="54">
        <v>0</v>
      </c>
      <c r="D219" s="54">
        <v>0</v>
      </c>
      <c r="E219" s="54">
        <v>0</v>
      </c>
      <c r="F219" s="54">
        <v>0</v>
      </c>
      <c r="G219" s="54">
        <v>0</v>
      </c>
      <c r="H219" s="54">
        <v>0</v>
      </c>
      <c r="I219" s="54">
        <v>0</v>
      </c>
      <c r="J219" s="54">
        <v>0</v>
      </c>
      <c r="K219" s="54">
        <v>0</v>
      </c>
      <c r="L219" s="54">
        <v>0</v>
      </c>
      <c r="M219" s="54">
        <v>0</v>
      </c>
      <c r="N219" s="54">
        <v>0</v>
      </c>
      <c r="O219" s="54">
        <v>0</v>
      </c>
      <c r="Q219" s="54">
        <f t="shared" si="138"/>
        <v>0</v>
      </c>
      <c r="R219" s="58">
        <f t="shared" si="139"/>
        <v>0</v>
      </c>
      <c r="S219" s="58">
        <f t="shared" si="140"/>
        <v>0</v>
      </c>
      <c r="T219" s="58">
        <f t="shared" ca="1" si="141"/>
        <v>0</v>
      </c>
      <c r="U219" s="45" t="s">
        <v>9</v>
      </c>
    </row>
    <row r="220" spans="1:24" ht="15.95" hidden="1" customHeight="1" outlineLevel="1" x14ac:dyDescent="0.2">
      <c r="A220" s="63" t="s">
        <v>151</v>
      </c>
      <c r="B220" s="54">
        <v>0</v>
      </c>
      <c r="C220" s="54">
        <v>0</v>
      </c>
      <c r="D220" s="54">
        <v>0</v>
      </c>
      <c r="E220" s="54">
        <v>0</v>
      </c>
      <c r="F220" s="54">
        <v>8</v>
      </c>
      <c r="G220" s="54">
        <v>8</v>
      </c>
      <c r="H220" s="54">
        <v>-3</v>
      </c>
      <c r="I220" s="54">
        <v>309</v>
      </c>
      <c r="J220" s="54">
        <v>301</v>
      </c>
      <c r="K220" s="54">
        <v>274</v>
      </c>
      <c r="L220" s="54">
        <v>262</v>
      </c>
      <c r="M220" s="54">
        <v>138</v>
      </c>
      <c r="N220" s="54">
        <v>137</v>
      </c>
      <c r="O220" s="54">
        <v>93</v>
      </c>
      <c r="Q220" s="54">
        <f t="shared" si="138"/>
        <v>0</v>
      </c>
      <c r="R220" s="58">
        <f t="shared" si="139"/>
        <v>309</v>
      </c>
      <c r="S220" s="58">
        <f t="shared" si="140"/>
        <v>138</v>
      </c>
      <c r="T220" s="58">
        <f t="shared" ca="1" si="141"/>
        <v>93</v>
      </c>
      <c r="U220" s="45" t="s">
        <v>9</v>
      </c>
    </row>
    <row r="221" spans="1:24" ht="15.95" hidden="1" customHeight="1" outlineLevel="1" x14ac:dyDescent="0.2">
      <c r="A221" s="63" t="s">
        <v>152</v>
      </c>
      <c r="B221" s="54">
        <v>0</v>
      </c>
      <c r="C221" s="54">
        <v>0</v>
      </c>
      <c r="D221" s="54">
        <v>0</v>
      </c>
      <c r="E221" s="54">
        <v>0</v>
      </c>
      <c r="F221" s="54">
        <v>0</v>
      </c>
      <c r="G221" s="54">
        <v>0</v>
      </c>
      <c r="H221" s="54">
        <v>0</v>
      </c>
      <c r="I221" s="54">
        <v>0</v>
      </c>
      <c r="J221" s="54">
        <v>0</v>
      </c>
      <c r="K221" s="54">
        <v>0</v>
      </c>
      <c r="L221" s="54">
        <v>0</v>
      </c>
      <c r="M221" s="54">
        <v>0</v>
      </c>
      <c r="N221" s="54">
        <v>0</v>
      </c>
      <c r="O221" s="54">
        <v>1</v>
      </c>
      <c r="Q221" s="54">
        <f t="shared" si="138"/>
        <v>0</v>
      </c>
      <c r="R221" s="58">
        <f t="shared" si="139"/>
        <v>0</v>
      </c>
      <c r="S221" s="58">
        <f t="shared" si="140"/>
        <v>0</v>
      </c>
      <c r="T221" s="58">
        <f t="shared" ca="1" si="141"/>
        <v>1</v>
      </c>
      <c r="U221" s="45" t="s">
        <v>9</v>
      </c>
    </row>
    <row r="222" spans="1:24" ht="15.95" customHeight="1" collapsed="1" x14ac:dyDescent="0.2">
      <c r="A222" s="43" t="s">
        <v>153</v>
      </c>
      <c r="B222" s="44">
        <f t="shared" ref="B222:H222" si="146">B223+B238+B254</f>
        <v>392500</v>
      </c>
      <c r="C222" s="44">
        <f t="shared" si="146"/>
        <v>472361</v>
      </c>
      <c r="D222" s="44">
        <f t="shared" si="146"/>
        <v>599390</v>
      </c>
      <c r="E222" s="44">
        <f t="shared" si="146"/>
        <v>611492</v>
      </c>
      <c r="F222" s="44">
        <f t="shared" si="146"/>
        <v>688714</v>
      </c>
      <c r="G222" s="44">
        <f t="shared" si="146"/>
        <v>682027</v>
      </c>
      <c r="H222" s="44">
        <f t="shared" si="146"/>
        <v>681953</v>
      </c>
      <c r="I222" s="44">
        <f t="shared" ref="I222:J222" si="147">I223+I238+I254</f>
        <v>725383</v>
      </c>
      <c r="J222" s="44">
        <f t="shared" si="147"/>
        <v>727286</v>
      </c>
      <c r="K222" s="44">
        <f t="shared" ref="K222:L222" si="148">K223+K238+K254</f>
        <v>738943</v>
      </c>
      <c r="L222" s="44">
        <f t="shared" si="148"/>
        <v>758913</v>
      </c>
      <c r="M222" s="44">
        <f t="shared" ref="M222" si="149">M223+M238+M254</f>
        <v>780951</v>
      </c>
      <c r="N222" s="44">
        <f t="shared" ref="N222:O222" si="150">N223+N238+N254</f>
        <v>815438</v>
      </c>
      <c r="O222" s="44">
        <f t="shared" si="150"/>
        <v>821591</v>
      </c>
      <c r="Q222" s="44">
        <f t="shared" ref="Q222:Q253" si="151">E222</f>
        <v>611492</v>
      </c>
      <c r="R222" s="44">
        <f t="shared" ref="R222:R253" si="152">I222</f>
        <v>725383</v>
      </c>
      <c r="S222" s="44">
        <f t="shared" ref="S222:S253" si="153">M222</f>
        <v>780951</v>
      </c>
      <c r="T222" s="44">
        <f t="shared" ref="T222:T253" ca="1" si="154">OFFSET(P222,0,-1)</f>
        <v>821591</v>
      </c>
      <c r="U222" s="45" t="s">
        <v>9</v>
      </c>
      <c r="X222" s="34"/>
    </row>
    <row r="223" spans="1:24" ht="15.95" hidden="1" customHeight="1" outlineLevel="1" x14ac:dyDescent="0.2">
      <c r="A223" s="61" t="s">
        <v>154</v>
      </c>
      <c r="B223" s="62">
        <f>SUM(B224:B237)</f>
        <v>14866</v>
      </c>
      <c r="C223" s="62">
        <f>SUM(C224:C237)</f>
        <v>49988</v>
      </c>
      <c r="D223" s="62">
        <f>SUM(D224:D237)</f>
        <v>75019</v>
      </c>
      <c r="E223" s="62">
        <f>SUM(E224:E237)</f>
        <v>39050</v>
      </c>
      <c r="F223" s="62">
        <v>56380</v>
      </c>
      <c r="G223" s="62">
        <v>45046</v>
      </c>
      <c r="H223" s="62">
        <v>36936</v>
      </c>
      <c r="I223" s="62">
        <f t="shared" ref="I223:N223" si="155">SUM(I224:I237)</f>
        <v>37914</v>
      </c>
      <c r="J223" s="62">
        <f t="shared" si="155"/>
        <v>39856</v>
      </c>
      <c r="K223" s="62">
        <f t="shared" si="155"/>
        <v>26889</v>
      </c>
      <c r="L223" s="62">
        <f t="shared" si="155"/>
        <v>20328</v>
      </c>
      <c r="M223" s="62">
        <f t="shared" si="155"/>
        <v>28751</v>
      </c>
      <c r="N223" s="62">
        <f t="shared" si="155"/>
        <v>34648</v>
      </c>
      <c r="O223" s="62">
        <f t="shared" ref="O223" si="156">SUM(O224:O237)</f>
        <v>28763</v>
      </c>
      <c r="Q223" s="62">
        <f t="shared" si="151"/>
        <v>39050</v>
      </c>
      <c r="R223" s="62">
        <f t="shared" si="152"/>
        <v>37914</v>
      </c>
      <c r="S223" s="62">
        <f t="shared" si="153"/>
        <v>28751</v>
      </c>
      <c r="T223" s="62">
        <f t="shared" ca="1" si="154"/>
        <v>28763</v>
      </c>
      <c r="U223" s="45" t="s">
        <v>9</v>
      </c>
    </row>
    <row r="224" spans="1:24" ht="15.95" hidden="1" customHeight="1" outlineLevel="1" x14ac:dyDescent="0.2">
      <c r="A224" s="63" t="s">
        <v>155</v>
      </c>
      <c r="B224" s="54">
        <v>0</v>
      </c>
      <c r="C224" s="54">
        <v>0</v>
      </c>
      <c r="D224" s="54">
        <v>0</v>
      </c>
      <c r="E224" s="54">
        <v>0</v>
      </c>
      <c r="F224" s="54">
        <v>0</v>
      </c>
      <c r="G224" s="54">
        <v>0</v>
      </c>
      <c r="H224" s="54">
        <v>0</v>
      </c>
      <c r="I224" s="54">
        <v>0</v>
      </c>
      <c r="J224" s="54">
        <v>0</v>
      </c>
      <c r="K224" s="54">
        <v>0</v>
      </c>
      <c r="L224" s="54">
        <v>0</v>
      </c>
      <c r="M224" s="54">
        <v>0</v>
      </c>
      <c r="N224" s="54">
        <v>0</v>
      </c>
      <c r="O224" s="54">
        <v>0</v>
      </c>
      <c r="Q224" s="54">
        <f t="shared" si="151"/>
        <v>0</v>
      </c>
      <c r="R224" s="54">
        <f t="shared" si="152"/>
        <v>0</v>
      </c>
      <c r="S224" s="54">
        <f t="shared" si="153"/>
        <v>0</v>
      </c>
      <c r="T224" s="54">
        <f t="shared" ca="1" si="154"/>
        <v>0</v>
      </c>
      <c r="U224" s="45" t="s">
        <v>9</v>
      </c>
    </row>
    <row r="225" spans="1:27" ht="15.95" hidden="1" customHeight="1" outlineLevel="1" x14ac:dyDescent="0.2">
      <c r="A225" s="63" t="s">
        <v>156</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Q225" s="54">
        <f t="shared" si="151"/>
        <v>-526</v>
      </c>
      <c r="R225" s="54">
        <f t="shared" si="152"/>
        <v>-404</v>
      </c>
      <c r="S225" s="54">
        <f t="shared" si="153"/>
        <v>-315</v>
      </c>
      <c r="T225" s="54">
        <f t="shared" ca="1" si="154"/>
        <v>4511</v>
      </c>
      <c r="U225" s="45" t="s">
        <v>9</v>
      </c>
    </row>
    <row r="226" spans="1:27" ht="15.95" hidden="1" customHeight="1" outlineLevel="1" x14ac:dyDescent="0.2">
      <c r="A226" s="63" t="s">
        <v>185</v>
      </c>
      <c r="B226" s="54">
        <v>0</v>
      </c>
      <c r="C226" s="54">
        <v>0</v>
      </c>
      <c r="D226" s="54">
        <v>0</v>
      </c>
      <c r="E226" s="54">
        <v>0</v>
      </c>
      <c r="F226" s="54">
        <v>0</v>
      </c>
      <c r="G226" s="54">
        <v>0</v>
      </c>
      <c r="H226" s="54">
        <v>97</v>
      </c>
      <c r="I226" s="54">
        <v>85</v>
      </c>
      <c r="J226" s="54">
        <v>85</v>
      </c>
      <c r="K226" s="54">
        <v>80</v>
      </c>
      <c r="L226" s="54">
        <v>68</v>
      </c>
      <c r="M226" s="54">
        <v>68</v>
      </c>
      <c r="N226" s="54">
        <v>75</v>
      </c>
      <c r="O226" s="54">
        <v>67</v>
      </c>
      <c r="Q226" s="54">
        <f t="shared" si="151"/>
        <v>0</v>
      </c>
      <c r="R226" s="54">
        <f t="shared" si="152"/>
        <v>85</v>
      </c>
      <c r="S226" s="54">
        <f t="shared" si="153"/>
        <v>68</v>
      </c>
      <c r="T226" s="54">
        <f t="shared" ca="1" si="154"/>
        <v>67</v>
      </c>
      <c r="U226" s="45" t="s">
        <v>9</v>
      </c>
    </row>
    <row r="227" spans="1:27" ht="15.95" hidden="1" customHeight="1" outlineLevel="1" x14ac:dyDescent="0.2">
      <c r="A227" s="63" t="s">
        <v>157</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Q227" s="54">
        <f t="shared" si="151"/>
        <v>31316.5</v>
      </c>
      <c r="R227" s="54">
        <f t="shared" si="152"/>
        <v>12118</v>
      </c>
      <c r="S227" s="54">
        <f t="shared" si="153"/>
        <v>6667</v>
      </c>
      <c r="T227" s="54">
        <f t="shared" ca="1" si="154"/>
        <v>3367</v>
      </c>
      <c r="U227" s="45" t="s">
        <v>9</v>
      </c>
    </row>
    <row r="228" spans="1:27" ht="15.95" hidden="1" customHeight="1" outlineLevel="1" x14ac:dyDescent="0.2">
      <c r="A228" s="63" t="s">
        <v>158</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Q228" s="54">
        <f t="shared" si="151"/>
        <v>3433</v>
      </c>
      <c r="R228" s="54">
        <f t="shared" si="152"/>
        <v>842</v>
      </c>
      <c r="S228" s="54">
        <f t="shared" si="153"/>
        <v>857</v>
      </c>
      <c r="T228" s="54">
        <f t="shared" ca="1" si="154"/>
        <v>527</v>
      </c>
      <c r="U228" s="45" t="s">
        <v>9</v>
      </c>
    </row>
    <row r="229" spans="1:27" ht="15.95" hidden="1" customHeight="1" outlineLevel="1" x14ac:dyDescent="0.2">
      <c r="A229" s="63" t="s">
        <v>159</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Q229" s="54">
        <f t="shared" si="151"/>
        <v>3216.5</v>
      </c>
      <c r="R229" s="54">
        <f t="shared" si="152"/>
        <v>2466</v>
      </c>
      <c r="S229" s="54">
        <f t="shared" si="153"/>
        <v>1653</v>
      </c>
      <c r="T229" s="54">
        <f t="shared" ca="1" si="154"/>
        <v>1367</v>
      </c>
      <c r="U229" s="45" t="s">
        <v>9</v>
      </c>
    </row>
    <row r="230" spans="1:27" ht="15.95" hidden="1" customHeight="1" outlineLevel="1" x14ac:dyDescent="0.2">
      <c r="A230" s="63" t="s">
        <v>160</v>
      </c>
      <c r="B230" s="54">
        <v>0</v>
      </c>
      <c r="C230" s="54">
        <v>0</v>
      </c>
      <c r="D230" s="54">
        <v>0</v>
      </c>
      <c r="E230" s="54">
        <v>0</v>
      </c>
      <c r="F230" s="54">
        <v>0</v>
      </c>
      <c r="G230" s="54">
        <v>0</v>
      </c>
      <c r="H230" s="54">
        <v>0</v>
      </c>
      <c r="I230" s="54">
        <v>0</v>
      </c>
      <c r="J230" s="54">
        <v>0</v>
      </c>
      <c r="K230" s="54">
        <v>0</v>
      </c>
      <c r="L230" s="54">
        <v>0</v>
      </c>
      <c r="M230" s="54">
        <v>0</v>
      </c>
      <c r="N230" s="54">
        <v>0</v>
      </c>
      <c r="O230" s="54">
        <v>0</v>
      </c>
      <c r="Q230" s="54">
        <f t="shared" si="151"/>
        <v>0</v>
      </c>
      <c r="R230" s="54">
        <f t="shared" si="152"/>
        <v>0</v>
      </c>
      <c r="S230" s="54">
        <f t="shared" si="153"/>
        <v>0</v>
      </c>
      <c r="T230" s="54">
        <f t="shared" ca="1" si="154"/>
        <v>0</v>
      </c>
      <c r="U230" s="45" t="s">
        <v>9</v>
      </c>
    </row>
    <row r="231" spans="1:27" ht="15.95" hidden="1" customHeight="1" outlineLevel="1" x14ac:dyDescent="0.2">
      <c r="A231" s="63" t="s">
        <v>161</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Q231" s="54">
        <f t="shared" si="151"/>
        <v>0</v>
      </c>
      <c r="R231" s="54">
        <f t="shared" si="152"/>
        <v>15969</v>
      </c>
      <c r="S231" s="54">
        <f t="shared" si="153"/>
        <v>12761</v>
      </c>
      <c r="T231" s="54">
        <f t="shared" ca="1" si="154"/>
        <v>11000</v>
      </c>
      <c r="U231" s="45" t="s">
        <v>9</v>
      </c>
    </row>
    <row r="232" spans="1:27" ht="15.95" hidden="1" customHeight="1" outlineLevel="1" x14ac:dyDescent="0.2">
      <c r="A232" s="63" t="s">
        <v>162</v>
      </c>
      <c r="B232" s="54">
        <v>0</v>
      </c>
      <c r="C232" s="54">
        <v>0</v>
      </c>
      <c r="D232" s="54">
        <v>0</v>
      </c>
      <c r="E232" s="54">
        <v>0</v>
      </c>
      <c r="F232" s="54">
        <v>0</v>
      </c>
      <c r="G232" s="54">
        <v>0</v>
      </c>
      <c r="H232" s="54">
        <v>0</v>
      </c>
      <c r="I232" s="54">
        <v>0</v>
      </c>
      <c r="J232" s="54">
        <v>0</v>
      </c>
      <c r="K232" s="54">
        <v>0</v>
      </c>
      <c r="L232" s="54">
        <v>0</v>
      </c>
      <c r="M232" s="54">
        <v>0</v>
      </c>
      <c r="N232" s="54">
        <v>0</v>
      </c>
      <c r="O232" s="54">
        <v>0</v>
      </c>
      <c r="Q232" s="54">
        <f t="shared" si="151"/>
        <v>0</v>
      </c>
      <c r="R232" s="54">
        <f t="shared" si="152"/>
        <v>0</v>
      </c>
      <c r="S232" s="54">
        <f t="shared" si="153"/>
        <v>0</v>
      </c>
      <c r="T232" s="54">
        <f t="shared" ca="1" si="154"/>
        <v>0</v>
      </c>
      <c r="U232" s="45" t="s">
        <v>9</v>
      </c>
    </row>
    <row r="233" spans="1:27" ht="15.95" hidden="1" customHeight="1" outlineLevel="1" x14ac:dyDescent="0.2">
      <c r="A233" s="63" t="s">
        <v>186</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Q233" s="54">
        <f t="shared" si="151"/>
        <v>0</v>
      </c>
      <c r="R233" s="54">
        <f t="shared" si="152"/>
        <v>6043</v>
      </c>
      <c r="S233" s="54">
        <f t="shared" si="153"/>
        <v>6612</v>
      </c>
      <c r="T233" s="54">
        <f t="shared" ca="1" si="154"/>
        <v>7182</v>
      </c>
      <c r="U233" s="45" t="s">
        <v>9</v>
      </c>
    </row>
    <row r="234" spans="1:27" ht="15.95" hidden="1" customHeight="1" outlineLevel="1" x14ac:dyDescent="0.2">
      <c r="A234" s="63" t="s">
        <v>187</v>
      </c>
      <c r="B234" s="54">
        <v>0</v>
      </c>
      <c r="C234" s="54">
        <v>0</v>
      </c>
      <c r="D234" s="54">
        <v>0</v>
      </c>
      <c r="E234" s="54">
        <v>0</v>
      </c>
      <c r="F234" s="54">
        <v>186</v>
      </c>
      <c r="G234" s="54">
        <v>312</v>
      </c>
      <c r="H234" s="54">
        <v>392</v>
      </c>
      <c r="I234" s="54">
        <v>438</v>
      </c>
      <c r="J234" s="54">
        <v>486</v>
      </c>
      <c r="K234" s="54">
        <v>306</v>
      </c>
      <c r="L234" s="54">
        <v>365</v>
      </c>
      <c r="M234" s="54">
        <v>425</v>
      </c>
      <c r="N234" s="54">
        <v>488</v>
      </c>
      <c r="O234" s="54">
        <v>554</v>
      </c>
      <c r="Q234" s="54">
        <f t="shared" si="151"/>
        <v>0</v>
      </c>
      <c r="R234" s="54">
        <f t="shared" si="152"/>
        <v>438</v>
      </c>
      <c r="S234" s="54">
        <f t="shared" si="153"/>
        <v>425</v>
      </c>
      <c r="T234" s="54">
        <f t="shared" ca="1" si="154"/>
        <v>554</v>
      </c>
      <c r="U234" s="45" t="s">
        <v>9</v>
      </c>
    </row>
    <row r="235" spans="1:27" ht="15.95" hidden="1" customHeight="1" outlineLevel="1" x14ac:dyDescent="0.2">
      <c r="A235" s="63" t="s">
        <v>164</v>
      </c>
      <c r="B235" s="54">
        <v>0</v>
      </c>
      <c r="C235" s="54">
        <v>0</v>
      </c>
      <c r="D235" s="54">
        <v>0</v>
      </c>
      <c r="E235" s="54">
        <v>0</v>
      </c>
      <c r="F235" s="54">
        <v>0</v>
      </c>
      <c r="G235" s="54">
        <v>0</v>
      </c>
      <c r="H235" s="54">
        <v>0</v>
      </c>
      <c r="I235" s="54">
        <v>0</v>
      </c>
      <c r="J235" s="54">
        <v>0</v>
      </c>
      <c r="K235" s="54">
        <v>0</v>
      </c>
      <c r="L235" s="54">
        <v>0</v>
      </c>
      <c r="M235" s="54">
        <v>0</v>
      </c>
      <c r="N235" s="54">
        <v>0</v>
      </c>
      <c r="O235" s="54">
        <v>0</v>
      </c>
      <c r="Q235" s="54">
        <f t="shared" si="151"/>
        <v>0</v>
      </c>
      <c r="R235" s="54">
        <f t="shared" si="152"/>
        <v>0</v>
      </c>
      <c r="S235" s="54">
        <f t="shared" si="153"/>
        <v>0</v>
      </c>
      <c r="T235" s="54">
        <f t="shared" ca="1" si="154"/>
        <v>0</v>
      </c>
      <c r="U235" s="45" t="s">
        <v>9</v>
      </c>
    </row>
    <row r="236" spans="1:27" ht="15.95" hidden="1" customHeight="1" outlineLevel="1" x14ac:dyDescent="0.2">
      <c r="A236" s="63" t="s">
        <v>165</v>
      </c>
      <c r="B236" s="54">
        <v>0</v>
      </c>
      <c r="C236" s="54">
        <v>0</v>
      </c>
      <c r="D236" s="54">
        <v>0</v>
      </c>
      <c r="E236" s="54">
        <v>0</v>
      </c>
      <c r="F236" s="54">
        <v>0</v>
      </c>
      <c r="G236" s="54">
        <v>0</v>
      </c>
      <c r="H236" s="54">
        <v>0</v>
      </c>
      <c r="I236" s="54">
        <v>0</v>
      </c>
      <c r="J236" s="54">
        <v>0</v>
      </c>
      <c r="K236" s="54">
        <v>0</v>
      </c>
      <c r="L236" s="54">
        <v>0</v>
      </c>
      <c r="M236" s="54">
        <v>0</v>
      </c>
      <c r="N236" s="54">
        <v>0</v>
      </c>
      <c r="O236" s="54">
        <v>0</v>
      </c>
      <c r="Q236" s="54">
        <f t="shared" si="151"/>
        <v>0</v>
      </c>
      <c r="R236" s="54">
        <f t="shared" si="152"/>
        <v>0</v>
      </c>
      <c r="S236" s="54">
        <f t="shared" si="153"/>
        <v>0</v>
      </c>
      <c r="T236" s="54">
        <f t="shared" ca="1" si="154"/>
        <v>0</v>
      </c>
      <c r="U236" s="45" t="s">
        <v>9</v>
      </c>
    </row>
    <row r="237" spans="1:27" ht="15.95" hidden="1" customHeight="1" outlineLevel="1" x14ac:dyDescent="0.2">
      <c r="A237" s="63" t="s">
        <v>166</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Q237" s="54">
        <f t="shared" si="151"/>
        <v>1610</v>
      </c>
      <c r="R237" s="54">
        <f t="shared" si="152"/>
        <v>357</v>
      </c>
      <c r="S237" s="54">
        <f t="shared" si="153"/>
        <v>23</v>
      </c>
      <c r="T237" s="54">
        <f t="shared" ca="1" si="154"/>
        <v>188</v>
      </c>
      <c r="U237" s="45" t="s">
        <v>9</v>
      </c>
    </row>
    <row r="238" spans="1:27" ht="15.95" hidden="1" customHeight="1" outlineLevel="1" x14ac:dyDescent="0.2">
      <c r="A238" s="61" t="s">
        <v>167</v>
      </c>
      <c r="B238" s="62">
        <f>SUM(B239:B253)</f>
        <v>322524</v>
      </c>
      <c r="C238" s="62">
        <f>SUM(C239:C253)</f>
        <v>346131</v>
      </c>
      <c r="D238" s="62">
        <f>SUM(D239:D253)</f>
        <v>397002</v>
      </c>
      <c r="E238" s="62">
        <f>SUM(E239:E253)</f>
        <v>427594</v>
      </c>
      <c r="F238" s="62">
        <v>452884</v>
      </c>
      <c r="G238" s="62">
        <v>450470</v>
      </c>
      <c r="H238" s="62">
        <v>456604</v>
      </c>
      <c r="I238" s="62">
        <f t="shared" ref="I238:N238" si="157">SUM(I239:I253)</f>
        <v>475414</v>
      </c>
      <c r="J238" s="62">
        <f t="shared" si="157"/>
        <v>490020</v>
      </c>
      <c r="K238" s="62">
        <f t="shared" si="157"/>
        <v>502317</v>
      </c>
      <c r="L238" s="62">
        <f t="shared" si="157"/>
        <v>518581</v>
      </c>
      <c r="M238" s="62">
        <f t="shared" si="157"/>
        <v>537299</v>
      </c>
      <c r="N238" s="62">
        <f t="shared" si="157"/>
        <v>553797</v>
      </c>
      <c r="O238" s="62">
        <f t="shared" ref="O238" si="158">SUM(O239:O253)</f>
        <v>569579</v>
      </c>
      <c r="Q238" s="62">
        <f t="shared" si="151"/>
        <v>427594</v>
      </c>
      <c r="R238" s="62">
        <f t="shared" si="152"/>
        <v>475414</v>
      </c>
      <c r="S238" s="62">
        <f t="shared" si="153"/>
        <v>537299</v>
      </c>
      <c r="T238" s="62">
        <f t="shared" ca="1" si="154"/>
        <v>569579</v>
      </c>
      <c r="U238" s="45" t="s">
        <v>9</v>
      </c>
      <c r="AA238" s="34"/>
    </row>
    <row r="239" spans="1:27" ht="15.95" hidden="1" customHeight="1" outlineLevel="1" x14ac:dyDescent="0.2">
      <c r="A239" s="63" t="s">
        <v>155</v>
      </c>
      <c r="B239" s="54">
        <v>0</v>
      </c>
      <c r="C239" s="54">
        <v>0</v>
      </c>
      <c r="D239" s="54">
        <v>0</v>
      </c>
      <c r="E239" s="54">
        <v>0</v>
      </c>
      <c r="F239" s="54">
        <v>0</v>
      </c>
      <c r="G239" s="54">
        <v>0</v>
      </c>
      <c r="H239" s="54">
        <v>0</v>
      </c>
      <c r="I239" s="54">
        <v>0</v>
      </c>
      <c r="J239" s="54">
        <v>0</v>
      </c>
      <c r="K239" s="54">
        <v>0</v>
      </c>
      <c r="L239" s="54">
        <v>0</v>
      </c>
      <c r="M239" s="54">
        <v>0</v>
      </c>
      <c r="N239" s="54">
        <v>0</v>
      </c>
      <c r="O239" s="54">
        <v>0</v>
      </c>
      <c r="Q239" s="54">
        <f t="shared" si="151"/>
        <v>0</v>
      </c>
      <c r="R239" s="54">
        <f t="shared" si="152"/>
        <v>0</v>
      </c>
      <c r="S239" s="54">
        <f t="shared" si="153"/>
        <v>0</v>
      </c>
      <c r="T239" s="54">
        <f t="shared" ca="1" si="154"/>
        <v>0</v>
      </c>
      <c r="U239" s="45" t="s">
        <v>9</v>
      </c>
    </row>
    <row r="240" spans="1:27" ht="15.95" hidden="1" customHeight="1" outlineLevel="1" x14ac:dyDescent="0.2">
      <c r="A240" s="63" t="s">
        <v>156</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Q240" s="54">
        <f t="shared" si="151"/>
        <v>318356</v>
      </c>
      <c r="R240" s="54">
        <f t="shared" si="152"/>
        <v>333704</v>
      </c>
      <c r="S240" s="54">
        <f t="shared" si="153"/>
        <v>370439</v>
      </c>
      <c r="T240" s="54">
        <f t="shared" ca="1" si="154"/>
        <v>387121</v>
      </c>
      <c r="U240" s="45" t="s">
        <v>9</v>
      </c>
    </row>
    <row r="241" spans="1:26" ht="15.95" hidden="1" customHeight="1" outlineLevel="1" x14ac:dyDescent="0.2">
      <c r="A241" s="63" t="s">
        <v>185</v>
      </c>
      <c r="B241" s="54">
        <v>0</v>
      </c>
      <c r="C241" s="54">
        <v>0</v>
      </c>
      <c r="D241" s="54">
        <v>0</v>
      </c>
      <c r="E241" s="54">
        <v>0</v>
      </c>
      <c r="F241" s="54">
        <v>0</v>
      </c>
      <c r="G241" s="54">
        <v>0</v>
      </c>
      <c r="H241" s="54">
        <v>-106</v>
      </c>
      <c r="I241" s="54">
        <v>219</v>
      </c>
      <c r="J241" s="54">
        <v>202</v>
      </c>
      <c r="K241" s="54">
        <v>180</v>
      </c>
      <c r="L241" s="54">
        <v>178</v>
      </c>
      <c r="M241" s="54">
        <v>65</v>
      </c>
      <c r="N241" s="54">
        <v>55</v>
      </c>
      <c r="O241" s="54">
        <v>-32</v>
      </c>
      <c r="Q241" s="54">
        <f t="shared" si="151"/>
        <v>0</v>
      </c>
      <c r="R241" s="54">
        <f t="shared" si="152"/>
        <v>219</v>
      </c>
      <c r="S241" s="54">
        <f t="shared" si="153"/>
        <v>65</v>
      </c>
      <c r="T241" s="54">
        <f t="shared" ca="1" si="154"/>
        <v>-32</v>
      </c>
      <c r="U241" s="45" t="s">
        <v>9</v>
      </c>
    </row>
    <row r="242" spans="1:26"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51"/>
        <v>0</v>
      </c>
      <c r="R242" s="54">
        <f t="shared" si="152"/>
        <v>0</v>
      </c>
      <c r="S242" s="54">
        <f t="shared" si="153"/>
        <v>0</v>
      </c>
      <c r="T242" s="54">
        <f t="shared" ca="1" si="154"/>
        <v>0</v>
      </c>
      <c r="U242" s="45" t="s">
        <v>9</v>
      </c>
    </row>
    <row r="243" spans="1:26" ht="15.95" hidden="1" customHeight="1" outlineLevel="1" x14ac:dyDescent="0.2">
      <c r="A243" s="63" t="s">
        <v>148</v>
      </c>
      <c r="B243" s="54">
        <v>0</v>
      </c>
      <c r="C243" s="54">
        <v>0</v>
      </c>
      <c r="D243" s="54">
        <v>0</v>
      </c>
      <c r="E243" s="54">
        <v>0</v>
      </c>
      <c r="F243" s="54">
        <v>0</v>
      </c>
      <c r="G243" s="54">
        <v>0</v>
      </c>
      <c r="H243" s="54">
        <v>0</v>
      </c>
      <c r="I243" s="54">
        <v>0</v>
      </c>
      <c r="J243" s="54">
        <v>0</v>
      </c>
      <c r="K243" s="54">
        <v>0</v>
      </c>
      <c r="L243" s="54">
        <v>0</v>
      </c>
      <c r="M243" s="54">
        <v>0</v>
      </c>
      <c r="N243" s="54">
        <v>0</v>
      </c>
      <c r="O243" s="54">
        <v>0</v>
      </c>
      <c r="Q243" s="54">
        <f t="shared" si="151"/>
        <v>0</v>
      </c>
      <c r="R243" s="54">
        <f t="shared" si="152"/>
        <v>0</v>
      </c>
      <c r="S243" s="54">
        <f t="shared" si="153"/>
        <v>0</v>
      </c>
      <c r="T243" s="54">
        <f t="shared" ca="1" si="154"/>
        <v>0</v>
      </c>
      <c r="U243" s="45" t="s">
        <v>9</v>
      </c>
    </row>
    <row r="244" spans="1:26" ht="15.95" hidden="1" customHeight="1" outlineLevel="1" x14ac:dyDescent="0.2">
      <c r="A244" s="63" t="s">
        <v>159</v>
      </c>
      <c r="B244" s="54">
        <v>0</v>
      </c>
      <c r="C244" s="54">
        <v>0</v>
      </c>
      <c r="D244" s="54">
        <v>0</v>
      </c>
      <c r="E244" s="54">
        <v>0</v>
      </c>
      <c r="F244" s="54">
        <v>0</v>
      </c>
      <c r="G244" s="54">
        <v>0</v>
      </c>
      <c r="H244" s="54">
        <v>0</v>
      </c>
      <c r="I244" s="54">
        <v>0</v>
      </c>
      <c r="J244" s="54">
        <v>0</v>
      </c>
      <c r="K244" s="54">
        <v>0</v>
      </c>
      <c r="L244" s="54">
        <v>0</v>
      </c>
      <c r="M244" s="54">
        <v>0</v>
      </c>
      <c r="N244" s="54">
        <v>0</v>
      </c>
      <c r="O244" s="54">
        <v>0</v>
      </c>
      <c r="Q244" s="54">
        <f t="shared" si="151"/>
        <v>0</v>
      </c>
      <c r="R244" s="54">
        <f t="shared" si="152"/>
        <v>0</v>
      </c>
      <c r="S244" s="54">
        <f t="shared" si="153"/>
        <v>0</v>
      </c>
      <c r="T244" s="54">
        <f t="shared" ca="1" si="154"/>
        <v>0</v>
      </c>
      <c r="U244" s="45" t="s">
        <v>9</v>
      </c>
    </row>
    <row r="245" spans="1:26" ht="15.95" hidden="1" customHeight="1" outlineLevel="1" x14ac:dyDescent="0.2">
      <c r="A245" s="63" t="s">
        <v>149</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Q245" s="54">
        <f t="shared" si="151"/>
        <v>55238</v>
      </c>
      <c r="R245" s="54">
        <f t="shared" si="152"/>
        <v>80255</v>
      </c>
      <c r="S245" s="54">
        <f t="shared" si="153"/>
        <v>99748</v>
      </c>
      <c r="T245" s="54">
        <f t="shared" ca="1" si="154"/>
        <v>112177</v>
      </c>
      <c r="U245" s="45" t="s">
        <v>9</v>
      </c>
    </row>
    <row r="246" spans="1:26" ht="15.95" hidden="1" customHeight="1" outlineLevel="1" x14ac:dyDescent="0.2">
      <c r="A246" s="63" t="s">
        <v>188</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Q246" s="54">
        <f t="shared" si="151"/>
        <v>51762</v>
      </c>
      <c r="R246" s="54">
        <f t="shared" si="152"/>
        <v>58924</v>
      </c>
      <c r="S246" s="54">
        <f t="shared" si="153"/>
        <v>64515</v>
      </c>
      <c r="T246" s="54">
        <f t="shared" ca="1" si="154"/>
        <v>67658</v>
      </c>
      <c r="U246" s="45" t="s">
        <v>9</v>
      </c>
    </row>
    <row r="247" spans="1:26" ht="15.95" hidden="1" customHeight="1" outlineLevel="1" x14ac:dyDescent="0.2">
      <c r="A247" s="63" t="s">
        <v>189</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Q247" s="54">
        <f t="shared" si="151"/>
        <v>2238</v>
      </c>
      <c r="R247" s="54">
        <f t="shared" si="152"/>
        <v>2312</v>
      </c>
      <c r="S247" s="54">
        <f t="shared" si="153"/>
        <v>2532</v>
      </c>
      <c r="T247" s="54">
        <f t="shared" ca="1" si="154"/>
        <v>2655</v>
      </c>
      <c r="U247" s="45" t="s">
        <v>9</v>
      </c>
    </row>
    <row r="248" spans="1:26" ht="15.95" hidden="1" customHeight="1" outlineLevel="1" x14ac:dyDescent="0.2">
      <c r="A248" s="63" t="s">
        <v>164</v>
      </c>
      <c r="B248" s="54">
        <v>0</v>
      </c>
      <c r="C248" s="54">
        <v>0</v>
      </c>
      <c r="D248" s="54">
        <v>0</v>
      </c>
      <c r="E248" s="54">
        <v>0</v>
      </c>
      <c r="F248" s="54">
        <v>0</v>
      </c>
      <c r="G248" s="54">
        <v>0</v>
      </c>
      <c r="H248" s="54">
        <v>0</v>
      </c>
      <c r="I248" s="54">
        <v>0</v>
      </c>
      <c r="J248" s="54">
        <v>0</v>
      </c>
      <c r="K248" s="54">
        <v>0</v>
      </c>
      <c r="L248" s="54">
        <v>0</v>
      </c>
      <c r="M248" s="54">
        <v>0</v>
      </c>
      <c r="N248" s="54">
        <v>0</v>
      </c>
      <c r="O248" s="54">
        <v>0</v>
      </c>
      <c r="Q248" s="54">
        <f t="shared" si="151"/>
        <v>0</v>
      </c>
      <c r="R248" s="54">
        <f t="shared" si="152"/>
        <v>0</v>
      </c>
      <c r="S248" s="54">
        <f t="shared" si="153"/>
        <v>0</v>
      </c>
      <c r="T248" s="54">
        <f t="shared" ca="1" si="154"/>
        <v>0</v>
      </c>
      <c r="U248" s="45" t="s">
        <v>9</v>
      </c>
    </row>
    <row r="249" spans="1:26" ht="15.95" hidden="1" customHeight="1" outlineLevel="1" x14ac:dyDescent="0.2">
      <c r="A249" s="63" t="s">
        <v>165</v>
      </c>
      <c r="B249" s="54">
        <v>0</v>
      </c>
      <c r="C249" s="54">
        <v>0</v>
      </c>
      <c r="D249" s="54">
        <v>0</v>
      </c>
      <c r="E249" s="54">
        <v>0</v>
      </c>
      <c r="F249" s="54">
        <v>0</v>
      </c>
      <c r="G249" s="54">
        <v>0</v>
      </c>
      <c r="H249" s="54">
        <v>0</v>
      </c>
      <c r="I249" s="54">
        <v>0</v>
      </c>
      <c r="J249" s="54">
        <v>0</v>
      </c>
      <c r="K249" s="54">
        <v>0</v>
      </c>
      <c r="L249" s="54">
        <v>0</v>
      </c>
      <c r="M249" s="54">
        <v>0</v>
      </c>
      <c r="N249" s="54">
        <v>0</v>
      </c>
      <c r="O249" s="54">
        <v>0</v>
      </c>
      <c r="Q249" s="54">
        <f t="shared" si="151"/>
        <v>0</v>
      </c>
      <c r="R249" s="54">
        <f t="shared" si="152"/>
        <v>0</v>
      </c>
      <c r="S249" s="54">
        <f t="shared" si="153"/>
        <v>0</v>
      </c>
      <c r="T249" s="54">
        <f t="shared" ca="1" si="154"/>
        <v>0</v>
      </c>
      <c r="U249" s="45" t="s">
        <v>9</v>
      </c>
    </row>
    <row r="250" spans="1:26" ht="15.95" hidden="1" customHeight="1" outlineLevel="1" x14ac:dyDescent="0.2">
      <c r="A250" s="63" t="s">
        <v>162</v>
      </c>
      <c r="B250" s="54">
        <v>0</v>
      </c>
      <c r="C250" s="54">
        <v>0</v>
      </c>
      <c r="D250" s="54">
        <v>0</v>
      </c>
      <c r="E250" s="54">
        <v>0</v>
      </c>
      <c r="F250" s="54">
        <v>0</v>
      </c>
      <c r="G250" s="54">
        <v>0</v>
      </c>
      <c r="H250" s="54">
        <v>0</v>
      </c>
      <c r="I250" s="54">
        <v>0</v>
      </c>
      <c r="J250" s="54">
        <v>0</v>
      </c>
      <c r="K250" s="54">
        <v>0</v>
      </c>
      <c r="L250" s="54">
        <v>0</v>
      </c>
      <c r="M250" s="54">
        <v>0</v>
      </c>
      <c r="N250" s="54">
        <v>0</v>
      </c>
      <c r="O250" s="54">
        <v>0</v>
      </c>
      <c r="Q250" s="54">
        <f t="shared" si="151"/>
        <v>0</v>
      </c>
      <c r="R250" s="54">
        <f t="shared" si="152"/>
        <v>0</v>
      </c>
      <c r="S250" s="54">
        <f t="shared" si="153"/>
        <v>0</v>
      </c>
      <c r="T250" s="54">
        <f t="shared" ca="1" si="154"/>
        <v>0</v>
      </c>
      <c r="U250" s="45" t="s">
        <v>9</v>
      </c>
    </row>
    <row r="251" spans="1:26" ht="15.95" hidden="1" customHeight="1" outlineLevel="1" x14ac:dyDescent="0.2">
      <c r="A251" s="63" t="s">
        <v>163</v>
      </c>
      <c r="B251" s="54">
        <v>0</v>
      </c>
      <c r="C251" s="54">
        <v>0</v>
      </c>
      <c r="D251" s="54">
        <v>0</v>
      </c>
      <c r="E251" s="54">
        <v>0</v>
      </c>
      <c r="F251" s="54">
        <v>0</v>
      </c>
      <c r="G251" s="54">
        <v>0</v>
      </c>
      <c r="H251" s="54">
        <v>0</v>
      </c>
      <c r="I251" s="54">
        <v>0</v>
      </c>
      <c r="J251" s="54">
        <v>0</v>
      </c>
      <c r="K251" s="54">
        <v>0</v>
      </c>
      <c r="L251" s="54">
        <v>0</v>
      </c>
      <c r="M251" s="54">
        <v>0</v>
      </c>
      <c r="N251" s="54">
        <v>0</v>
      </c>
      <c r="O251" s="54">
        <v>0</v>
      </c>
      <c r="Q251" s="54">
        <f t="shared" si="151"/>
        <v>0</v>
      </c>
      <c r="R251" s="54">
        <f t="shared" si="152"/>
        <v>0</v>
      </c>
      <c r="S251" s="54">
        <f t="shared" si="153"/>
        <v>0</v>
      </c>
      <c r="T251" s="54">
        <f t="shared" ca="1" si="154"/>
        <v>0</v>
      </c>
      <c r="U251" s="45" t="s">
        <v>9</v>
      </c>
    </row>
    <row r="252" spans="1:26" ht="15.95" hidden="1" customHeight="1" outlineLevel="1" x14ac:dyDescent="0.2">
      <c r="A252" s="63" t="s">
        <v>160</v>
      </c>
      <c r="B252" s="54">
        <v>0</v>
      </c>
      <c r="C252" s="54">
        <v>0</v>
      </c>
      <c r="D252" s="54">
        <v>0</v>
      </c>
      <c r="E252" s="54">
        <v>0</v>
      </c>
      <c r="F252" s="54">
        <v>0</v>
      </c>
      <c r="G252" s="54">
        <v>0</v>
      </c>
      <c r="H252" s="54">
        <v>0</v>
      </c>
      <c r="I252" s="54">
        <v>0</v>
      </c>
      <c r="J252" s="54">
        <v>0</v>
      </c>
      <c r="K252" s="54">
        <v>0</v>
      </c>
      <c r="L252" s="54">
        <v>0</v>
      </c>
      <c r="M252" s="54">
        <v>0</v>
      </c>
      <c r="N252" s="54">
        <v>0</v>
      </c>
      <c r="O252" s="54">
        <v>0</v>
      </c>
      <c r="Q252" s="54">
        <f t="shared" si="151"/>
        <v>0</v>
      </c>
      <c r="R252" s="54">
        <f t="shared" si="152"/>
        <v>0</v>
      </c>
      <c r="S252" s="54">
        <f t="shared" si="153"/>
        <v>0</v>
      </c>
      <c r="T252" s="54">
        <f t="shared" ca="1" si="154"/>
        <v>0</v>
      </c>
      <c r="U252" s="45" t="s">
        <v>9</v>
      </c>
    </row>
    <row r="253" spans="1:26" ht="15.95" hidden="1" customHeight="1" outlineLevel="1" x14ac:dyDescent="0.2">
      <c r="A253" s="63" t="s">
        <v>166</v>
      </c>
      <c r="B253" s="54">
        <v>0</v>
      </c>
      <c r="C253" s="54">
        <v>0</v>
      </c>
      <c r="D253" s="54">
        <v>0</v>
      </c>
      <c r="E253" s="54">
        <v>0</v>
      </c>
      <c r="F253" s="54">
        <v>0</v>
      </c>
      <c r="G253" s="54">
        <v>0</v>
      </c>
      <c r="H253" s="54">
        <v>0</v>
      </c>
      <c r="I253" s="54">
        <v>0</v>
      </c>
      <c r="J253" s="54">
        <v>0</v>
      </c>
      <c r="K253" s="54">
        <v>0</v>
      </c>
      <c r="L253" s="54">
        <v>0</v>
      </c>
      <c r="M253" s="54">
        <v>0</v>
      </c>
      <c r="N253" s="54">
        <v>0</v>
      </c>
      <c r="O253" s="54">
        <v>0</v>
      </c>
      <c r="Q253" s="54">
        <f t="shared" si="151"/>
        <v>0</v>
      </c>
      <c r="R253" s="54">
        <f t="shared" si="152"/>
        <v>0</v>
      </c>
      <c r="S253" s="54">
        <f t="shared" si="153"/>
        <v>0</v>
      </c>
      <c r="T253" s="54">
        <f t="shared" ca="1" si="154"/>
        <v>0</v>
      </c>
      <c r="U253" s="45" t="s">
        <v>9</v>
      </c>
    </row>
    <row r="254" spans="1:26" ht="15.95" hidden="1" customHeight="1" outlineLevel="1" x14ac:dyDescent="0.2">
      <c r="A254" s="61" t="s">
        <v>168</v>
      </c>
      <c r="B254" s="62">
        <f>SUM(B255:B261)</f>
        <v>55110</v>
      </c>
      <c r="C254" s="62">
        <f>SUM(C255:C261)</f>
        <v>76242</v>
      </c>
      <c r="D254" s="62">
        <f>SUM(D255:D261)</f>
        <v>127369</v>
      </c>
      <c r="E254" s="62">
        <f>SUM(E255:E261)</f>
        <v>144848</v>
      </c>
      <c r="F254" s="62">
        <v>179450</v>
      </c>
      <c r="G254" s="62">
        <v>186511</v>
      </c>
      <c r="H254" s="62">
        <v>188413</v>
      </c>
      <c r="I254" s="62">
        <f t="shared" ref="I254:N254" si="159">SUM(I255:I261)</f>
        <v>212055</v>
      </c>
      <c r="J254" s="62">
        <f t="shared" si="159"/>
        <v>197410</v>
      </c>
      <c r="K254" s="62">
        <f t="shared" si="159"/>
        <v>209737</v>
      </c>
      <c r="L254" s="62">
        <f t="shared" si="159"/>
        <v>220004</v>
      </c>
      <c r="M254" s="62">
        <f t="shared" si="159"/>
        <v>214901</v>
      </c>
      <c r="N254" s="62">
        <f t="shared" si="159"/>
        <v>226993</v>
      </c>
      <c r="O254" s="62">
        <f t="shared" ref="O254" si="160">SUM(O255:O261)</f>
        <v>223249</v>
      </c>
      <c r="Q254" s="62">
        <f t="shared" ref="Q254:Q261" si="161">E254</f>
        <v>144848</v>
      </c>
      <c r="R254" s="62">
        <f t="shared" ref="R254:R261" si="162">I254</f>
        <v>212055</v>
      </c>
      <c r="S254" s="62">
        <f t="shared" ref="S254:S261" si="163">M254</f>
        <v>214901</v>
      </c>
      <c r="T254" s="62">
        <f t="shared" ref="T254:T261" ca="1" si="164">OFFSET(P254,0,-1)</f>
        <v>223249</v>
      </c>
      <c r="U254" s="45" t="s">
        <v>9</v>
      </c>
      <c r="Z254" s="34"/>
    </row>
    <row r="255" spans="1:26" ht="15.95" hidden="1" customHeight="1" outlineLevel="1" x14ac:dyDescent="0.2">
      <c r="A255" s="63" t="s">
        <v>169</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Q255" s="54">
        <f t="shared" si="161"/>
        <v>37621</v>
      </c>
      <c r="R255" s="54">
        <f t="shared" si="162"/>
        <v>37621</v>
      </c>
      <c r="S255" s="54">
        <f t="shared" si="163"/>
        <v>37621</v>
      </c>
      <c r="T255" s="54">
        <f t="shared" ca="1" si="164"/>
        <v>37621</v>
      </c>
      <c r="U255" s="45" t="s">
        <v>9</v>
      </c>
    </row>
    <row r="256" spans="1:26"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61"/>
        <v>0</v>
      </c>
      <c r="R256" s="54">
        <f t="shared" si="162"/>
        <v>0</v>
      </c>
      <c r="S256" s="54">
        <f t="shared" si="163"/>
        <v>0</v>
      </c>
      <c r="T256" s="54">
        <f t="shared" ca="1" si="164"/>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61"/>
        <v>0</v>
      </c>
      <c r="R257" s="54">
        <f t="shared" si="162"/>
        <v>0</v>
      </c>
      <c r="S257" s="54">
        <f t="shared" si="163"/>
        <v>0</v>
      </c>
      <c r="T257" s="54">
        <f t="shared" ca="1" si="164"/>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61"/>
        <v>0</v>
      </c>
      <c r="R258" s="54">
        <f t="shared" si="162"/>
        <v>0</v>
      </c>
      <c r="S258" s="54">
        <f t="shared" si="163"/>
        <v>0</v>
      </c>
      <c r="T258" s="54">
        <f t="shared" ca="1" si="164"/>
        <v>0</v>
      </c>
      <c r="U258" s="45" t="s">
        <v>9</v>
      </c>
    </row>
    <row r="259" spans="1:21" ht="15.95" hidden="1" customHeight="1" outlineLevel="1" x14ac:dyDescent="0.2">
      <c r="A259" s="63" t="s">
        <v>172</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Q259" s="54">
        <f t="shared" si="161"/>
        <v>107227</v>
      </c>
      <c r="R259" s="54">
        <f t="shared" si="162"/>
        <v>174434</v>
      </c>
      <c r="S259" s="54">
        <f t="shared" si="163"/>
        <v>177280</v>
      </c>
      <c r="T259" s="54">
        <f t="shared" ca="1" si="164"/>
        <v>154071</v>
      </c>
      <c r="U259" s="45" t="s">
        <v>9</v>
      </c>
    </row>
    <row r="260" spans="1:21" ht="15.95" hidden="1" customHeight="1" outlineLevel="1" x14ac:dyDescent="0.2">
      <c r="A260" s="63" t="s">
        <v>173</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Q260" s="54">
        <f t="shared" si="161"/>
        <v>0</v>
      </c>
      <c r="R260" s="54">
        <f t="shared" si="162"/>
        <v>0</v>
      </c>
      <c r="S260" s="54">
        <f t="shared" si="163"/>
        <v>0</v>
      </c>
      <c r="T260" s="54">
        <f t="shared" ca="1" si="164"/>
        <v>31557</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61"/>
        <v>0</v>
      </c>
      <c r="R261" s="54">
        <f t="shared" si="162"/>
        <v>0</v>
      </c>
      <c r="S261" s="54">
        <f t="shared" si="163"/>
        <v>0</v>
      </c>
      <c r="T261" s="54">
        <f t="shared" ca="1" si="164"/>
        <v>0</v>
      </c>
      <c r="U261" s="45" t="s">
        <v>9</v>
      </c>
    </row>
    <row r="262" spans="1:21" ht="15.95" customHeight="1" collapsed="1" x14ac:dyDescent="0.2">
      <c r="U262" s="45" t="s">
        <v>9</v>
      </c>
    </row>
    <row r="263" spans="1:21" ht="15.95" customHeight="1" x14ac:dyDescent="0.2">
      <c r="A263" s="179" t="s">
        <v>190</v>
      </c>
      <c r="U263" s="45" t="s">
        <v>9</v>
      </c>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outlinePr summaryBelow="0" summaryRight="0"/>
  </sheetPr>
  <dimension ref="A1:AG268"/>
  <sheetViews>
    <sheetView showGridLines="0" zoomScale="80" zoomScaleNormal="80" workbookViewId="0">
      <pane xSplit="1" ySplit="5" topLeftCell="B6" activePane="bottomRight" state="frozen"/>
      <selection pane="topRight" activeCell="M6" sqref="M6"/>
      <selection pane="bottomLeft" activeCell="M6" sqref="M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22" width="9.140625" style="20"/>
    <col min="23" max="23" width="9.42578125" style="20" bestFit="1" customWidth="1"/>
    <col min="24" max="29" width="9.140625" style="20"/>
    <col min="30" max="31" width="10.5703125" style="20" bestFit="1" customWidth="1"/>
    <col min="32" max="16384" width="9.140625" style="20"/>
  </cols>
  <sheetData>
    <row r="1" spans="1:29" s="2" customFormat="1" ht="21.95" customHeight="1" x14ac:dyDescent="0.2">
      <c r="A1" s="36" t="s">
        <v>193</v>
      </c>
      <c r="B1" s="37"/>
      <c r="C1" s="37"/>
      <c r="D1" s="37"/>
      <c r="E1" s="37"/>
      <c r="F1" s="37"/>
      <c r="G1" s="82"/>
      <c r="H1" s="82"/>
      <c r="I1" s="82"/>
      <c r="J1" s="82"/>
      <c r="K1" s="82"/>
      <c r="L1" s="82"/>
      <c r="M1" s="82"/>
      <c r="N1" s="82"/>
      <c r="O1" s="82"/>
      <c r="Q1" s="37"/>
      <c r="R1" s="37"/>
      <c r="S1" s="37"/>
      <c r="T1" s="37"/>
      <c r="U1" s="38" t="s">
        <v>9</v>
      </c>
    </row>
    <row r="2" spans="1:29" s="2" customFormat="1" ht="21.95" customHeight="1" thickBot="1" x14ac:dyDescent="0.25">
      <c r="A2" s="69" t="s">
        <v>59</v>
      </c>
      <c r="B2" s="67"/>
      <c r="C2" s="67"/>
      <c r="D2" s="67"/>
      <c r="E2" s="67"/>
      <c r="F2" s="67"/>
      <c r="G2" s="84"/>
      <c r="H2" s="84"/>
      <c r="I2" s="84"/>
      <c r="J2" s="84"/>
      <c r="K2" s="84"/>
      <c r="L2" s="84"/>
      <c r="M2" s="84"/>
      <c r="N2" s="84"/>
      <c r="O2" s="84"/>
      <c r="P2" s="68"/>
      <c r="Q2" s="67"/>
      <c r="R2" s="67"/>
      <c r="S2" s="67"/>
      <c r="T2" s="67"/>
      <c r="U2" s="38" t="s">
        <v>9</v>
      </c>
    </row>
    <row r="3" spans="1:29" ht="21.95" customHeight="1" thickTop="1" x14ac:dyDescent="0.2">
      <c r="A3" s="65" t="s">
        <v>60</v>
      </c>
      <c r="B3" s="85" t="s">
        <v>192</v>
      </c>
      <c r="C3" s="85" t="s">
        <v>192</v>
      </c>
      <c r="D3" s="85" t="s">
        <v>192</v>
      </c>
      <c r="E3" s="85" t="s">
        <v>192</v>
      </c>
      <c r="F3" s="85" t="s">
        <v>192</v>
      </c>
      <c r="G3" s="85" t="s">
        <v>192</v>
      </c>
      <c r="H3" s="82" t="s">
        <v>194</v>
      </c>
      <c r="I3" s="82" t="s">
        <v>41</v>
      </c>
      <c r="J3" s="82" t="s">
        <v>41</v>
      </c>
      <c r="K3" s="82" t="s">
        <v>41</v>
      </c>
      <c r="L3" s="82" t="s">
        <v>41</v>
      </c>
      <c r="M3" s="82" t="s">
        <v>41</v>
      </c>
      <c r="N3" s="82" t="s">
        <v>41</v>
      </c>
      <c r="O3" s="82" t="s">
        <v>41</v>
      </c>
      <c r="Q3" s="82"/>
      <c r="R3" s="82"/>
      <c r="S3" s="82"/>
      <c r="T3" s="82"/>
      <c r="U3" s="45" t="s">
        <v>9</v>
      </c>
      <c r="V3" s="2"/>
    </row>
    <row r="4" spans="1:29" ht="21.95" customHeight="1" thickBot="1" x14ac:dyDescent="0.25">
      <c r="A4" s="66" t="s">
        <v>61</v>
      </c>
      <c r="B4" s="83">
        <v>0.5</v>
      </c>
      <c r="C4" s="83">
        <v>0.5</v>
      </c>
      <c r="D4" s="83">
        <v>0.5</v>
      </c>
      <c r="E4" s="83">
        <v>0.49</v>
      </c>
      <c r="F4" s="83">
        <v>0.49</v>
      </c>
      <c r="G4" s="83">
        <v>0.49</v>
      </c>
      <c r="H4" s="83">
        <v>0.49</v>
      </c>
      <c r="I4" s="83">
        <v>0.49</v>
      </c>
      <c r="J4" s="83">
        <v>0.49</v>
      </c>
      <c r="K4" s="83">
        <v>0.49</v>
      </c>
      <c r="L4" s="83">
        <v>0.49</v>
      </c>
      <c r="M4" s="83">
        <v>0.49</v>
      </c>
      <c r="N4" s="83">
        <v>0.49</v>
      </c>
      <c r="O4" s="83">
        <v>0.49</v>
      </c>
      <c r="Q4" s="84"/>
      <c r="R4" s="84"/>
      <c r="S4" s="84"/>
      <c r="T4" s="84"/>
      <c r="U4" s="45" t="s">
        <v>9</v>
      </c>
    </row>
    <row r="5" spans="1:29"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9"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9" ht="18" customHeight="1" x14ac:dyDescent="0.2">
      <c r="A7" s="43" t="s">
        <v>74</v>
      </c>
      <c r="B7" s="44"/>
      <c r="C7" s="44"/>
      <c r="D7" s="44"/>
      <c r="E7" s="44"/>
      <c r="F7" s="44"/>
      <c r="G7" s="44"/>
      <c r="H7" s="44"/>
      <c r="I7" s="44"/>
      <c r="J7" s="44"/>
      <c r="K7" s="44"/>
      <c r="L7" s="44"/>
      <c r="M7" s="44"/>
      <c r="N7" s="44"/>
      <c r="O7" s="44"/>
      <c r="Q7" s="44"/>
      <c r="R7" s="44"/>
      <c r="S7" s="44"/>
      <c r="T7" s="44"/>
      <c r="U7" s="45" t="s">
        <v>9</v>
      </c>
    </row>
    <row r="8" spans="1:29" s="48" customFormat="1" ht="18" customHeight="1" x14ac:dyDescent="0.2">
      <c r="A8" s="46" t="s">
        <v>75</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 si="4">O40</f>
        <v>39420</v>
      </c>
      <c r="Q8" s="47">
        <f>Q40</f>
        <v>0</v>
      </c>
      <c r="R8" s="47">
        <f>R40</f>
        <v>42460</v>
      </c>
      <c r="S8" s="47">
        <f>S40</f>
        <v>146712</v>
      </c>
      <c r="T8" s="47">
        <f>T40</f>
        <v>77473</v>
      </c>
      <c r="U8" s="33" t="s">
        <v>9</v>
      </c>
    </row>
    <row r="9" spans="1:29" s="48" customFormat="1" ht="18" customHeight="1" x14ac:dyDescent="0.2">
      <c r="A9" s="46" t="s">
        <v>76</v>
      </c>
      <c r="B9" s="47">
        <f t="shared" ref="B9:H9" si="5">SUM(B40:B41,B46)-SUM(B45,B48)</f>
        <v>0</v>
      </c>
      <c r="C9" s="47">
        <f t="shared" si="5"/>
        <v>-23</v>
      </c>
      <c r="D9" s="47">
        <f t="shared" si="5"/>
        <v>-17</v>
      </c>
      <c r="E9" s="47">
        <f t="shared" si="5"/>
        <v>-22</v>
      </c>
      <c r="F9" s="47">
        <f t="shared" si="5"/>
        <v>-7</v>
      </c>
      <c r="G9" s="47">
        <f t="shared" si="5"/>
        <v>-79</v>
      </c>
      <c r="H9" s="47">
        <f t="shared" si="5"/>
        <v>9899</v>
      </c>
      <c r="I9" s="47">
        <f t="shared" ref="I9:J9" si="6">SUM(I40:I41,I46)-SUM(I45,I48)</f>
        <v>31088</v>
      </c>
      <c r="J9" s="47">
        <f t="shared" si="6"/>
        <v>31411</v>
      </c>
      <c r="K9" s="47">
        <f t="shared" ref="K9:L9" si="7">SUM(K40:K41,K46)-SUM(K45,K48)</f>
        <v>31624</v>
      </c>
      <c r="L9" s="47">
        <f t="shared" si="7"/>
        <v>35304</v>
      </c>
      <c r="M9" s="47">
        <f t="shared" ref="M9:N9" si="8">SUM(M40:M41,M46)-SUM(M45,M48)</f>
        <v>34415</v>
      </c>
      <c r="N9" s="47">
        <f t="shared" si="8"/>
        <v>35404</v>
      </c>
      <c r="O9" s="47">
        <f t="shared" ref="O9" si="9">SUM(O40:O41,O46)-SUM(O45,O48)</f>
        <v>36771</v>
      </c>
      <c r="Q9" s="47">
        <f>SUM(Q40:Q41,Q46)-SUM(Q45,Q48)</f>
        <v>-62</v>
      </c>
      <c r="R9" s="47">
        <f>SUM(R40:R41,R46)-SUM(R45,R48)</f>
        <v>40901</v>
      </c>
      <c r="S9" s="47">
        <f>SUM(S40:S41,S46)-SUM(S45,S48)</f>
        <v>132754</v>
      </c>
      <c r="T9" s="47">
        <f>SUM(T40:T41,T46)-SUM(T45,T48)</f>
        <v>72175</v>
      </c>
      <c r="U9" s="33" t="s">
        <v>9</v>
      </c>
      <c r="X9" s="154"/>
    </row>
    <row r="10" spans="1:29" s="52" customFormat="1" ht="18" customHeight="1" x14ac:dyDescent="0.2">
      <c r="A10" s="49" t="s">
        <v>77</v>
      </c>
      <c r="B10" s="50" t="str">
        <f t="shared" ref="B10:H10" si="10">IFERROR(B9/B$8,"n/a")</f>
        <v>n/a</v>
      </c>
      <c r="C10" s="50" t="str">
        <f t="shared" si="10"/>
        <v>n/a</v>
      </c>
      <c r="D10" s="50" t="str">
        <f t="shared" si="10"/>
        <v>n/a</v>
      </c>
      <c r="E10" s="50" t="str">
        <f t="shared" si="10"/>
        <v>n/a</v>
      </c>
      <c r="F10" s="50" t="str">
        <f t="shared" si="10"/>
        <v>n/a</v>
      </c>
      <c r="G10" s="50" t="str">
        <f t="shared" si="10"/>
        <v>n/a</v>
      </c>
      <c r="H10" s="50">
        <f t="shared" si="10"/>
        <v>0.93705035971223016</v>
      </c>
      <c r="I10" s="50">
        <f t="shared" ref="I10:J10" si="11">IFERROR(I9/I$8,"n/a")</f>
        <v>0.97466766992726361</v>
      </c>
      <c r="J10" s="50">
        <f t="shared" si="11"/>
        <v>0.89076368998667155</v>
      </c>
      <c r="K10" s="50">
        <f t="shared" ref="K10:L10" si="12">IFERROR(K9/K$8,"n/a")</f>
        <v>0.89672772642204956</v>
      </c>
      <c r="L10" s="50">
        <f t="shared" si="12"/>
        <v>0.92615231249508123</v>
      </c>
      <c r="M10" s="50">
        <f t="shared" ref="M10:N10" si="13">IFERROR(M9/M$8,"n/a")</f>
        <v>0.90413514081546864</v>
      </c>
      <c r="N10" s="50">
        <f t="shared" si="13"/>
        <v>0.93038656610516912</v>
      </c>
      <c r="O10" s="50">
        <f t="shared" ref="O10" si="14">IFERROR(O9/O$8,"n/a")</f>
        <v>0.93280060882800608</v>
      </c>
      <c r="Q10" s="50" t="str">
        <f>IFERROR(Q9/Q$8,"n/a")</f>
        <v>n/a</v>
      </c>
      <c r="R10" s="50">
        <f>IFERROR(R9/R$8,"n/a")</f>
        <v>0.96328308996702783</v>
      </c>
      <c r="S10" s="50">
        <f>IFERROR(S9/S$8,"n/a")</f>
        <v>0.90486122471236163</v>
      </c>
      <c r="T10" s="50">
        <f>IFERROR(T9/T$8,"n/a")</f>
        <v>0.93161488518580671</v>
      </c>
      <c r="U10" s="51" t="s">
        <v>9</v>
      </c>
    </row>
    <row r="11" spans="1:29" ht="18" customHeight="1" x14ac:dyDescent="0.2">
      <c r="A11" s="53" t="s">
        <v>78</v>
      </c>
      <c r="B11" s="54">
        <v>0</v>
      </c>
      <c r="C11" s="54">
        <v>0</v>
      </c>
      <c r="D11" s="54">
        <v>0</v>
      </c>
      <c r="E11" s="54">
        <v>0</v>
      </c>
      <c r="F11" s="54">
        <v>0</v>
      </c>
      <c r="G11" s="54">
        <v>0</v>
      </c>
      <c r="H11" s="54">
        <v>0</v>
      </c>
      <c r="I11" s="54">
        <v>0</v>
      </c>
      <c r="J11" s="54">
        <v>0</v>
      </c>
      <c r="K11" s="54">
        <v>0</v>
      </c>
      <c r="L11" s="54">
        <v>0</v>
      </c>
      <c r="M11" s="54">
        <v>0</v>
      </c>
      <c r="N11" s="54">
        <v>0</v>
      </c>
      <c r="O11" s="54"/>
      <c r="Q11" s="54">
        <f>SUM(B11:E11)</f>
        <v>0</v>
      </c>
      <c r="R11" s="54">
        <f>SUM(F11:I11)</f>
        <v>0</v>
      </c>
      <c r="S11" s="54">
        <f>SUM(J11:M11)</f>
        <v>0</v>
      </c>
      <c r="T11" s="54">
        <f>SUM(N11:P11)</f>
        <v>0</v>
      </c>
      <c r="U11" s="45" t="s">
        <v>9</v>
      </c>
      <c r="AC11" s="21"/>
    </row>
    <row r="12" spans="1:29" s="48" customFormat="1" ht="18" customHeight="1" x14ac:dyDescent="0.2">
      <c r="A12" s="46" t="s">
        <v>79</v>
      </c>
      <c r="B12" s="47">
        <f t="shared" ref="B12:H12" si="15">B9-B11</f>
        <v>0</v>
      </c>
      <c r="C12" s="47">
        <f t="shared" si="15"/>
        <v>-23</v>
      </c>
      <c r="D12" s="47">
        <f t="shared" si="15"/>
        <v>-17</v>
      </c>
      <c r="E12" s="47">
        <f t="shared" si="15"/>
        <v>-22</v>
      </c>
      <c r="F12" s="47">
        <f t="shared" si="15"/>
        <v>-7</v>
      </c>
      <c r="G12" s="47">
        <f t="shared" si="15"/>
        <v>-79</v>
      </c>
      <c r="H12" s="47">
        <f t="shared" si="15"/>
        <v>9899</v>
      </c>
      <c r="I12" s="47">
        <f t="shared" ref="I12:J12" si="16">I9-I11</f>
        <v>31088</v>
      </c>
      <c r="J12" s="47">
        <f t="shared" si="16"/>
        <v>31411</v>
      </c>
      <c r="K12" s="47">
        <f t="shared" ref="K12:L12" si="17">K9-K11</f>
        <v>31624</v>
      </c>
      <c r="L12" s="47">
        <f t="shared" si="17"/>
        <v>35304</v>
      </c>
      <c r="M12" s="47">
        <f t="shared" ref="M12:N12" si="18">M9-M11</f>
        <v>34415</v>
      </c>
      <c r="N12" s="47">
        <f t="shared" si="18"/>
        <v>35404</v>
      </c>
      <c r="O12" s="47">
        <f t="shared" ref="O12" si="19">O9-O11</f>
        <v>36771</v>
      </c>
      <c r="Q12" s="47">
        <f>Q9-Q11</f>
        <v>-62</v>
      </c>
      <c r="R12" s="47">
        <f>R9-R11</f>
        <v>40901</v>
      </c>
      <c r="S12" s="47">
        <f>S9-S11</f>
        <v>132754</v>
      </c>
      <c r="T12" s="47">
        <f>T9-T11</f>
        <v>72175</v>
      </c>
      <c r="U12" s="33" t="s">
        <v>9</v>
      </c>
    </row>
    <row r="13" spans="1:29" s="52" customFormat="1" ht="18" customHeight="1" x14ac:dyDescent="0.2">
      <c r="A13" s="49" t="s">
        <v>80</v>
      </c>
      <c r="B13" s="50" t="str">
        <f t="shared" ref="B13:H13" si="20">IFERROR(B12/B$8,"n/a")</f>
        <v>n/a</v>
      </c>
      <c r="C13" s="50" t="str">
        <f t="shared" si="20"/>
        <v>n/a</v>
      </c>
      <c r="D13" s="50" t="str">
        <f t="shared" si="20"/>
        <v>n/a</v>
      </c>
      <c r="E13" s="50" t="str">
        <f t="shared" si="20"/>
        <v>n/a</v>
      </c>
      <c r="F13" s="50" t="str">
        <f t="shared" si="20"/>
        <v>n/a</v>
      </c>
      <c r="G13" s="50" t="str">
        <f t="shared" si="20"/>
        <v>n/a</v>
      </c>
      <c r="H13" s="50">
        <f t="shared" si="20"/>
        <v>0.93705035971223016</v>
      </c>
      <c r="I13" s="50">
        <f t="shared" ref="I13:J13" si="21">IFERROR(I12/I$8,"n/a")</f>
        <v>0.97466766992726361</v>
      </c>
      <c r="J13" s="50">
        <f t="shared" si="21"/>
        <v>0.89076368998667155</v>
      </c>
      <c r="K13" s="50">
        <f t="shared" ref="K13:L13" si="22">IFERROR(K12/K$8,"n/a")</f>
        <v>0.89672772642204956</v>
      </c>
      <c r="L13" s="50">
        <f t="shared" si="22"/>
        <v>0.92615231249508123</v>
      </c>
      <c r="M13" s="50">
        <f t="shared" ref="M13:N13" si="23">IFERROR(M12/M$8,"n/a")</f>
        <v>0.90413514081546864</v>
      </c>
      <c r="N13" s="50">
        <f t="shared" si="23"/>
        <v>0.93038656610516912</v>
      </c>
      <c r="O13" s="50">
        <f t="shared" ref="O13" si="24">IFERROR(O12/O$8,"n/a")</f>
        <v>0.93280060882800608</v>
      </c>
      <c r="Q13" s="50" t="str">
        <f>IFERROR(Q12/Q$8,"n/a")</f>
        <v>n/a</v>
      </c>
      <c r="R13" s="50">
        <f>IFERROR(R12/R$8,"n/a")</f>
        <v>0.96328308996702783</v>
      </c>
      <c r="S13" s="50">
        <f>IFERROR(S12/S$8,"n/a")</f>
        <v>0.90486122471236163</v>
      </c>
      <c r="T13" s="50">
        <f>IFERROR(T12/T$8,"n/a")</f>
        <v>0.93161488518580671</v>
      </c>
      <c r="U13" s="51" t="s">
        <v>9</v>
      </c>
    </row>
    <row r="14" spans="1:29" s="48" customFormat="1" ht="18" customHeight="1" x14ac:dyDescent="0.2">
      <c r="A14" s="46" t="s">
        <v>81</v>
      </c>
      <c r="B14" s="47">
        <f t="shared" ref="B14:H14" si="25">B67</f>
        <v>0</v>
      </c>
      <c r="C14" s="47">
        <f t="shared" si="25"/>
        <v>-23</v>
      </c>
      <c r="D14" s="47">
        <f t="shared" si="25"/>
        <v>-17</v>
      </c>
      <c r="E14" s="47">
        <f t="shared" si="25"/>
        <v>-22</v>
      </c>
      <c r="F14" s="47">
        <f t="shared" si="25"/>
        <v>-7</v>
      </c>
      <c r="G14" s="47">
        <f t="shared" si="25"/>
        <v>-79</v>
      </c>
      <c r="H14" s="47">
        <f t="shared" si="25"/>
        <v>5296</v>
      </c>
      <c r="I14" s="47">
        <f t="shared" ref="I14:J14" si="26">I67</f>
        <v>-4368</v>
      </c>
      <c r="J14" s="47">
        <f t="shared" si="26"/>
        <v>-10172</v>
      </c>
      <c r="K14" s="47">
        <f t="shared" ref="K14:L14" si="27">K67</f>
        <v>-2495</v>
      </c>
      <c r="L14" s="47">
        <f t="shared" si="27"/>
        <v>-7226</v>
      </c>
      <c r="M14" s="47">
        <f t="shared" ref="M14:N14" si="28">M67</f>
        <v>-11473</v>
      </c>
      <c r="N14" s="47">
        <f t="shared" si="28"/>
        <v>-7657</v>
      </c>
      <c r="O14" s="47">
        <f t="shared" ref="O14" si="29">O67</f>
        <v>-8851</v>
      </c>
      <c r="Q14" s="47">
        <f>Q67</f>
        <v>-62</v>
      </c>
      <c r="R14" s="47">
        <f>R67</f>
        <v>842</v>
      </c>
      <c r="S14" s="47">
        <f>S67</f>
        <v>-31366</v>
      </c>
      <c r="T14" s="47">
        <f>T67</f>
        <v>-16508</v>
      </c>
      <c r="U14" s="33" t="s">
        <v>9</v>
      </c>
    </row>
    <row r="15" spans="1:29" ht="18" customHeight="1" x14ac:dyDescent="0.2">
      <c r="A15" s="43" t="s">
        <v>82</v>
      </c>
      <c r="B15" s="44"/>
      <c r="C15" s="44"/>
      <c r="D15" s="44"/>
      <c r="E15" s="44"/>
      <c r="F15" s="44"/>
      <c r="G15" s="44"/>
      <c r="H15" s="44"/>
      <c r="I15" s="44"/>
      <c r="J15" s="44"/>
      <c r="K15" s="44"/>
      <c r="L15" s="44"/>
      <c r="M15" s="44"/>
      <c r="N15" s="44"/>
      <c r="O15" s="44"/>
      <c r="Q15" s="44"/>
      <c r="R15" s="44"/>
      <c r="S15" s="44"/>
      <c r="T15" s="44"/>
      <c r="U15" s="45" t="s">
        <v>9</v>
      </c>
    </row>
    <row r="16" spans="1:29" s="48" customFormat="1" ht="18" customHeight="1" x14ac:dyDescent="0.2">
      <c r="A16" s="46" t="s">
        <v>83</v>
      </c>
      <c r="B16" s="47">
        <f t="shared" ref="B16:H16" si="30">SUM(B101:B102,B114:B115)</f>
        <v>708834</v>
      </c>
      <c r="C16" s="47">
        <f t="shared" si="30"/>
        <v>727501</v>
      </c>
      <c r="D16" s="47">
        <f t="shared" si="30"/>
        <v>716313</v>
      </c>
      <c r="E16" s="47">
        <f t="shared" si="30"/>
        <v>734836</v>
      </c>
      <c r="F16" s="47">
        <f t="shared" si="30"/>
        <v>733585</v>
      </c>
      <c r="G16" s="47">
        <f t="shared" si="30"/>
        <v>739598</v>
      </c>
      <c r="H16" s="47">
        <f t="shared" si="30"/>
        <v>738390</v>
      </c>
      <c r="I16" s="47">
        <f t="shared" ref="I16:J16" si="31">SUM(I101:I102,I114:I115)</f>
        <v>770372</v>
      </c>
      <c r="J16" s="47">
        <f t="shared" si="31"/>
        <v>779390</v>
      </c>
      <c r="K16" s="47">
        <f t="shared" ref="K16:L16" si="32">SUM(K101:K102,K114:K115)</f>
        <v>804843</v>
      </c>
      <c r="L16" s="47">
        <f t="shared" si="32"/>
        <v>817572</v>
      </c>
      <c r="M16" s="47">
        <f t="shared" ref="M16:N16" si="33">SUM(M101:M102,M114:M115)</f>
        <v>855073</v>
      </c>
      <c r="N16" s="47">
        <f t="shared" si="33"/>
        <v>866822</v>
      </c>
      <c r="O16" s="47">
        <f t="shared" ref="O16" si="34">SUM(O101:O102,O114:O115)</f>
        <v>904321</v>
      </c>
      <c r="Q16" s="47">
        <f>SUM(Q101:Q102,Q114:Q115)</f>
        <v>734836</v>
      </c>
      <c r="R16" s="47">
        <f>SUM(R101:R102,R114:R115)</f>
        <v>770372</v>
      </c>
      <c r="S16" s="47">
        <f>SUM(S101:S102,S114:S115)</f>
        <v>855073</v>
      </c>
      <c r="T16" s="47">
        <f ca="1">SUM(T101:T102,T114:T115)</f>
        <v>904321</v>
      </c>
      <c r="U16" s="33" t="s">
        <v>9</v>
      </c>
    </row>
    <row r="17" spans="1:21" s="48" customFormat="1" ht="18" customHeight="1" x14ac:dyDescent="0.2">
      <c r="A17" s="46" t="s">
        <v>84</v>
      </c>
      <c r="B17" s="47">
        <f t="shared" ref="B17:H17" si="35">SUM(B101:B102,B114:B115)-SUM(B72:B74,B88)</f>
        <v>22102</v>
      </c>
      <c r="C17" s="47">
        <f t="shared" si="35"/>
        <v>127914</v>
      </c>
      <c r="D17" s="47">
        <f t="shared" si="35"/>
        <v>224536</v>
      </c>
      <c r="E17" s="47">
        <f t="shared" si="35"/>
        <v>399292</v>
      </c>
      <c r="F17" s="47">
        <f t="shared" si="35"/>
        <v>511903</v>
      </c>
      <c r="G17" s="47">
        <f t="shared" si="35"/>
        <v>601235</v>
      </c>
      <c r="H17" s="47">
        <f t="shared" si="35"/>
        <v>676514</v>
      </c>
      <c r="I17" s="47">
        <f t="shared" ref="I17:J17" si="36">SUM(I101:I102,I114:I115)-SUM(I72:I74,I88)</f>
        <v>698238</v>
      </c>
      <c r="J17" s="47">
        <f t="shared" si="36"/>
        <v>724422</v>
      </c>
      <c r="K17" s="47">
        <f t="shared" ref="K17:L17" si="37">SUM(K101:K102,K114:K115)-SUM(K72:K74,K88)</f>
        <v>763141</v>
      </c>
      <c r="L17" s="47">
        <f t="shared" si="37"/>
        <v>769977</v>
      </c>
      <c r="M17" s="47">
        <f t="shared" ref="M17:N17" si="38">SUM(M101:M102,M114:M115)-SUM(M72:M74,M88)</f>
        <v>800312</v>
      </c>
      <c r="N17" s="47">
        <f t="shared" si="38"/>
        <v>830571</v>
      </c>
      <c r="O17" s="47">
        <f t="shared" ref="O17" si="39">SUM(O101:O102,O114:O115)-SUM(O72:O74,O88)</f>
        <v>868668</v>
      </c>
      <c r="Q17" s="47">
        <f>SUM(Q101:Q102,Q114:Q115)-SUM(Q72:Q74,Q88)</f>
        <v>399292</v>
      </c>
      <c r="R17" s="47">
        <f>SUM(R101:R102,R114:R115)-SUM(R72:R74,R88)</f>
        <v>698238</v>
      </c>
      <c r="S17" s="47">
        <f>SUM(S101:S102,S114:S115)-SUM(S72:S74,S88)</f>
        <v>800312</v>
      </c>
      <c r="T17" s="47">
        <f ca="1">SUM(T101:T102,T114:T115)-SUM(T72:T74,T88)</f>
        <v>868668</v>
      </c>
      <c r="U17" s="33" t="s">
        <v>9</v>
      </c>
    </row>
    <row r="18" spans="1:21" ht="18" customHeight="1" x14ac:dyDescent="0.2">
      <c r="A18" s="43" t="s">
        <v>85</v>
      </c>
      <c r="B18" s="44"/>
      <c r="C18" s="44"/>
      <c r="D18" s="44"/>
      <c r="E18" s="44"/>
      <c r="F18" s="44"/>
      <c r="G18" s="44"/>
      <c r="H18" s="44"/>
      <c r="I18" s="44"/>
      <c r="J18" s="44"/>
      <c r="K18" s="44"/>
      <c r="L18" s="44"/>
      <c r="M18" s="44"/>
      <c r="N18" s="44"/>
      <c r="O18" s="44"/>
      <c r="Q18" s="44"/>
      <c r="R18" s="44"/>
      <c r="S18" s="44"/>
      <c r="T18" s="44"/>
      <c r="U18" s="45" t="s">
        <v>9</v>
      </c>
    </row>
    <row r="19" spans="1:21" s="48" customFormat="1" ht="18" customHeight="1" x14ac:dyDescent="0.2">
      <c r="A19" s="46" t="s">
        <v>86</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Q19" s="47">
        <f>SUM(B19:E19)</f>
        <v>0</v>
      </c>
      <c r="R19" s="47">
        <f>SUM(F19:I19)</f>
        <v>0</v>
      </c>
      <c r="S19" s="47">
        <f>SUM(J19:M19)</f>
        <v>79631.938370000003</v>
      </c>
      <c r="T19" s="47">
        <f>SUM(N19:P19)</f>
        <v>71000</v>
      </c>
      <c r="U19" s="33" t="s">
        <v>9</v>
      </c>
    </row>
    <row r="20" spans="1:21" ht="15.95" customHeight="1" x14ac:dyDescent="0.2">
      <c r="J20" s="231"/>
      <c r="K20" s="231"/>
      <c r="L20" s="231"/>
      <c r="M20" s="231"/>
      <c r="N20" s="231"/>
      <c r="O20" s="231"/>
      <c r="U20" s="45" t="s">
        <v>9</v>
      </c>
    </row>
    <row r="21" spans="1:21"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1" ht="15.95" hidden="1" customHeight="1" outlineLevel="1" x14ac:dyDescent="0.2">
      <c r="A22" s="55" t="s">
        <v>88</v>
      </c>
      <c r="B22" s="56">
        <v>0</v>
      </c>
      <c r="C22" s="56">
        <v>0</v>
      </c>
      <c r="D22" s="56">
        <v>0</v>
      </c>
      <c r="E22" s="56">
        <v>0</v>
      </c>
      <c r="F22" s="56">
        <v>0</v>
      </c>
      <c r="G22" s="56">
        <v>0</v>
      </c>
      <c r="H22" s="56">
        <v>11762</v>
      </c>
      <c r="I22" s="56">
        <f t="shared" ref="I22:N22" si="40">SUM(I23:I28)</f>
        <v>35517</v>
      </c>
      <c r="J22" s="56">
        <f t="shared" si="40"/>
        <v>39422</v>
      </c>
      <c r="K22" s="56">
        <f t="shared" si="40"/>
        <v>39422</v>
      </c>
      <c r="L22" s="56">
        <f t="shared" si="40"/>
        <v>42613</v>
      </c>
      <c r="M22" s="56">
        <f t="shared" si="40"/>
        <v>42552</v>
      </c>
      <c r="N22" s="56">
        <f t="shared" si="40"/>
        <v>42538</v>
      </c>
      <c r="O22" s="56">
        <f t="shared" ref="O22" si="41">SUM(O23:O28)</f>
        <v>44067</v>
      </c>
      <c r="Q22" s="56">
        <f>SUM(B22:E22)</f>
        <v>0</v>
      </c>
      <c r="R22" s="56">
        <f t="shared" ref="R22:R67" si="42">SUM(F22:I22)</f>
        <v>47279</v>
      </c>
      <c r="S22" s="56">
        <f t="shared" ref="S22:S67" si="43">SUM(J22:M22)</f>
        <v>164009</v>
      </c>
      <c r="T22" s="56">
        <f t="shared" ref="T22:T67" si="44">SUM(N22:P22)</f>
        <v>86605</v>
      </c>
      <c r="U22" s="45" t="s">
        <v>9</v>
      </c>
    </row>
    <row r="23" spans="1:21" ht="15.95" hidden="1" customHeight="1" outlineLevel="1" x14ac:dyDescent="0.2">
      <c r="A23" s="57" t="s">
        <v>89</v>
      </c>
      <c r="B23" s="58">
        <v>0</v>
      </c>
      <c r="C23" s="58">
        <v>0</v>
      </c>
      <c r="D23" s="58">
        <v>0</v>
      </c>
      <c r="E23" s="58">
        <v>0</v>
      </c>
      <c r="F23" s="58">
        <v>0</v>
      </c>
      <c r="G23" s="58">
        <v>0</v>
      </c>
      <c r="H23" s="58">
        <v>11762</v>
      </c>
      <c r="I23" s="58">
        <v>35517</v>
      </c>
      <c r="J23" s="58">
        <v>39422</v>
      </c>
      <c r="K23" s="58">
        <v>39422</v>
      </c>
      <c r="L23" s="58">
        <v>42613</v>
      </c>
      <c r="M23" s="58">
        <v>42552</v>
      </c>
      <c r="N23" s="58">
        <v>42538</v>
      </c>
      <c r="O23" s="58">
        <v>44067</v>
      </c>
      <c r="Q23" s="58">
        <f t="shared" ref="Q23:Q67" si="45">SUM(B23:E23)</f>
        <v>0</v>
      </c>
      <c r="R23" s="58">
        <f t="shared" si="42"/>
        <v>47279</v>
      </c>
      <c r="S23" s="58">
        <f t="shared" si="43"/>
        <v>164009</v>
      </c>
      <c r="T23" s="58">
        <f t="shared" si="44"/>
        <v>86605</v>
      </c>
      <c r="U23" s="45" t="s">
        <v>9</v>
      </c>
    </row>
    <row r="24" spans="1:21"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45"/>
        <v>0</v>
      </c>
      <c r="R24" s="58">
        <f t="shared" si="42"/>
        <v>0</v>
      </c>
      <c r="S24" s="58">
        <f t="shared" si="43"/>
        <v>0</v>
      </c>
      <c r="T24" s="58">
        <f t="shared" si="44"/>
        <v>0</v>
      </c>
      <c r="U24" s="45" t="s">
        <v>9</v>
      </c>
    </row>
    <row r="25" spans="1:21"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45"/>
        <v>0</v>
      </c>
      <c r="R25" s="58">
        <f t="shared" si="42"/>
        <v>0</v>
      </c>
      <c r="S25" s="58">
        <f t="shared" si="43"/>
        <v>0</v>
      </c>
      <c r="T25" s="58">
        <f t="shared" si="44"/>
        <v>0</v>
      </c>
      <c r="U25" s="45" t="s">
        <v>9</v>
      </c>
    </row>
    <row r="26" spans="1:21"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45"/>
        <v>0</v>
      </c>
      <c r="R26" s="58">
        <f t="shared" si="42"/>
        <v>0</v>
      </c>
      <c r="S26" s="58">
        <f t="shared" si="43"/>
        <v>0</v>
      </c>
      <c r="T26" s="58">
        <f t="shared" si="44"/>
        <v>0</v>
      </c>
      <c r="U26" s="45" t="s">
        <v>9</v>
      </c>
    </row>
    <row r="27" spans="1:21"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45"/>
        <v>0</v>
      </c>
      <c r="R27" s="58">
        <f t="shared" si="42"/>
        <v>0</v>
      </c>
      <c r="S27" s="58">
        <f t="shared" si="43"/>
        <v>0</v>
      </c>
      <c r="T27" s="58">
        <f t="shared" si="44"/>
        <v>0</v>
      </c>
      <c r="U27" s="45" t="s">
        <v>9</v>
      </c>
    </row>
    <row r="28" spans="1:21"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45"/>
        <v>0</v>
      </c>
      <c r="R28" s="58">
        <f t="shared" si="42"/>
        <v>0</v>
      </c>
      <c r="S28" s="58">
        <f t="shared" si="43"/>
        <v>0</v>
      </c>
      <c r="T28" s="58">
        <f t="shared" si="44"/>
        <v>0</v>
      </c>
      <c r="U28" s="45" t="s">
        <v>9</v>
      </c>
    </row>
    <row r="29" spans="1:21" ht="15.95" hidden="1" customHeight="1" outlineLevel="1" x14ac:dyDescent="0.2">
      <c r="A29" s="55" t="s">
        <v>95</v>
      </c>
      <c r="B29" s="56">
        <v>0</v>
      </c>
      <c r="C29" s="56">
        <v>0</v>
      </c>
      <c r="D29" s="56">
        <v>0</v>
      </c>
      <c r="E29" s="56">
        <v>0</v>
      </c>
      <c r="F29" s="56">
        <v>0</v>
      </c>
      <c r="G29" s="56">
        <v>0</v>
      </c>
      <c r="H29" s="56">
        <v>-1198</v>
      </c>
      <c r="I29" s="56">
        <f t="shared" ref="I29:N29" si="46">SUM(I30:I39)</f>
        <v>-3621</v>
      </c>
      <c r="J29" s="56">
        <f t="shared" si="46"/>
        <v>-4159</v>
      </c>
      <c r="K29" s="56">
        <f t="shared" si="46"/>
        <v>-4156</v>
      </c>
      <c r="L29" s="56">
        <f t="shared" si="46"/>
        <v>-4494</v>
      </c>
      <c r="M29" s="56">
        <f t="shared" si="46"/>
        <v>-4488</v>
      </c>
      <c r="N29" s="56">
        <f t="shared" si="46"/>
        <v>-4485</v>
      </c>
      <c r="O29" s="56">
        <f t="shared" ref="O29" si="47">SUM(O30:O39)</f>
        <v>-4647</v>
      </c>
      <c r="Q29" s="56">
        <f t="shared" si="45"/>
        <v>0</v>
      </c>
      <c r="R29" s="56">
        <f t="shared" si="42"/>
        <v>-4819</v>
      </c>
      <c r="S29" s="56">
        <f t="shared" si="43"/>
        <v>-17297</v>
      </c>
      <c r="T29" s="56">
        <f t="shared" si="44"/>
        <v>-9132</v>
      </c>
      <c r="U29" s="45" t="s">
        <v>9</v>
      </c>
    </row>
    <row r="30" spans="1:21" ht="15.95" hidden="1" customHeight="1" outlineLevel="1" x14ac:dyDescent="0.2">
      <c r="A30" s="57" t="s">
        <v>96</v>
      </c>
      <c r="B30" s="58">
        <v>0</v>
      </c>
      <c r="C30" s="58">
        <v>0</v>
      </c>
      <c r="D30" s="58">
        <v>0</v>
      </c>
      <c r="E30" s="58">
        <v>0</v>
      </c>
      <c r="F30" s="58">
        <v>0</v>
      </c>
      <c r="G30" s="58">
        <v>0</v>
      </c>
      <c r="H30" s="58">
        <v>-194</v>
      </c>
      <c r="I30" s="58">
        <v>-586</v>
      </c>
      <c r="J30" s="58">
        <v>-650</v>
      </c>
      <c r="K30" s="58">
        <v>-651</v>
      </c>
      <c r="L30" s="58">
        <v>-703</v>
      </c>
      <c r="M30" s="58">
        <v>-702</v>
      </c>
      <c r="N30" s="58">
        <v>-702</v>
      </c>
      <c r="O30" s="58">
        <v>-727</v>
      </c>
      <c r="Q30" s="58">
        <f t="shared" si="45"/>
        <v>0</v>
      </c>
      <c r="R30" s="58">
        <f t="shared" si="42"/>
        <v>-780</v>
      </c>
      <c r="S30" s="58">
        <f t="shared" si="43"/>
        <v>-2706</v>
      </c>
      <c r="T30" s="58">
        <f t="shared" si="44"/>
        <v>-1429</v>
      </c>
      <c r="U30" s="45" t="s">
        <v>9</v>
      </c>
    </row>
    <row r="31" spans="1:21" ht="15.95" hidden="1" customHeight="1" outlineLevel="1" x14ac:dyDescent="0.2">
      <c r="A31" s="57" t="s">
        <v>97</v>
      </c>
      <c r="B31" s="58">
        <v>0</v>
      </c>
      <c r="C31" s="58">
        <v>0</v>
      </c>
      <c r="D31" s="58">
        <v>0</v>
      </c>
      <c r="E31" s="58">
        <v>0</v>
      </c>
      <c r="F31" s="58">
        <v>0</v>
      </c>
      <c r="G31" s="58">
        <v>0</v>
      </c>
      <c r="H31" s="58">
        <v>-894</v>
      </c>
      <c r="I31" s="58">
        <v>-2699</v>
      </c>
      <c r="J31" s="58">
        <v>-2996</v>
      </c>
      <c r="K31" s="58">
        <v>-2996</v>
      </c>
      <c r="L31" s="58">
        <v>-3239</v>
      </c>
      <c r="M31" s="58">
        <v>-3234</v>
      </c>
      <c r="N31" s="58">
        <v>-3233</v>
      </c>
      <c r="O31" s="58">
        <v>-3349</v>
      </c>
      <c r="Q31" s="58">
        <f t="shared" si="45"/>
        <v>0</v>
      </c>
      <c r="R31" s="58">
        <f t="shared" si="42"/>
        <v>-3593</v>
      </c>
      <c r="S31" s="58">
        <f t="shared" si="43"/>
        <v>-12465</v>
      </c>
      <c r="T31" s="58">
        <f t="shared" si="44"/>
        <v>-6582</v>
      </c>
      <c r="U31" s="45" t="s">
        <v>9</v>
      </c>
    </row>
    <row r="32" spans="1:21"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45"/>
        <v>0</v>
      </c>
      <c r="R32" s="58">
        <f t="shared" si="42"/>
        <v>0</v>
      </c>
      <c r="S32" s="58">
        <f t="shared" si="43"/>
        <v>0</v>
      </c>
      <c r="T32" s="58">
        <f t="shared" si="44"/>
        <v>0</v>
      </c>
      <c r="U32" s="45" t="s">
        <v>9</v>
      </c>
    </row>
    <row r="33" spans="1:21"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45"/>
        <v>0</v>
      </c>
      <c r="R33" s="58">
        <f t="shared" si="42"/>
        <v>0</v>
      </c>
      <c r="S33" s="58">
        <f t="shared" si="43"/>
        <v>0</v>
      </c>
      <c r="T33" s="58">
        <f t="shared" si="44"/>
        <v>0</v>
      </c>
      <c r="U33" s="45" t="s">
        <v>9</v>
      </c>
    </row>
    <row r="34" spans="1:21"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45"/>
        <v>0</v>
      </c>
      <c r="R34" s="58">
        <f t="shared" si="42"/>
        <v>0</v>
      </c>
      <c r="S34" s="58">
        <f t="shared" si="43"/>
        <v>0</v>
      </c>
      <c r="T34" s="58">
        <f t="shared" si="44"/>
        <v>0</v>
      </c>
      <c r="U34" s="45" t="s">
        <v>9</v>
      </c>
    </row>
    <row r="35" spans="1:21"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45"/>
        <v>0</v>
      </c>
      <c r="R35" s="58">
        <f t="shared" si="42"/>
        <v>0</v>
      </c>
      <c r="S35" s="58">
        <f t="shared" si="43"/>
        <v>0</v>
      </c>
      <c r="T35" s="58">
        <f t="shared" si="44"/>
        <v>0</v>
      </c>
      <c r="U35" s="45" t="s">
        <v>9</v>
      </c>
    </row>
    <row r="36" spans="1:21" ht="15.95" hidden="1" customHeight="1" outlineLevel="1" x14ac:dyDescent="0.2">
      <c r="A36" s="57" t="s">
        <v>102</v>
      </c>
      <c r="B36" s="58">
        <v>0</v>
      </c>
      <c r="C36" s="58">
        <v>0</v>
      </c>
      <c r="D36" s="58">
        <v>0</v>
      </c>
      <c r="E36" s="58">
        <v>0</v>
      </c>
      <c r="F36" s="58">
        <v>0</v>
      </c>
      <c r="G36" s="58">
        <v>0</v>
      </c>
      <c r="H36" s="58">
        <v>0</v>
      </c>
      <c r="I36" s="58">
        <v>0</v>
      </c>
      <c r="J36" s="58">
        <v>-142</v>
      </c>
      <c r="K36" s="58">
        <v>-141</v>
      </c>
      <c r="L36" s="58">
        <v>-152</v>
      </c>
      <c r="M36" s="58">
        <v>-153</v>
      </c>
      <c r="N36" s="58">
        <v>-152</v>
      </c>
      <c r="O36" s="58">
        <v>-158</v>
      </c>
      <c r="Q36" s="58">
        <f t="shared" si="45"/>
        <v>0</v>
      </c>
      <c r="R36" s="58">
        <f t="shared" si="42"/>
        <v>0</v>
      </c>
      <c r="S36" s="58">
        <f t="shared" si="43"/>
        <v>-588</v>
      </c>
      <c r="T36" s="58">
        <f t="shared" si="44"/>
        <v>-310</v>
      </c>
      <c r="U36" s="45" t="s">
        <v>9</v>
      </c>
    </row>
    <row r="37" spans="1:21" ht="15.95" hidden="1" customHeight="1" outlineLevel="1" x14ac:dyDescent="0.2">
      <c r="A37" s="57" t="s">
        <v>103</v>
      </c>
      <c r="B37" s="58">
        <v>0</v>
      </c>
      <c r="C37" s="58">
        <v>0</v>
      </c>
      <c r="D37" s="58">
        <v>0</v>
      </c>
      <c r="E37" s="58">
        <v>0</v>
      </c>
      <c r="F37" s="58">
        <v>0</v>
      </c>
      <c r="G37" s="58">
        <v>0</v>
      </c>
      <c r="H37" s="58">
        <v>-42</v>
      </c>
      <c r="I37" s="58">
        <v>-129</v>
      </c>
      <c r="J37" s="58">
        <v>-142</v>
      </c>
      <c r="K37" s="58">
        <v>-141</v>
      </c>
      <c r="L37" s="58">
        <v>-152</v>
      </c>
      <c r="M37" s="58">
        <v>-153</v>
      </c>
      <c r="N37" s="58">
        <v>-152</v>
      </c>
      <c r="O37" s="58">
        <v>-158</v>
      </c>
      <c r="Q37" s="58">
        <f t="shared" si="45"/>
        <v>0</v>
      </c>
      <c r="R37" s="58">
        <f t="shared" si="42"/>
        <v>-171</v>
      </c>
      <c r="S37" s="58">
        <f t="shared" si="43"/>
        <v>-588</v>
      </c>
      <c r="T37" s="58">
        <f t="shared" si="44"/>
        <v>-310</v>
      </c>
      <c r="U37" s="45" t="s">
        <v>9</v>
      </c>
    </row>
    <row r="38" spans="1:21" ht="15.95" hidden="1" customHeight="1" outlineLevel="1" x14ac:dyDescent="0.2">
      <c r="A38" s="57" t="s">
        <v>104</v>
      </c>
      <c r="B38" s="58">
        <v>0</v>
      </c>
      <c r="C38" s="58">
        <v>0</v>
      </c>
      <c r="D38" s="58">
        <v>0</v>
      </c>
      <c r="E38" s="58">
        <v>0</v>
      </c>
      <c r="F38" s="58">
        <v>0</v>
      </c>
      <c r="G38" s="58">
        <v>0</v>
      </c>
      <c r="H38" s="58">
        <v>-21</v>
      </c>
      <c r="I38" s="58">
        <v>-64</v>
      </c>
      <c r="J38" s="58">
        <v>-71</v>
      </c>
      <c r="K38" s="58">
        <v>-70</v>
      </c>
      <c r="L38" s="58">
        <v>-77</v>
      </c>
      <c r="M38" s="58">
        <v>-76</v>
      </c>
      <c r="N38" s="58">
        <v>-76</v>
      </c>
      <c r="O38" s="58">
        <v>-79</v>
      </c>
      <c r="Q38" s="58">
        <f t="shared" si="45"/>
        <v>0</v>
      </c>
      <c r="R38" s="58">
        <f t="shared" si="42"/>
        <v>-85</v>
      </c>
      <c r="S38" s="58">
        <f t="shared" si="43"/>
        <v>-294</v>
      </c>
      <c r="T38" s="58">
        <f t="shared" si="44"/>
        <v>-155</v>
      </c>
      <c r="U38" s="45" t="s">
        <v>9</v>
      </c>
    </row>
    <row r="39" spans="1:21" ht="15.95" hidden="1" customHeight="1" outlineLevel="1" x14ac:dyDescent="0.2">
      <c r="A39" s="57" t="s">
        <v>105</v>
      </c>
      <c r="B39" s="58">
        <v>0</v>
      </c>
      <c r="C39" s="58">
        <v>0</v>
      </c>
      <c r="D39" s="58">
        <v>0</v>
      </c>
      <c r="E39" s="58">
        <v>0</v>
      </c>
      <c r="F39" s="58">
        <v>0</v>
      </c>
      <c r="G39" s="58">
        <v>0</v>
      </c>
      <c r="H39" s="58">
        <v>-47</v>
      </c>
      <c r="I39" s="58">
        <v>-143</v>
      </c>
      <c r="J39" s="58">
        <v>-158</v>
      </c>
      <c r="K39" s="58">
        <v>-157</v>
      </c>
      <c r="L39" s="58">
        <v>-171</v>
      </c>
      <c r="M39" s="58">
        <v>-170</v>
      </c>
      <c r="N39" s="58">
        <v>-170</v>
      </c>
      <c r="O39" s="58">
        <v>-176</v>
      </c>
      <c r="Q39" s="58">
        <f>SUM(B39:E39)</f>
        <v>0</v>
      </c>
      <c r="R39" s="58">
        <f t="shared" si="42"/>
        <v>-190</v>
      </c>
      <c r="S39" s="58">
        <f t="shared" si="43"/>
        <v>-656</v>
      </c>
      <c r="T39" s="58">
        <f t="shared" si="44"/>
        <v>-346</v>
      </c>
      <c r="U39" s="45" t="s">
        <v>9</v>
      </c>
    </row>
    <row r="40" spans="1:21" ht="15.95" hidden="1" customHeight="1" outlineLevel="1" x14ac:dyDescent="0.2">
      <c r="A40" s="55" t="s">
        <v>106</v>
      </c>
      <c r="B40" s="56">
        <f t="shared" ref="B40:G40" si="48">B22+B29</f>
        <v>0</v>
      </c>
      <c r="C40" s="56">
        <f t="shared" si="48"/>
        <v>0</v>
      </c>
      <c r="D40" s="56">
        <f t="shared" si="48"/>
        <v>0</v>
      </c>
      <c r="E40" s="56">
        <f t="shared" si="48"/>
        <v>0</v>
      </c>
      <c r="F40" s="56">
        <f t="shared" si="48"/>
        <v>0</v>
      </c>
      <c r="G40" s="56">
        <f t="shared" si="48"/>
        <v>0</v>
      </c>
      <c r="H40" s="56">
        <f t="shared" ref="H40:M40" si="49">H22+H29</f>
        <v>10564</v>
      </c>
      <c r="I40" s="56">
        <f t="shared" si="49"/>
        <v>31896</v>
      </c>
      <c r="J40" s="56">
        <f t="shared" si="49"/>
        <v>35263</v>
      </c>
      <c r="K40" s="56">
        <f t="shared" si="49"/>
        <v>35266</v>
      </c>
      <c r="L40" s="56">
        <f t="shared" si="49"/>
        <v>38119</v>
      </c>
      <c r="M40" s="56">
        <f t="shared" si="49"/>
        <v>38064</v>
      </c>
      <c r="N40" s="56">
        <f t="shared" ref="N40:O40" si="50">N22+N29</f>
        <v>38053</v>
      </c>
      <c r="O40" s="56">
        <f t="shared" si="50"/>
        <v>39420</v>
      </c>
      <c r="Q40" s="56">
        <f t="shared" si="45"/>
        <v>0</v>
      </c>
      <c r="R40" s="56">
        <f t="shared" si="42"/>
        <v>42460</v>
      </c>
      <c r="S40" s="56">
        <f t="shared" si="43"/>
        <v>146712</v>
      </c>
      <c r="T40" s="56">
        <f t="shared" si="44"/>
        <v>77473</v>
      </c>
      <c r="U40" s="45" t="s">
        <v>9</v>
      </c>
    </row>
    <row r="41" spans="1:21" ht="15.95" hidden="1" customHeight="1" outlineLevel="1" x14ac:dyDescent="0.2">
      <c r="A41" s="55" t="s">
        <v>107</v>
      </c>
      <c r="B41" s="56">
        <v>0</v>
      </c>
      <c r="C41" s="56">
        <v>0</v>
      </c>
      <c r="D41" s="56">
        <v>0</v>
      </c>
      <c r="E41" s="56">
        <v>0</v>
      </c>
      <c r="F41" s="56">
        <v>0</v>
      </c>
      <c r="G41" s="56">
        <v>-78</v>
      </c>
      <c r="H41" s="56">
        <v>-333</v>
      </c>
      <c r="I41" s="56">
        <f t="shared" ref="I41:N41" si="51">SUM(I42:I45)</f>
        <v>-4877</v>
      </c>
      <c r="J41" s="56">
        <f t="shared" si="51"/>
        <v>-8530</v>
      </c>
      <c r="K41" s="56">
        <f t="shared" si="51"/>
        <v>-8399</v>
      </c>
      <c r="L41" s="56">
        <f t="shared" si="51"/>
        <v>-7669</v>
      </c>
      <c r="M41" s="56">
        <f t="shared" si="51"/>
        <v>-8465</v>
      </c>
      <c r="N41" s="56">
        <f t="shared" si="51"/>
        <v>-7563</v>
      </c>
      <c r="O41" s="56">
        <f t="shared" ref="O41" si="52">SUM(O42:O45)</f>
        <v>-7553</v>
      </c>
      <c r="Q41" s="56">
        <f t="shared" si="45"/>
        <v>0</v>
      </c>
      <c r="R41" s="56">
        <f t="shared" si="42"/>
        <v>-5288</v>
      </c>
      <c r="S41" s="56">
        <f t="shared" si="43"/>
        <v>-33063</v>
      </c>
      <c r="T41" s="56">
        <f t="shared" si="44"/>
        <v>-15116</v>
      </c>
      <c r="U41" s="45" t="s">
        <v>9</v>
      </c>
    </row>
    <row r="42" spans="1:21"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45"/>
        <v>0</v>
      </c>
      <c r="R42" s="58">
        <f t="shared" si="42"/>
        <v>0</v>
      </c>
      <c r="S42" s="58">
        <f t="shared" si="43"/>
        <v>0</v>
      </c>
      <c r="T42" s="58">
        <f t="shared" si="44"/>
        <v>0</v>
      </c>
      <c r="U42" s="45" t="s">
        <v>9</v>
      </c>
    </row>
    <row r="43" spans="1:21" ht="15.95" hidden="1" customHeight="1" outlineLevel="1" x14ac:dyDescent="0.2">
      <c r="A43" s="57" t="s">
        <v>109</v>
      </c>
      <c r="B43" s="58">
        <v>0</v>
      </c>
      <c r="C43" s="58">
        <v>0</v>
      </c>
      <c r="D43" s="58">
        <v>0</v>
      </c>
      <c r="E43" s="58">
        <v>0</v>
      </c>
      <c r="F43" s="58">
        <v>0</v>
      </c>
      <c r="G43" s="58">
        <v>-78</v>
      </c>
      <c r="H43" s="58">
        <v>-333</v>
      </c>
      <c r="I43" s="58">
        <v>-729</v>
      </c>
      <c r="J43" s="58">
        <v>-2803</v>
      </c>
      <c r="K43" s="58">
        <v>-2673</v>
      </c>
      <c r="L43" s="58">
        <v>-1942</v>
      </c>
      <c r="M43" s="58">
        <v>-2739</v>
      </c>
      <c r="N43" s="58">
        <v>-1836</v>
      </c>
      <c r="O43" s="58">
        <v>-1826</v>
      </c>
      <c r="Q43" s="58">
        <f t="shared" si="45"/>
        <v>0</v>
      </c>
      <c r="R43" s="58">
        <f t="shared" si="42"/>
        <v>-1140</v>
      </c>
      <c r="S43" s="58">
        <f t="shared" si="43"/>
        <v>-10157</v>
      </c>
      <c r="T43" s="58">
        <f t="shared" si="44"/>
        <v>-3662</v>
      </c>
      <c r="U43" s="45" t="s">
        <v>9</v>
      </c>
    </row>
    <row r="44" spans="1:21"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45"/>
        <v>0</v>
      </c>
      <c r="R44" s="58">
        <f t="shared" si="42"/>
        <v>0</v>
      </c>
      <c r="S44" s="58">
        <f t="shared" si="43"/>
        <v>0</v>
      </c>
      <c r="T44" s="58">
        <f t="shared" si="44"/>
        <v>0</v>
      </c>
      <c r="U44" s="45" t="s">
        <v>9</v>
      </c>
    </row>
    <row r="45" spans="1:21" ht="15.95" hidden="1" customHeight="1" outlineLevel="1" x14ac:dyDescent="0.2">
      <c r="A45" s="57" t="s">
        <v>111</v>
      </c>
      <c r="B45" s="58">
        <v>0</v>
      </c>
      <c r="C45" s="58">
        <v>0</v>
      </c>
      <c r="D45" s="58">
        <v>0</v>
      </c>
      <c r="E45" s="58">
        <v>0</v>
      </c>
      <c r="F45" s="58">
        <v>0</v>
      </c>
      <c r="G45" s="58">
        <v>0</v>
      </c>
      <c r="H45" s="58">
        <v>0</v>
      </c>
      <c r="I45" s="58">
        <v>-4148</v>
      </c>
      <c r="J45" s="58">
        <v>-5727</v>
      </c>
      <c r="K45" s="58">
        <v>-5726</v>
      </c>
      <c r="L45" s="58">
        <v>-5727</v>
      </c>
      <c r="M45" s="58">
        <v>-5726</v>
      </c>
      <c r="N45" s="58">
        <v>-5727</v>
      </c>
      <c r="O45" s="58">
        <v>-5727</v>
      </c>
      <c r="Q45" s="58">
        <f t="shared" si="45"/>
        <v>0</v>
      </c>
      <c r="R45" s="58">
        <f t="shared" si="42"/>
        <v>-4148</v>
      </c>
      <c r="S45" s="58">
        <f t="shared" si="43"/>
        <v>-22906</v>
      </c>
      <c r="T45" s="58">
        <f t="shared" si="44"/>
        <v>-11454</v>
      </c>
      <c r="U45" s="45" t="s">
        <v>9</v>
      </c>
    </row>
    <row r="46" spans="1:21" ht="15.95" hidden="1" customHeight="1" outlineLevel="1" x14ac:dyDescent="0.2">
      <c r="A46" s="55" t="s">
        <v>112</v>
      </c>
      <c r="B46" s="56">
        <v>0</v>
      </c>
      <c r="C46" s="56">
        <v>-23</v>
      </c>
      <c r="D46" s="56">
        <v>-17</v>
      </c>
      <c r="E46" s="56">
        <v>-22</v>
      </c>
      <c r="F46" s="56">
        <v>-7</v>
      </c>
      <c r="G46" s="56">
        <v>-1</v>
      </c>
      <c r="H46" s="56">
        <v>-332</v>
      </c>
      <c r="I46" s="56">
        <f t="shared" ref="I46:N46" si="53">SUM(I47:I52)</f>
        <v>-79</v>
      </c>
      <c r="J46" s="56">
        <f t="shared" si="53"/>
        <v>-1049</v>
      </c>
      <c r="K46" s="56">
        <f t="shared" si="53"/>
        <v>-969</v>
      </c>
      <c r="L46" s="56">
        <f t="shared" si="53"/>
        <v>-873</v>
      </c>
      <c r="M46" s="56">
        <f t="shared" si="53"/>
        <v>-910</v>
      </c>
      <c r="N46" s="56">
        <f t="shared" si="53"/>
        <v>-813</v>
      </c>
      <c r="O46" s="56">
        <f t="shared" ref="O46" si="54">SUM(O47:O52)</f>
        <v>-823</v>
      </c>
      <c r="Q46" s="56">
        <f t="shared" si="45"/>
        <v>-62</v>
      </c>
      <c r="R46" s="58">
        <f t="shared" si="42"/>
        <v>-419</v>
      </c>
      <c r="S46" s="58">
        <f t="shared" si="43"/>
        <v>-3801</v>
      </c>
      <c r="T46" s="58">
        <f t="shared" si="44"/>
        <v>-1636</v>
      </c>
      <c r="U46" s="45" t="s">
        <v>9</v>
      </c>
    </row>
    <row r="47" spans="1:21" ht="15.95" hidden="1" customHeight="1" outlineLevel="1" x14ac:dyDescent="0.2">
      <c r="A47" s="57" t="s">
        <v>113</v>
      </c>
      <c r="B47" s="58">
        <v>0</v>
      </c>
      <c r="C47" s="58">
        <v>-23</v>
      </c>
      <c r="D47" s="58">
        <v>-17</v>
      </c>
      <c r="E47" s="58">
        <v>-22</v>
      </c>
      <c r="F47" s="58">
        <v>-7</v>
      </c>
      <c r="G47" s="58">
        <v>-1</v>
      </c>
      <c r="H47" s="58">
        <v>-323</v>
      </c>
      <c r="I47" s="58">
        <v>-83</v>
      </c>
      <c r="J47" s="58">
        <v>-799</v>
      </c>
      <c r="K47" s="58">
        <v>-467</v>
      </c>
      <c r="L47" s="58">
        <v>-516</v>
      </c>
      <c r="M47" s="58">
        <v>-360</v>
      </c>
      <c r="N47" s="58">
        <v>-386</v>
      </c>
      <c r="O47" s="58">
        <v>-362</v>
      </c>
      <c r="Q47" s="58">
        <f t="shared" si="45"/>
        <v>-62</v>
      </c>
      <c r="R47" s="58">
        <f t="shared" si="42"/>
        <v>-414</v>
      </c>
      <c r="S47" s="58">
        <f t="shared" si="43"/>
        <v>-2142</v>
      </c>
      <c r="T47" s="58">
        <f t="shared" si="44"/>
        <v>-748</v>
      </c>
      <c r="U47" s="45" t="s">
        <v>9</v>
      </c>
    </row>
    <row r="48" spans="1:21" ht="15.95" hidden="1" customHeight="1" outlineLevel="1" x14ac:dyDescent="0.2">
      <c r="A48" s="57" t="s">
        <v>114</v>
      </c>
      <c r="B48" s="58">
        <v>0</v>
      </c>
      <c r="C48" s="58">
        <v>0</v>
      </c>
      <c r="D48" s="58">
        <v>0</v>
      </c>
      <c r="E48" s="58">
        <v>0</v>
      </c>
      <c r="F48" s="58">
        <v>0</v>
      </c>
      <c r="G48" s="58">
        <v>0</v>
      </c>
      <c r="H48" s="58">
        <v>0</v>
      </c>
      <c r="I48" s="58">
        <v>0</v>
      </c>
      <c r="J48" s="58">
        <v>0</v>
      </c>
      <c r="K48" s="58">
        <v>0</v>
      </c>
      <c r="L48" s="58">
        <v>0</v>
      </c>
      <c r="M48" s="58">
        <v>0</v>
      </c>
      <c r="N48" s="58">
        <v>0</v>
      </c>
      <c r="O48" s="58">
        <v>0</v>
      </c>
      <c r="Q48" s="58">
        <f t="shared" si="45"/>
        <v>0</v>
      </c>
      <c r="R48" s="58">
        <f t="shared" si="42"/>
        <v>0</v>
      </c>
      <c r="S48" s="58">
        <f t="shared" si="43"/>
        <v>0</v>
      </c>
      <c r="T48" s="58">
        <f t="shared" si="44"/>
        <v>0</v>
      </c>
      <c r="U48" s="45" t="s">
        <v>9</v>
      </c>
    </row>
    <row r="49" spans="1:21" ht="15.95" hidden="1" customHeight="1" outlineLevel="1" x14ac:dyDescent="0.2">
      <c r="A49" s="57" t="s">
        <v>115</v>
      </c>
      <c r="B49" s="58">
        <v>0</v>
      </c>
      <c r="C49" s="58">
        <v>0</v>
      </c>
      <c r="D49" s="58">
        <v>0</v>
      </c>
      <c r="E49" s="58">
        <v>0</v>
      </c>
      <c r="F49" s="58">
        <v>0</v>
      </c>
      <c r="G49" s="58">
        <v>0</v>
      </c>
      <c r="H49" s="58">
        <v>-9</v>
      </c>
      <c r="I49" s="58">
        <v>4</v>
      </c>
      <c r="J49" s="58">
        <v>-377</v>
      </c>
      <c r="K49" s="58">
        <v>-502</v>
      </c>
      <c r="L49" s="58">
        <v>-357</v>
      </c>
      <c r="M49" s="58">
        <v>-550</v>
      </c>
      <c r="N49" s="58">
        <v>-500</v>
      </c>
      <c r="O49" s="58">
        <v>-461</v>
      </c>
      <c r="Q49" s="58">
        <f t="shared" si="45"/>
        <v>0</v>
      </c>
      <c r="R49" s="58">
        <f t="shared" si="42"/>
        <v>-5</v>
      </c>
      <c r="S49" s="58">
        <f t="shared" si="43"/>
        <v>-1786</v>
      </c>
      <c r="T49" s="58">
        <f t="shared" si="44"/>
        <v>-961</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45"/>
        <v>0</v>
      </c>
      <c r="R50" s="58">
        <f t="shared" si="42"/>
        <v>0</v>
      </c>
      <c r="S50" s="58">
        <f t="shared" si="43"/>
        <v>0</v>
      </c>
      <c r="T50" s="58">
        <f t="shared" si="44"/>
        <v>0</v>
      </c>
      <c r="U50" s="45" t="s">
        <v>9</v>
      </c>
    </row>
    <row r="51" spans="1:21" ht="15.95" hidden="1" customHeight="1" outlineLevel="1" x14ac:dyDescent="0.2">
      <c r="A51" s="57" t="s">
        <v>117</v>
      </c>
      <c r="B51" s="58">
        <v>0</v>
      </c>
      <c r="C51" s="58">
        <v>0</v>
      </c>
      <c r="D51" s="58">
        <v>0</v>
      </c>
      <c r="E51" s="58">
        <v>0</v>
      </c>
      <c r="F51" s="58">
        <v>0</v>
      </c>
      <c r="G51" s="58">
        <v>0</v>
      </c>
      <c r="H51" s="58">
        <v>0</v>
      </c>
      <c r="I51" s="58">
        <v>0</v>
      </c>
      <c r="J51" s="58">
        <v>127</v>
      </c>
      <c r="K51" s="58">
        <v>0</v>
      </c>
      <c r="L51" s="58">
        <v>0</v>
      </c>
      <c r="M51" s="58">
        <v>0</v>
      </c>
      <c r="N51" s="58">
        <v>73</v>
      </c>
      <c r="O51" s="58">
        <v>0</v>
      </c>
      <c r="Q51" s="58">
        <f t="shared" si="45"/>
        <v>0</v>
      </c>
      <c r="R51" s="58">
        <f t="shared" si="42"/>
        <v>0</v>
      </c>
      <c r="S51" s="58">
        <f t="shared" si="43"/>
        <v>127</v>
      </c>
      <c r="T51" s="58">
        <f t="shared" si="44"/>
        <v>73</v>
      </c>
      <c r="U51" s="45" t="s">
        <v>9</v>
      </c>
    </row>
    <row r="52" spans="1:21" ht="15.95" hidden="1" customHeight="1" outlineLevel="1" x14ac:dyDescent="0.2">
      <c r="A52" s="57" t="s">
        <v>118</v>
      </c>
      <c r="B52" s="58">
        <v>0</v>
      </c>
      <c r="C52" s="58">
        <v>0</v>
      </c>
      <c r="D52" s="58">
        <v>0</v>
      </c>
      <c r="E52" s="58">
        <v>0</v>
      </c>
      <c r="F52" s="58">
        <v>0</v>
      </c>
      <c r="G52" s="58">
        <v>0</v>
      </c>
      <c r="H52" s="58">
        <v>0</v>
      </c>
      <c r="I52" s="58">
        <v>0</v>
      </c>
      <c r="J52" s="58">
        <v>0</v>
      </c>
      <c r="K52" s="58">
        <v>0</v>
      </c>
      <c r="L52" s="58">
        <v>0</v>
      </c>
      <c r="M52" s="58">
        <v>0</v>
      </c>
      <c r="N52" s="58">
        <v>0</v>
      </c>
      <c r="O52" s="58">
        <v>0</v>
      </c>
      <c r="Q52" s="58">
        <f t="shared" si="45"/>
        <v>0</v>
      </c>
      <c r="R52" s="58">
        <f t="shared" si="42"/>
        <v>0</v>
      </c>
      <c r="S52" s="58">
        <f t="shared" si="43"/>
        <v>0</v>
      </c>
      <c r="T52" s="58">
        <f t="shared" si="44"/>
        <v>0</v>
      </c>
      <c r="U52" s="45" t="s">
        <v>9</v>
      </c>
    </row>
    <row r="53" spans="1:21" ht="15.95" hidden="1" customHeight="1" outlineLevel="1" x14ac:dyDescent="0.2">
      <c r="A53" s="59" t="s">
        <v>119</v>
      </c>
      <c r="B53" s="56">
        <f t="shared" ref="B53:G53" si="55">B40+B41+B46</f>
        <v>0</v>
      </c>
      <c r="C53" s="56">
        <f t="shared" si="55"/>
        <v>-23</v>
      </c>
      <c r="D53" s="56">
        <f t="shared" si="55"/>
        <v>-17</v>
      </c>
      <c r="E53" s="56">
        <f t="shared" si="55"/>
        <v>-22</v>
      </c>
      <c r="F53" s="56">
        <f t="shared" si="55"/>
        <v>-7</v>
      </c>
      <c r="G53" s="56">
        <f t="shared" si="55"/>
        <v>-79</v>
      </c>
      <c r="H53" s="56">
        <f t="shared" ref="H53:M53" si="56">H40+H41+H46</f>
        <v>9899</v>
      </c>
      <c r="I53" s="56">
        <f t="shared" si="56"/>
        <v>26940</v>
      </c>
      <c r="J53" s="56">
        <f t="shared" si="56"/>
        <v>25684</v>
      </c>
      <c r="K53" s="56">
        <f t="shared" si="56"/>
        <v>25898</v>
      </c>
      <c r="L53" s="56">
        <f t="shared" si="56"/>
        <v>29577</v>
      </c>
      <c r="M53" s="56">
        <f t="shared" si="56"/>
        <v>28689</v>
      </c>
      <c r="N53" s="56">
        <f t="shared" ref="N53:O53" si="57">N40+N41+N46</f>
        <v>29677</v>
      </c>
      <c r="O53" s="56">
        <f t="shared" si="57"/>
        <v>31044</v>
      </c>
      <c r="Q53" s="56">
        <f t="shared" si="45"/>
        <v>-62</v>
      </c>
      <c r="R53" s="56">
        <f t="shared" si="42"/>
        <v>36753</v>
      </c>
      <c r="S53" s="56">
        <f t="shared" si="43"/>
        <v>109848</v>
      </c>
      <c r="T53" s="56">
        <f t="shared" si="44"/>
        <v>60721</v>
      </c>
      <c r="U53" s="45" t="s">
        <v>9</v>
      </c>
    </row>
    <row r="54" spans="1:21" ht="15.95" hidden="1" customHeight="1" outlineLevel="1" x14ac:dyDescent="0.2">
      <c r="A54" s="60" t="s">
        <v>120</v>
      </c>
      <c r="B54" s="56">
        <v>0</v>
      </c>
      <c r="C54" s="56">
        <v>0</v>
      </c>
      <c r="D54" s="56">
        <v>0</v>
      </c>
      <c r="E54" s="56">
        <v>0</v>
      </c>
      <c r="F54" s="56">
        <v>0</v>
      </c>
      <c r="G54" s="56">
        <v>0</v>
      </c>
      <c r="H54" s="56">
        <v>-4658</v>
      </c>
      <c r="I54" s="56">
        <f t="shared" ref="I54:N54" si="58">SUM(I55:I57)</f>
        <v>-31983</v>
      </c>
      <c r="J54" s="56">
        <f t="shared" si="58"/>
        <v>-36202</v>
      </c>
      <c r="K54" s="56">
        <f t="shared" si="58"/>
        <v>-28664</v>
      </c>
      <c r="L54" s="56">
        <f t="shared" si="58"/>
        <v>-37399</v>
      </c>
      <c r="M54" s="56">
        <f t="shared" si="58"/>
        <v>-40993</v>
      </c>
      <c r="N54" s="56">
        <f t="shared" si="58"/>
        <v>-38161</v>
      </c>
      <c r="O54" s="56">
        <f t="shared" ref="O54" si="59">SUM(O55:O57)</f>
        <v>-41117</v>
      </c>
      <c r="Q54" s="56">
        <f t="shared" si="45"/>
        <v>0</v>
      </c>
      <c r="R54" s="58">
        <f t="shared" si="42"/>
        <v>-36641</v>
      </c>
      <c r="S54" s="58">
        <f t="shared" si="43"/>
        <v>-143258</v>
      </c>
      <c r="T54" s="58">
        <f t="shared" si="44"/>
        <v>-79278</v>
      </c>
      <c r="U54" s="45" t="s">
        <v>9</v>
      </c>
    </row>
    <row r="55" spans="1:21" ht="15.95" hidden="1" customHeight="1" outlineLevel="1" x14ac:dyDescent="0.2">
      <c r="A55" s="57" t="s">
        <v>121</v>
      </c>
      <c r="B55" s="58">
        <v>0</v>
      </c>
      <c r="C55" s="58">
        <v>0</v>
      </c>
      <c r="D55" s="58">
        <v>0</v>
      </c>
      <c r="E55" s="58">
        <v>0</v>
      </c>
      <c r="F55" s="58">
        <v>0</v>
      </c>
      <c r="G55" s="58">
        <v>0</v>
      </c>
      <c r="H55" s="58">
        <v>-4658</v>
      </c>
      <c r="I55" s="58">
        <v>-31982</v>
      </c>
      <c r="J55" s="58">
        <v>-29457</v>
      </c>
      <c r="K55" s="58">
        <v>-25454</v>
      </c>
      <c r="L55" s="58">
        <v>-34089</v>
      </c>
      <c r="M55" s="58">
        <v>-37500</v>
      </c>
      <c r="N55" s="58">
        <v>-34676</v>
      </c>
      <c r="O55" s="58">
        <v>-37499</v>
      </c>
      <c r="Q55" s="58">
        <f t="shared" si="45"/>
        <v>0</v>
      </c>
      <c r="R55" s="58">
        <f t="shared" si="42"/>
        <v>-36640</v>
      </c>
      <c r="S55" s="58">
        <f t="shared" si="43"/>
        <v>-126500</v>
      </c>
      <c r="T55" s="58">
        <f t="shared" si="44"/>
        <v>-72175</v>
      </c>
      <c r="U55" s="45" t="s">
        <v>9</v>
      </c>
    </row>
    <row r="56" spans="1:21" ht="15.95" hidden="1" customHeight="1" outlineLevel="1" x14ac:dyDescent="0.2">
      <c r="A56" s="57" t="s">
        <v>122</v>
      </c>
      <c r="B56" s="58">
        <v>0</v>
      </c>
      <c r="C56" s="58">
        <v>0</v>
      </c>
      <c r="D56" s="58">
        <v>0</v>
      </c>
      <c r="E56" s="58">
        <v>0</v>
      </c>
      <c r="F56" s="58">
        <v>0</v>
      </c>
      <c r="G56" s="58">
        <v>0</v>
      </c>
      <c r="H56" s="58">
        <v>0</v>
      </c>
      <c r="I56" s="58">
        <v>0</v>
      </c>
      <c r="J56" s="58">
        <v>0</v>
      </c>
      <c r="K56" s="58">
        <v>0</v>
      </c>
      <c r="L56" s="58">
        <v>0</v>
      </c>
      <c r="M56" s="58">
        <v>0</v>
      </c>
      <c r="N56" s="58">
        <v>0</v>
      </c>
      <c r="O56" s="58">
        <v>0</v>
      </c>
      <c r="Q56" s="58">
        <f t="shared" si="45"/>
        <v>0</v>
      </c>
      <c r="R56" s="58">
        <f t="shared" si="42"/>
        <v>0</v>
      </c>
      <c r="S56" s="58">
        <f t="shared" si="43"/>
        <v>0</v>
      </c>
      <c r="T56" s="58">
        <f t="shared" si="44"/>
        <v>0</v>
      </c>
      <c r="U56" s="45" t="s">
        <v>9</v>
      </c>
    </row>
    <row r="57" spans="1:21" ht="15.95" hidden="1" customHeight="1" outlineLevel="1" x14ac:dyDescent="0.2">
      <c r="A57" s="57" t="s">
        <v>123</v>
      </c>
      <c r="B57" s="58">
        <v>0</v>
      </c>
      <c r="C57" s="58">
        <v>0</v>
      </c>
      <c r="D57" s="58">
        <v>0</v>
      </c>
      <c r="E57" s="58">
        <v>0</v>
      </c>
      <c r="F57" s="58">
        <v>0</v>
      </c>
      <c r="G57" s="58">
        <v>0</v>
      </c>
      <c r="H57" s="58">
        <v>0</v>
      </c>
      <c r="I57" s="58">
        <v>-1</v>
      </c>
      <c r="J57" s="58">
        <v>-6745</v>
      </c>
      <c r="K57" s="58">
        <v>-3210</v>
      </c>
      <c r="L57" s="58">
        <v>-3310</v>
      </c>
      <c r="M57" s="58">
        <v>-3493</v>
      </c>
      <c r="N57" s="58">
        <v>-3485</v>
      </c>
      <c r="O57" s="58">
        <v>-3618</v>
      </c>
      <c r="Q57" s="58">
        <f t="shared" si="45"/>
        <v>0</v>
      </c>
      <c r="R57" s="58">
        <f t="shared" si="42"/>
        <v>-1</v>
      </c>
      <c r="S57" s="58">
        <f t="shared" si="43"/>
        <v>-16758</v>
      </c>
      <c r="T57" s="58">
        <f t="shared" si="44"/>
        <v>-7103</v>
      </c>
      <c r="U57" s="45" t="s">
        <v>9</v>
      </c>
    </row>
    <row r="58" spans="1:21" ht="15.95" hidden="1" customHeight="1" outlineLevel="1" x14ac:dyDescent="0.2">
      <c r="A58" s="60" t="s">
        <v>124</v>
      </c>
      <c r="B58" s="56">
        <v>0</v>
      </c>
      <c r="C58" s="56">
        <v>0</v>
      </c>
      <c r="D58" s="56">
        <v>0</v>
      </c>
      <c r="E58" s="56">
        <v>0</v>
      </c>
      <c r="F58" s="56">
        <v>0</v>
      </c>
      <c r="G58" s="56">
        <v>0</v>
      </c>
      <c r="H58" s="56">
        <v>55</v>
      </c>
      <c r="I58" s="56">
        <f t="shared" ref="I58:N58" si="60">SUM(I59:I60)</f>
        <v>675</v>
      </c>
      <c r="J58" s="56">
        <f t="shared" si="60"/>
        <v>346</v>
      </c>
      <c r="K58" s="56">
        <f t="shared" si="60"/>
        <v>271</v>
      </c>
      <c r="L58" s="56">
        <f t="shared" si="60"/>
        <v>596</v>
      </c>
      <c r="M58" s="56">
        <f t="shared" si="60"/>
        <v>831</v>
      </c>
      <c r="N58" s="56">
        <f t="shared" si="60"/>
        <v>827</v>
      </c>
      <c r="O58" s="56">
        <f t="shared" ref="O58" si="61">SUM(O59:O60)</f>
        <v>1222</v>
      </c>
      <c r="Q58" s="56">
        <f t="shared" si="45"/>
        <v>0</v>
      </c>
      <c r="R58" s="56">
        <f t="shared" si="42"/>
        <v>730</v>
      </c>
      <c r="S58" s="56">
        <f t="shared" si="43"/>
        <v>2044</v>
      </c>
      <c r="T58" s="56">
        <f t="shared" si="44"/>
        <v>2049</v>
      </c>
      <c r="U58" s="45" t="s">
        <v>9</v>
      </c>
    </row>
    <row r="59" spans="1:21" ht="15.95" hidden="1" customHeight="1" outlineLevel="1" x14ac:dyDescent="0.2">
      <c r="A59" s="57" t="s">
        <v>125</v>
      </c>
      <c r="B59" s="58">
        <v>0</v>
      </c>
      <c r="C59" s="58">
        <v>0</v>
      </c>
      <c r="D59" s="58">
        <v>0</v>
      </c>
      <c r="E59" s="58">
        <v>0</v>
      </c>
      <c r="F59" s="58">
        <v>0</v>
      </c>
      <c r="G59" s="58">
        <v>0</v>
      </c>
      <c r="H59" s="58">
        <v>54</v>
      </c>
      <c r="I59" s="58">
        <v>309</v>
      </c>
      <c r="J59" s="58">
        <v>289</v>
      </c>
      <c r="K59" s="58">
        <v>395</v>
      </c>
      <c r="L59" s="58">
        <v>574</v>
      </c>
      <c r="M59" s="58">
        <v>821</v>
      </c>
      <c r="N59" s="58">
        <v>826</v>
      </c>
      <c r="O59" s="58">
        <v>1203</v>
      </c>
      <c r="Q59" s="58">
        <f t="shared" si="45"/>
        <v>0</v>
      </c>
      <c r="R59" s="58">
        <f t="shared" si="42"/>
        <v>363</v>
      </c>
      <c r="S59" s="58">
        <f t="shared" si="43"/>
        <v>2079</v>
      </c>
      <c r="T59" s="58">
        <f t="shared" si="44"/>
        <v>2029</v>
      </c>
      <c r="U59" s="45" t="s">
        <v>9</v>
      </c>
    </row>
    <row r="60" spans="1:21" ht="15.95" hidden="1" customHeight="1" outlineLevel="1" x14ac:dyDescent="0.2">
      <c r="A60" s="57" t="s">
        <v>123</v>
      </c>
      <c r="B60" s="58">
        <v>0</v>
      </c>
      <c r="C60" s="58">
        <v>0</v>
      </c>
      <c r="D60" s="58">
        <v>0</v>
      </c>
      <c r="E60" s="58">
        <v>0</v>
      </c>
      <c r="F60" s="58">
        <v>0</v>
      </c>
      <c r="G60" s="58">
        <v>0</v>
      </c>
      <c r="H60" s="58">
        <v>1</v>
      </c>
      <c r="I60" s="58">
        <v>366</v>
      </c>
      <c r="J60" s="58">
        <v>57</v>
      </c>
      <c r="K60" s="58">
        <v>-124</v>
      </c>
      <c r="L60" s="58">
        <v>22</v>
      </c>
      <c r="M60" s="58">
        <v>10</v>
      </c>
      <c r="N60" s="58">
        <v>1</v>
      </c>
      <c r="O60" s="58">
        <v>19</v>
      </c>
      <c r="Q60" s="58">
        <f t="shared" si="45"/>
        <v>0</v>
      </c>
      <c r="R60" s="58">
        <f t="shared" si="42"/>
        <v>367</v>
      </c>
      <c r="S60" s="58">
        <f t="shared" si="43"/>
        <v>-35</v>
      </c>
      <c r="T60" s="58">
        <f t="shared" si="44"/>
        <v>20</v>
      </c>
      <c r="U60" s="45" t="s">
        <v>9</v>
      </c>
    </row>
    <row r="61" spans="1:21" ht="15.95" hidden="1" customHeight="1" outlineLevel="1" x14ac:dyDescent="0.2">
      <c r="A61" s="55" t="s">
        <v>126</v>
      </c>
      <c r="B61" s="56">
        <f t="shared" ref="B61:H61" si="62">B53+B54+B58</f>
        <v>0</v>
      </c>
      <c r="C61" s="56">
        <f t="shared" si="62"/>
        <v>-23</v>
      </c>
      <c r="D61" s="56">
        <f t="shared" si="62"/>
        <v>-17</v>
      </c>
      <c r="E61" s="56">
        <f t="shared" si="62"/>
        <v>-22</v>
      </c>
      <c r="F61" s="56">
        <f t="shared" si="62"/>
        <v>-7</v>
      </c>
      <c r="G61" s="56">
        <f t="shared" si="62"/>
        <v>-79</v>
      </c>
      <c r="H61" s="56">
        <f t="shared" si="62"/>
        <v>5296</v>
      </c>
      <c r="I61" s="56">
        <f t="shared" ref="I61:J61" si="63">I53+I54+I58</f>
        <v>-4368</v>
      </c>
      <c r="J61" s="56">
        <f t="shared" si="63"/>
        <v>-10172</v>
      </c>
      <c r="K61" s="56">
        <f t="shared" ref="K61:L61" si="64">K53+K54+K58</f>
        <v>-2495</v>
      </c>
      <c r="L61" s="56">
        <f t="shared" si="64"/>
        <v>-7226</v>
      </c>
      <c r="M61" s="56">
        <f t="shared" ref="M61:N61" si="65">M53+M54+M58</f>
        <v>-11473</v>
      </c>
      <c r="N61" s="56">
        <f t="shared" si="65"/>
        <v>-7657</v>
      </c>
      <c r="O61" s="56">
        <f t="shared" ref="O61" si="66">O53+O54+O58</f>
        <v>-8851</v>
      </c>
      <c r="Q61" s="56">
        <f t="shared" si="45"/>
        <v>-62</v>
      </c>
      <c r="R61" s="56">
        <f t="shared" si="42"/>
        <v>842</v>
      </c>
      <c r="S61" s="56">
        <f t="shared" si="43"/>
        <v>-31366</v>
      </c>
      <c r="T61" s="56">
        <f t="shared" si="44"/>
        <v>-16508</v>
      </c>
      <c r="U61" s="45" t="s">
        <v>9</v>
      </c>
    </row>
    <row r="62" spans="1:21" ht="15.95" hidden="1" customHeight="1" outlineLevel="1" x14ac:dyDescent="0.2">
      <c r="A62" s="55" t="s">
        <v>127</v>
      </c>
      <c r="B62" s="56">
        <v>0</v>
      </c>
      <c r="C62" s="56">
        <f t="shared" ref="C62:M62" si="67">SUM(C63:C66)</f>
        <v>0</v>
      </c>
      <c r="D62" s="56">
        <f t="shared" si="67"/>
        <v>0</v>
      </c>
      <c r="E62" s="56">
        <f t="shared" si="67"/>
        <v>0</v>
      </c>
      <c r="F62" s="56">
        <f t="shared" si="67"/>
        <v>0</v>
      </c>
      <c r="G62" s="56">
        <f t="shared" si="67"/>
        <v>0</v>
      </c>
      <c r="H62" s="56">
        <f t="shared" si="67"/>
        <v>0</v>
      </c>
      <c r="I62" s="56">
        <f t="shared" si="67"/>
        <v>0</v>
      </c>
      <c r="J62" s="56">
        <f t="shared" si="67"/>
        <v>0</v>
      </c>
      <c r="K62" s="56">
        <f t="shared" si="67"/>
        <v>0</v>
      </c>
      <c r="L62" s="56">
        <f t="shared" si="67"/>
        <v>0</v>
      </c>
      <c r="M62" s="56">
        <f t="shared" si="67"/>
        <v>0</v>
      </c>
      <c r="N62" s="56">
        <f t="shared" ref="N62:O62" si="68">SUM(N63:N66)</f>
        <v>0</v>
      </c>
      <c r="O62" s="56">
        <f t="shared" si="68"/>
        <v>0</v>
      </c>
      <c r="Q62" s="56">
        <f t="shared" si="45"/>
        <v>0</v>
      </c>
      <c r="R62" s="58">
        <f t="shared" si="42"/>
        <v>0</v>
      </c>
      <c r="S62" s="58">
        <f t="shared" si="43"/>
        <v>0</v>
      </c>
      <c r="T62" s="58">
        <f t="shared" si="44"/>
        <v>0</v>
      </c>
      <c r="U62" s="45" t="s">
        <v>9</v>
      </c>
    </row>
    <row r="63" spans="1:21" ht="15.95" hidden="1" customHeight="1" outlineLevel="1" x14ac:dyDescent="0.2">
      <c r="A63" s="57" t="s">
        <v>128</v>
      </c>
      <c r="B63" s="58">
        <v>0</v>
      </c>
      <c r="C63" s="58">
        <v>0</v>
      </c>
      <c r="D63" s="58">
        <v>0</v>
      </c>
      <c r="E63" s="58">
        <v>0</v>
      </c>
      <c r="F63" s="58">
        <v>0</v>
      </c>
      <c r="G63" s="58">
        <v>0</v>
      </c>
      <c r="H63" s="58">
        <v>0</v>
      </c>
      <c r="I63" s="58">
        <v>0</v>
      </c>
      <c r="J63" s="58">
        <v>0</v>
      </c>
      <c r="K63" s="58">
        <v>0</v>
      </c>
      <c r="L63" s="58">
        <v>0</v>
      </c>
      <c r="M63" s="58">
        <v>0</v>
      </c>
      <c r="N63" s="58">
        <v>0</v>
      </c>
      <c r="O63" s="58">
        <v>0</v>
      </c>
      <c r="Q63" s="58">
        <f t="shared" si="45"/>
        <v>0</v>
      </c>
      <c r="R63" s="58">
        <f t="shared" si="42"/>
        <v>0</v>
      </c>
      <c r="S63" s="58">
        <f t="shared" si="43"/>
        <v>0</v>
      </c>
      <c r="T63" s="58">
        <f t="shared" si="44"/>
        <v>0</v>
      </c>
      <c r="U63" s="45" t="s">
        <v>9</v>
      </c>
    </row>
    <row r="64" spans="1:21" ht="15.95" hidden="1" customHeight="1" outlineLevel="1" x14ac:dyDescent="0.2">
      <c r="A64" s="57" t="s">
        <v>129</v>
      </c>
      <c r="B64" s="58">
        <v>0</v>
      </c>
      <c r="C64" s="58">
        <v>0</v>
      </c>
      <c r="D64" s="58">
        <v>0</v>
      </c>
      <c r="E64" s="58">
        <v>0</v>
      </c>
      <c r="F64" s="58">
        <v>0</v>
      </c>
      <c r="G64" s="58">
        <v>0</v>
      </c>
      <c r="H64" s="58">
        <v>0</v>
      </c>
      <c r="I64" s="58">
        <v>0</v>
      </c>
      <c r="J64" s="58">
        <v>0</v>
      </c>
      <c r="K64" s="58">
        <v>0</v>
      </c>
      <c r="L64" s="58">
        <v>0</v>
      </c>
      <c r="M64" s="58">
        <v>0</v>
      </c>
      <c r="N64" s="58">
        <v>0</v>
      </c>
      <c r="O64" s="58">
        <v>0</v>
      </c>
      <c r="Q64" s="58">
        <f t="shared" si="45"/>
        <v>0</v>
      </c>
      <c r="R64" s="58">
        <f t="shared" si="42"/>
        <v>0</v>
      </c>
      <c r="S64" s="58">
        <f t="shared" si="43"/>
        <v>0</v>
      </c>
      <c r="T64" s="58">
        <f t="shared" si="44"/>
        <v>0</v>
      </c>
      <c r="U64" s="45" t="s">
        <v>9</v>
      </c>
    </row>
    <row r="65" spans="1:31"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45"/>
        <v>0</v>
      </c>
      <c r="R65" s="58">
        <f t="shared" si="42"/>
        <v>0</v>
      </c>
      <c r="S65" s="58">
        <f t="shared" si="43"/>
        <v>0</v>
      </c>
      <c r="T65" s="58">
        <f t="shared" si="44"/>
        <v>0</v>
      </c>
      <c r="U65" s="45" t="s">
        <v>9</v>
      </c>
    </row>
    <row r="66" spans="1:31"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45"/>
        <v>0</v>
      </c>
      <c r="R66" s="58">
        <f t="shared" si="42"/>
        <v>0</v>
      </c>
      <c r="S66" s="58">
        <f t="shared" si="43"/>
        <v>0</v>
      </c>
      <c r="T66" s="58">
        <f t="shared" si="44"/>
        <v>0</v>
      </c>
      <c r="U66" s="45" t="s">
        <v>9</v>
      </c>
    </row>
    <row r="67" spans="1:31" ht="15.95" hidden="1" customHeight="1" outlineLevel="1" x14ac:dyDescent="0.2">
      <c r="A67" s="55" t="s">
        <v>81</v>
      </c>
      <c r="B67" s="56">
        <f t="shared" ref="B67:G67" si="69">B61+B62</f>
        <v>0</v>
      </c>
      <c r="C67" s="56">
        <f t="shared" si="69"/>
        <v>-23</v>
      </c>
      <c r="D67" s="56">
        <f t="shared" si="69"/>
        <v>-17</v>
      </c>
      <c r="E67" s="56">
        <f t="shared" si="69"/>
        <v>-22</v>
      </c>
      <c r="F67" s="56">
        <f t="shared" si="69"/>
        <v>-7</v>
      </c>
      <c r="G67" s="56">
        <f t="shared" si="69"/>
        <v>-79</v>
      </c>
      <c r="H67" s="56">
        <f t="shared" ref="H67:M67" si="70">H61+H62</f>
        <v>5296</v>
      </c>
      <c r="I67" s="56">
        <f t="shared" si="70"/>
        <v>-4368</v>
      </c>
      <c r="J67" s="56">
        <f t="shared" si="70"/>
        <v>-10172</v>
      </c>
      <c r="K67" s="56">
        <f t="shared" si="70"/>
        <v>-2495</v>
      </c>
      <c r="L67" s="56">
        <f t="shared" si="70"/>
        <v>-7226</v>
      </c>
      <c r="M67" s="56">
        <f t="shared" si="70"/>
        <v>-11473</v>
      </c>
      <c r="N67" s="56">
        <f t="shared" ref="N67:O67" si="71">N61+N62</f>
        <v>-7657</v>
      </c>
      <c r="O67" s="56">
        <f t="shared" si="71"/>
        <v>-8851</v>
      </c>
      <c r="Q67" s="56">
        <f t="shared" si="45"/>
        <v>-62</v>
      </c>
      <c r="R67" s="56">
        <f t="shared" si="42"/>
        <v>842</v>
      </c>
      <c r="S67" s="56">
        <f t="shared" si="43"/>
        <v>-31366</v>
      </c>
      <c r="T67" s="56">
        <f t="shared" si="44"/>
        <v>-16508</v>
      </c>
      <c r="U67" s="45" t="s">
        <v>9</v>
      </c>
    </row>
    <row r="68" spans="1:31" ht="15.95" customHeight="1" collapsed="1" x14ac:dyDescent="0.2">
      <c r="U68" s="45" t="s">
        <v>9</v>
      </c>
    </row>
    <row r="69" spans="1:31"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31" ht="15.95" customHeight="1" collapsed="1" x14ac:dyDescent="0.2">
      <c r="A70" s="43" t="s">
        <v>133</v>
      </c>
      <c r="B70" s="44">
        <f t="shared" ref="B70:H70" si="72">B71+B84</f>
        <v>775557</v>
      </c>
      <c r="C70" s="44">
        <f t="shared" si="72"/>
        <v>799783</v>
      </c>
      <c r="D70" s="44">
        <f t="shared" si="72"/>
        <v>800663</v>
      </c>
      <c r="E70" s="44">
        <f t="shared" si="72"/>
        <v>808108</v>
      </c>
      <c r="F70" s="44">
        <f t="shared" si="72"/>
        <v>811983</v>
      </c>
      <c r="G70" s="44">
        <f t="shared" si="72"/>
        <v>821073</v>
      </c>
      <c r="H70" s="44">
        <f t="shared" si="72"/>
        <v>882630</v>
      </c>
      <c r="I70" s="44">
        <f t="shared" ref="I70:J70" si="73">I71+I84</f>
        <v>936258</v>
      </c>
      <c r="J70" s="44">
        <f t="shared" si="73"/>
        <v>908264</v>
      </c>
      <c r="K70" s="44">
        <f t="shared" ref="K70:L70" si="74">K71+K84</f>
        <v>891041</v>
      </c>
      <c r="L70" s="44">
        <f t="shared" si="74"/>
        <v>899189</v>
      </c>
      <c r="M70" s="44">
        <f t="shared" ref="M70:N70" si="75">M71+M84</f>
        <v>910545</v>
      </c>
      <c r="N70" s="44">
        <f t="shared" si="75"/>
        <v>889646</v>
      </c>
      <c r="O70" s="44">
        <f t="shared" ref="O70" si="76">O71+O84</f>
        <v>884351</v>
      </c>
      <c r="Q70" s="44">
        <f t="shared" ref="Q70:Q101" si="77">E70</f>
        <v>808108</v>
      </c>
      <c r="R70" s="44">
        <f t="shared" ref="R70:R101" si="78">I70</f>
        <v>936258</v>
      </c>
      <c r="S70" s="44">
        <f t="shared" ref="S70:S101" si="79">M70</f>
        <v>910545</v>
      </c>
      <c r="T70" s="44">
        <f t="shared" ref="T70:T101" ca="1" si="80">OFFSET(P70,0,-1)</f>
        <v>884351</v>
      </c>
      <c r="U70" s="45" t="s">
        <v>9</v>
      </c>
      <c r="AA70" s="42"/>
      <c r="AB70" s="42"/>
      <c r="AC70" s="42"/>
      <c r="AD70" s="42"/>
      <c r="AE70" s="42"/>
    </row>
    <row r="71" spans="1:31" ht="15.95" hidden="1" customHeight="1" outlineLevel="1" x14ac:dyDescent="0.2">
      <c r="A71" s="61" t="s">
        <v>134</v>
      </c>
      <c r="B71" s="62">
        <v>699316</v>
      </c>
      <c r="C71" s="62">
        <v>622694</v>
      </c>
      <c r="D71" s="62">
        <v>507279</v>
      </c>
      <c r="E71" s="62">
        <v>351777</v>
      </c>
      <c r="F71" s="62">
        <v>238207</v>
      </c>
      <c r="G71" s="62">
        <v>155678</v>
      </c>
      <c r="H71" s="62">
        <v>74837</v>
      </c>
      <c r="I71" s="62">
        <f t="shared" ref="I71:N71" si="81">SUM(I72:I83)</f>
        <v>117564</v>
      </c>
      <c r="J71" s="62">
        <f t="shared" si="81"/>
        <v>95296</v>
      </c>
      <c r="K71" s="62">
        <f t="shared" si="81"/>
        <v>83800</v>
      </c>
      <c r="L71" s="62">
        <f t="shared" si="81"/>
        <v>92857</v>
      </c>
      <c r="M71" s="62">
        <f t="shared" si="81"/>
        <v>109910</v>
      </c>
      <c r="N71" s="62">
        <f t="shared" si="81"/>
        <v>94725</v>
      </c>
      <c r="O71" s="62">
        <f t="shared" ref="O71" si="82">SUM(O72:O83)</f>
        <v>95007</v>
      </c>
      <c r="Q71" s="62">
        <f t="shared" si="77"/>
        <v>351777</v>
      </c>
      <c r="R71" s="62">
        <f t="shared" si="78"/>
        <v>117564</v>
      </c>
      <c r="S71" s="62">
        <f t="shared" si="79"/>
        <v>109910</v>
      </c>
      <c r="T71" s="62">
        <f t="shared" ca="1" si="80"/>
        <v>95007</v>
      </c>
      <c r="U71" s="45" t="s">
        <v>9</v>
      </c>
    </row>
    <row r="72" spans="1:31" ht="15.95" hidden="1" customHeight="1" outlineLevel="1" x14ac:dyDescent="0.2">
      <c r="A72" s="63" t="s">
        <v>135</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Q72" s="54">
        <f t="shared" si="77"/>
        <v>311</v>
      </c>
      <c r="R72" s="54">
        <f t="shared" si="78"/>
        <v>311</v>
      </c>
      <c r="S72" s="54">
        <f t="shared" si="79"/>
        <v>713</v>
      </c>
      <c r="T72" s="54">
        <f t="shared" ca="1" si="80"/>
        <v>39</v>
      </c>
      <c r="U72" s="45" t="s">
        <v>9</v>
      </c>
    </row>
    <row r="73" spans="1:31" ht="15.95" hidden="1" customHeight="1" outlineLevel="1" x14ac:dyDescent="0.2">
      <c r="A73" s="63" t="s">
        <v>136</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Q73" s="54">
        <f t="shared" si="77"/>
        <v>335233</v>
      </c>
      <c r="R73" s="54">
        <f t="shared" si="78"/>
        <v>71823</v>
      </c>
      <c r="S73" s="54">
        <f t="shared" si="79"/>
        <v>54048</v>
      </c>
      <c r="T73" s="54">
        <f t="shared" ca="1" si="80"/>
        <v>35614</v>
      </c>
      <c r="U73" s="45" t="s">
        <v>9</v>
      </c>
    </row>
    <row r="74" spans="1:31" ht="15.95" hidden="1" customHeight="1" outlineLevel="1" x14ac:dyDescent="0.2">
      <c r="A74" s="63" t="s">
        <v>137</v>
      </c>
      <c r="B74" s="54">
        <v>0</v>
      </c>
      <c r="C74" s="54">
        <v>0</v>
      </c>
      <c r="D74" s="54">
        <v>0</v>
      </c>
      <c r="E74" s="54">
        <v>0</v>
      </c>
      <c r="F74" s="54">
        <v>0</v>
      </c>
      <c r="G74" s="54">
        <v>0</v>
      </c>
      <c r="H74" s="54">
        <v>0</v>
      </c>
      <c r="I74" s="54">
        <v>0</v>
      </c>
      <c r="J74" s="54">
        <v>0</v>
      </c>
      <c r="K74" s="54">
        <v>0</v>
      </c>
      <c r="L74" s="54">
        <v>0</v>
      </c>
      <c r="M74" s="54">
        <v>0</v>
      </c>
      <c r="N74" s="54">
        <v>0</v>
      </c>
      <c r="O74" s="54">
        <v>0</v>
      </c>
      <c r="Q74" s="54">
        <f t="shared" si="77"/>
        <v>0</v>
      </c>
      <c r="R74" s="54">
        <f t="shared" si="78"/>
        <v>0</v>
      </c>
      <c r="S74" s="54">
        <f t="shared" si="79"/>
        <v>0</v>
      </c>
      <c r="T74" s="54">
        <f t="shared" ca="1" si="80"/>
        <v>0</v>
      </c>
      <c r="U74" s="45" t="s">
        <v>9</v>
      </c>
    </row>
    <row r="75" spans="1:31" ht="15.95" hidden="1" customHeight="1" outlineLevel="1" x14ac:dyDescent="0.2">
      <c r="A75" s="63" t="s">
        <v>138</v>
      </c>
      <c r="B75" s="54">
        <v>0</v>
      </c>
      <c r="C75" s="54">
        <v>0</v>
      </c>
      <c r="D75" s="54">
        <v>0</v>
      </c>
      <c r="E75" s="54">
        <v>0</v>
      </c>
      <c r="F75" s="54">
        <v>0</v>
      </c>
      <c r="G75" s="54">
        <v>0</v>
      </c>
      <c r="H75" s="54">
        <v>7282</v>
      </c>
      <c r="I75" s="54">
        <v>18713</v>
      </c>
      <c r="J75" s="54">
        <v>17063</v>
      </c>
      <c r="K75" s="54">
        <v>17223</v>
      </c>
      <c r="L75" s="54">
        <v>20175</v>
      </c>
      <c r="M75" s="54">
        <v>20611</v>
      </c>
      <c r="N75" s="54">
        <v>24087</v>
      </c>
      <c r="O75" s="54">
        <v>24421</v>
      </c>
      <c r="Q75" s="54">
        <f t="shared" si="77"/>
        <v>0</v>
      </c>
      <c r="R75" s="54">
        <f t="shared" si="78"/>
        <v>18713</v>
      </c>
      <c r="S75" s="54">
        <f t="shared" si="79"/>
        <v>20611</v>
      </c>
      <c r="T75" s="54">
        <f t="shared" ca="1" si="80"/>
        <v>24421</v>
      </c>
      <c r="U75" s="45" t="s">
        <v>9</v>
      </c>
    </row>
    <row r="76" spans="1:31" ht="15.95" hidden="1" customHeight="1" outlineLevel="1" x14ac:dyDescent="0.2">
      <c r="A76" s="63" t="s">
        <v>139</v>
      </c>
      <c r="B76" s="54">
        <v>12000</v>
      </c>
      <c r="C76" s="54">
        <v>12000</v>
      </c>
      <c r="D76" s="54">
        <v>12000</v>
      </c>
      <c r="E76" s="54">
        <v>0</v>
      </c>
      <c r="F76" s="54">
        <v>0</v>
      </c>
      <c r="G76" s="54">
        <v>0</v>
      </c>
      <c r="H76" s="54">
        <v>0</v>
      </c>
      <c r="I76" s="54">
        <v>0</v>
      </c>
      <c r="J76" s="54">
        <v>0</v>
      </c>
      <c r="K76" s="54">
        <v>0</v>
      </c>
      <c r="L76" s="54">
        <v>0</v>
      </c>
      <c r="M76" s="54">
        <v>0</v>
      </c>
      <c r="N76" s="54">
        <v>0</v>
      </c>
      <c r="O76" s="54">
        <v>0</v>
      </c>
      <c r="Q76" s="54">
        <f t="shared" si="77"/>
        <v>0</v>
      </c>
      <c r="R76" s="54">
        <f t="shared" si="78"/>
        <v>0</v>
      </c>
      <c r="S76" s="54">
        <f t="shared" si="79"/>
        <v>0</v>
      </c>
      <c r="T76" s="54">
        <f t="shared" ca="1" si="80"/>
        <v>0</v>
      </c>
      <c r="U76" s="45" t="s">
        <v>9</v>
      </c>
    </row>
    <row r="77" spans="1:31" ht="15.95" hidden="1" customHeight="1" outlineLevel="1" x14ac:dyDescent="0.2">
      <c r="A77" s="63" t="s">
        <v>140</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Q77" s="54">
        <f t="shared" si="77"/>
        <v>5822</v>
      </c>
      <c r="R77" s="54">
        <f t="shared" si="78"/>
        <v>5981</v>
      </c>
      <c r="S77" s="54">
        <f t="shared" si="79"/>
        <v>1220</v>
      </c>
      <c r="T77" s="54">
        <f t="shared" ca="1" si="80"/>
        <v>2165</v>
      </c>
      <c r="U77" s="45" t="s">
        <v>9</v>
      </c>
    </row>
    <row r="78" spans="1:31" ht="15.95" hidden="1" customHeight="1" outlineLevel="1" x14ac:dyDescent="0.2">
      <c r="A78" s="63" t="s">
        <v>141</v>
      </c>
      <c r="B78" s="54">
        <v>466</v>
      </c>
      <c r="C78" s="54">
        <v>8060</v>
      </c>
      <c r="D78" s="54">
        <v>0</v>
      </c>
      <c r="E78" s="54">
        <v>0</v>
      </c>
      <c r="F78" s="54">
        <v>0</v>
      </c>
      <c r="G78" s="54">
        <v>0</v>
      </c>
      <c r="H78" s="54">
        <v>0</v>
      </c>
      <c r="I78" s="54">
        <v>20577</v>
      </c>
      <c r="J78" s="54">
        <v>20410</v>
      </c>
      <c r="K78" s="54">
        <v>22671</v>
      </c>
      <c r="L78" s="54">
        <v>22513</v>
      </c>
      <c r="M78" s="54">
        <v>33194</v>
      </c>
      <c r="N78" s="54">
        <v>32684</v>
      </c>
      <c r="O78" s="54">
        <v>32487</v>
      </c>
      <c r="Q78" s="54">
        <f t="shared" si="77"/>
        <v>0</v>
      </c>
      <c r="R78" s="54">
        <f t="shared" si="78"/>
        <v>20577</v>
      </c>
      <c r="S78" s="54">
        <f t="shared" si="79"/>
        <v>33194</v>
      </c>
      <c r="T78" s="54">
        <f t="shared" ca="1" si="80"/>
        <v>32487</v>
      </c>
      <c r="U78" s="45" t="s">
        <v>9</v>
      </c>
    </row>
    <row r="79" spans="1:31" ht="15.95" hidden="1" customHeight="1" outlineLevel="1" x14ac:dyDescent="0.2">
      <c r="A79" s="63" t="s">
        <v>142</v>
      </c>
      <c r="B79" s="54">
        <v>0</v>
      </c>
      <c r="C79" s="54">
        <v>0</v>
      </c>
      <c r="D79" s="54">
        <v>0</v>
      </c>
      <c r="E79" s="54">
        <v>0</v>
      </c>
      <c r="F79" s="54">
        <v>0</v>
      </c>
      <c r="G79" s="54">
        <v>0</v>
      </c>
      <c r="H79" s="54">
        <v>0</v>
      </c>
      <c r="I79" s="54">
        <v>0</v>
      </c>
      <c r="J79" s="54">
        <v>0</v>
      </c>
      <c r="K79" s="54">
        <v>0</v>
      </c>
      <c r="L79" s="54">
        <v>0</v>
      </c>
      <c r="M79" s="54">
        <v>6</v>
      </c>
      <c r="N79" s="54">
        <v>6</v>
      </c>
      <c r="O79" s="54">
        <v>6</v>
      </c>
      <c r="Q79" s="54">
        <f t="shared" si="77"/>
        <v>0</v>
      </c>
      <c r="R79" s="54">
        <f t="shared" si="78"/>
        <v>0</v>
      </c>
      <c r="S79" s="54">
        <f t="shared" si="79"/>
        <v>6</v>
      </c>
      <c r="T79" s="54">
        <f t="shared" ca="1" si="80"/>
        <v>6</v>
      </c>
      <c r="U79" s="45" t="s">
        <v>9</v>
      </c>
    </row>
    <row r="80" spans="1:31" ht="15.95" hidden="1" customHeight="1" outlineLevel="1" x14ac:dyDescent="0.2">
      <c r="A80" s="63" t="s">
        <v>143</v>
      </c>
      <c r="B80" s="54">
        <v>0</v>
      </c>
      <c r="C80" s="54">
        <v>0</v>
      </c>
      <c r="D80" s="54">
        <v>0</v>
      </c>
      <c r="E80" s="54">
        <v>0</v>
      </c>
      <c r="F80" s="54">
        <v>0</v>
      </c>
      <c r="G80" s="54">
        <v>0</v>
      </c>
      <c r="H80" s="54">
        <v>0</v>
      </c>
      <c r="I80" s="54">
        <v>0</v>
      </c>
      <c r="J80" s="54">
        <v>0</v>
      </c>
      <c r="K80" s="54">
        <v>0</v>
      </c>
      <c r="L80" s="54">
        <v>0</v>
      </c>
      <c r="M80" s="54">
        <v>0</v>
      </c>
      <c r="N80" s="54">
        <v>0</v>
      </c>
      <c r="O80" s="54">
        <v>0</v>
      </c>
      <c r="Q80" s="54">
        <f t="shared" si="77"/>
        <v>0</v>
      </c>
      <c r="R80" s="54">
        <f t="shared" si="78"/>
        <v>0</v>
      </c>
      <c r="S80" s="54">
        <f t="shared" si="79"/>
        <v>0</v>
      </c>
      <c r="T80" s="54">
        <f t="shared" ca="1" si="80"/>
        <v>0</v>
      </c>
      <c r="U80" s="45" t="s">
        <v>9</v>
      </c>
    </row>
    <row r="81" spans="1:21" ht="15.95" hidden="1" customHeight="1" outlineLevel="1" x14ac:dyDescent="0.2">
      <c r="A81" s="63" t="s">
        <v>144</v>
      </c>
      <c r="B81" s="54">
        <v>0</v>
      </c>
      <c r="C81" s="54">
        <v>0</v>
      </c>
      <c r="D81" s="54">
        <v>0</v>
      </c>
      <c r="E81" s="54">
        <v>-1693</v>
      </c>
      <c r="F81" s="54">
        <v>-1705</v>
      </c>
      <c r="G81" s="54">
        <v>-1706</v>
      </c>
      <c r="H81" s="54">
        <v>-1659</v>
      </c>
      <c r="I81" s="54">
        <v>44</v>
      </c>
      <c r="J81" s="54">
        <v>34</v>
      </c>
      <c r="K81" s="54">
        <v>45</v>
      </c>
      <c r="L81" s="54">
        <v>132</v>
      </c>
      <c r="M81" s="54">
        <v>92</v>
      </c>
      <c r="N81" s="54">
        <v>38</v>
      </c>
      <c r="O81" s="54">
        <v>214</v>
      </c>
      <c r="Q81" s="54">
        <f t="shared" si="77"/>
        <v>-1693</v>
      </c>
      <c r="R81" s="54">
        <f t="shared" si="78"/>
        <v>44</v>
      </c>
      <c r="S81" s="54">
        <f t="shared" si="79"/>
        <v>92</v>
      </c>
      <c r="T81" s="54">
        <f t="shared" ca="1" si="80"/>
        <v>214</v>
      </c>
      <c r="U81" s="45" t="s">
        <v>9</v>
      </c>
    </row>
    <row r="82" spans="1:21" ht="15.95" hidden="1" customHeight="1" outlineLevel="1" x14ac:dyDescent="0.2">
      <c r="A82" s="63" t="s">
        <v>145</v>
      </c>
      <c r="B82" s="54">
        <v>0</v>
      </c>
      <c r="C82" s="54">
        <v>0</v>
      </c>
      <c r="D82" s="54">
        <v>0</v>
      </c>
      <c r="E82" s="54">
        <v>0</v>
      </c>
      <c r="F82" s="54">
        <v>0</v>
      </c>
      <c r="G82" s="54">
        <v>0</v>
      </c>
      <c r="H82" s="54">
        <v>0</v>
      </c>
      <c r="I82" s="54">
        <v>0</v>
      </c>
      <c r="J82" s="54">
        <v>0</v>
      </c>
      <c r="K82" s="54">
        <v>0</v>
      </c>
      <c r="L82" s="54">
        <v>0</v>
      </c>
      <c r="M82" s="54">
        <v>0</v>
      </c>
      <c r="N82" s="54">
        <v>0</v>
      </c>
      <c r="O82" s="54">
        <v>0</v>
      </c>
      <c r="Q82" s="54">
        <f t="shared" si="77"/>
        <v>0</v>
      </c>
      <c r="R82" s="54">
        <f t="shared" si="78"/>
        <v>0</v>
      </c>
      <c r="S82" s="54">
        <f t="shared" si="79"/>
        <v>0</v>
      </c>
      <c r="T82" s="54">
        <f t="shared" ca="1" si="80"/>
        <v>0</v>
      </c>
      <c r="U82" s="45" t="s">
        <v>9</v>
      </c>
    </row>
    <row r="83" spans="1:21" ht="15.95" hidden="1" customHeight="1" outlineLevel="1" x14ac:dyDescent="0.2">
      <c r="A83" s="63" t="s">
        <v>146</v>
      </c>
      <c r="B83" s="54">
        <v>6</v>
      </c>
      <c r="C83" s="54">
        <v>108</v>
      </c>
      <c r="D83" s="54">
        <v>121</v>
      </c>
      <c r="E83" s="54">
        <v>12104</v>
      </c>
      <c r="F83" s="54">
        <v>12099</v>
      </c>
      <c r="G83" s="54">
        <v>12178</v>
      </c>
      <c r="H83" s="54">
        <v>212</v>
      </c>
      <c r="I83" s="54">
        <v>115</v>
      </c>
      <c r="J83" s="54">
        <v>76</v>
      </c>
      <c r="K83" s="54">
        <v>52</v>
      </c>
      <c r="L83" s="54">
        <v>29</v>
      </c>
      <c r="M83" s="54">
        <v>26</v>
      </c>
      <c r="N83" s="54">
        <v>25</v>
      </c>
      <c r="O83" s="54">
        <v>61</v>
      </c>
      <c r="Q83" s="54">
        <f t="shared" si="77"/>
        <v>12104</v>
      </c>
      <c r="R83" s="54">
        <f t="shared" si="78"/>
        <v>115</v>
      </c>
      <c r="S83" s="54">
        <f t="shared" si="79"/>
        <v>26</v>
      </c>
      <c r="T83" s="54">
        <f t="shared" ca="1" si="80"/>
        <v>61</v>
      </c>
      <c r="U83" s="45" t="s">
        <v>9</v>
      </c>
    </row>
    <row r="84" spans="1:21" ht="15.95" hidden="1" customHeight="1" outlineLevel="1" x14ac:dyDescent="0.2">
      <c r="A84" s="61" t="s">
        <v>147</v>
      </c>
      <c r="B84" s="62">
        <v>76241</v>
      </c>
      <c r="C84" s="62">
        <v>177089</v>
      </c>
      <c r="D84" s="62">
        <v>293384</v>
      </c>
      <c r="E84" s="62">
        <v>456331</v>
      </c>
      <c r="F84" s="62">
        <v>573776</v>
      </c>
      <c r="G84" s="62">
        <v>665395</v>
      </c>
      <c r="H84" s="62">
        <v>807793</v>
      </c>
      <c r="I84" s="62">
        <f t="shared" ref="I84:N84" si="83">SUM(I85:I98)</f>
        <v>818694</v>
      </c>
      <c r="J84" s="62">
        <f t="shared" si="83"/>
        <v>812968</v>
      </c>
      <c r="K84" s="62">
        <f t="shared" si="83"/>
        <v>807241</v>
      </c>
      <c r="L84" s="62">
        <f t="shared" si="83"/>
        <v>806332</v>
      </c>
      <c r="M84" s="62">
        <f t="shared" si="83"/>
        <v>800635</v>
      </c>
      <c r="N84" s="62">
        <f t="shared" si="83"/>
        <v>794921</v>
      </c>
      <c r="O84" s="62">
        <f t="shared" ref="O84" si="84">SUM(O85:O98)</f>
        <v>789344</v>
      </c>
      <c r="Q84" s="62">
        <f t="shared" si="77"/>
        <v>456331</v>
      </c>
      <c r="R84" s="62">
        <f t="shared" si="78"/>
        <v>818694</v>
      </c>
      <c r="S84" s="62">
        <f t="shared" si="79"/>
        <v>800635</v>
      </c>
      <c r="T84" s="62">
        <f t="shared" ca="1" si="80"/>
        <v>789344</v>
      </c>
      <c r="U84" s="45" t="s">
        <v>9</v>
      </c>
    </row>
    <row r="85" spans="1:21" ht="15.95" hidden="1" customHeight="1" outlineLevel="1" x14ac:dyDescent="0.2">
      <c r="A85" s="63" t="s">
        <v>138</v>
      </c>
      <c r="B85" s="58">
        <v>0</v>
      </c>
      <c r="C85" s="58">
        <v>0</v>
      </c>
      <c r="D85" s="58">
        <v>0</v>
      </c>
      <c r="E85" s="58">
        <v>0</v>
      </c>
      <c r="F85" s="58">
        <v>0</v>
      </c>
      <c r="G85" s="58">
        <v>0</v>
      </c>
      <c r="H85" s="58">
        <v>0</v>
      </c>
      <c r="I85" s="58">
        <v>0</v>
      </c>
      <c r="J85" s="58">
        <v>0</v>
      </c>
      <c r="K85" s="58">
        <v>0</v>
      </c>
      <c r="L85" s="58">
        <v>0</v>
      </c>
      <c r="M85" s="58">
        <v>3</v>
      </c>
      <c r="N85" s="58">
        <v>7</v>
      </c>
      <c r="O85" s="58">
        <v>40</v>
      </c>
      <c r="Q85" s="58">
        <f t="shared" si="77"/>
        <v>0</v>
      </c>
      <c r="R85" s="58">
        <f t="shared" si="78"/>
        <v>0</v>
      </c>
      <c r="S85" s="58">
        <f t="shared" si="79"/>
        <v>3</v>
      </c>
      <c r="T85" s="58">
        <f t="shared" ca="1" si="80"/>
        <v>40</v>
      </c>
      <c r="U85" s="45" t="s">
        <v>9</v>
      </c>
    </row>
    <row r="86" spans="1:21" ht="15.95" hidden="1" customHeight="1" outlineLevel="1" x14ac:dyDescent="0.2">
      <c r="A86" s="63" t="s">
        <v>139</v>
      </c>
      <c r="B86" s="54">
        <v>0</v>
      </c>
      <c r="C86" s="54">
        <v>0</v>
      </c>
      <c r="D86" s="54">
        <v>0</v>
      </c>
      <c r="E86" s="54">
        <v>0</v>
      </c>
      <c r="F86" s="54">
        <v>0</v>
      </c>
      <c r="G86" s="54">
        <v>0</v>
      </c>
      <c r="H86" s="54">
        <v>0</v>
      </c>
      <c r="I86" s="54">
        <v>0</v>
      </c>
      <c r="J86" s="54">
        <v>0</v>
      </c>
      <c r="K86" s="54">
        <v>0</v>
      </c>
      <c r="L86" s="54">
        <v>0</v>
      </c>
      <c r="M86" s="54">
        <v>0</v>
      </c>
      <c r="N86" s="54">
        <v>0</v>
      </c>
      <c r="O86" s="54">
        <v>0</v>
      </c>
      <c r="Q86" s="54">
        <f t="shared" si="77"/>
        <v>0</v>
      </c>
      <c r="R86" s="58">
        <f t="shared" si="78"/>
        <v>0</v>
      </c>
      <c r="S86" s="58">
        <f t="shared" si="79"/>
        <v>0</v>
      </c>
      <c r="T86" s="58">
        <f t="shared" ca="1" si="80"/>
        <v>0</v>
      </c>
      <c r="U86" s="45" t="s">
        <v>9</v>
      </c>
    </row>
    <row r="87" spans="1:21" ht="15.95" hidden="1" customHeight="1" outlineLevel="1" x14ac:dyDescent="0.2">
      <c r="A87" s="63" t="s">
        <v>148</v>
      </c>
      <c r="B87" s="54">
        <v>0</v>
      </c>
      <c r="C87" s="54">
        <v>0</v>
      </c>
      <c r="D87" s="54">
        <v>0</v>
      </c>
      <c r="E87" s="54">
        <v>0</v>
      </c>
      <c r="F87" s="54">
        <v>0</v>
      </c>
      <c r="G87" s="54">
        <v>0</v>
      </c>
      <c r="H87" s="54">
        <v>0</v>
      </c>
      <c r="I87" s="54">
        <v>0</v>
      </c>
      <c r="J87" s="54">
        <v>0</v>
      </c>
      <c r="K87" s="54">
        <v>0</v>
      </c>
      <c r="L87" s="54">
        <v>0</v>
      </c>
      <c r="M87" s="54">
        <v>0</v>
      </c>
      <c r="N87" s="54">
        <v>0</v>
      </c>
      <c r="O87" s="54">
        <v>0</v>
      </c>
      <c r="Q87" s="54">
        <f t="shared" si="77"/>
        <v>0</v>
      </c>
      <c r="R87" s="58">
        <f t="shared" si="78"/>
        <v>0</v>
      </c>
      <c r="S87" s="58">
        <f t="shared" si="79"/>
        <v>0</v>
      </c>
      <c r="T87" s="58">
        <f t="shared" ca="1" si="80"/>
        <v>0</v>
      </c>
      <c r="U87" s="45" t="s">
        <v>9</v>
      </c>
    </row>
    <row r="88" spans="1:21" ht="15.95" hidden="1" customHeight="1" outlineLevel="1" x14ac:dyDescent="0.2">
      <c r="A88" s="63" t="s">
        <v>137</v>
      </c>
      <c r="B88" s="54">
        <v>0</v>
      </c>
      <c r="C88" s="54">
        <v>0</v>
      </c>
      <c r="D88" s="54">
        <v>0</v>
      </c>
      <c r="E88" s="54">
        <v>0</v>
      </c>
      <c r="F88" s="54">
        <v>0</v>
      </c>
      <c r="G88" s="54">
        <v>0</v>
      </c>
      <c r="H88" s="54">
        <v>0</v>
      </c>
      <c r="I88" s="54">
        <v>0</v>
      </c>
      <c r="J88" s="54">
        <v>0</v>
      </c>
      <c r="K88" s="54">
        <v>0</v>
      </c>
      <c r="L88" s="54">
        <v>0</v>
      </c>
      <c r="M88" s="54">
        <v>0</v>
      </c>
      <c r="N88" s="54">
        <v>0</v>
      </c>
      <c r="O88" s="54">
        <v>0</v>
      </c>
      <c r="Q88" s="54">
        <f t="shared" si="77"/>
        <v>0</v>
      </c>
      <c r="R88" s="58">
        <f t="shared" si="78"/>
        <v>0</v>
      </c>
      <c r="S88" s="58">
        <f t="shared" si="79"/>
        <v>0</v>
      </c>
      <c r="T88" s="58">
        <f t="shared" ca="1" si="80"/>
        <v>0</v>
      </c>
      <c r="U88" s="45" t="s">
        <v>9</v>
      </c>
    </row>
    <row r="89" spans="1:21" ht="15.95" hidden="1" customHeight="1" outlineLevel="1" x14ac:dyDescent="0.2">
      <c r="A89" s="63" t="s">
        <v>140</v>
      </c>
      <c r="B89" s="54">
        <v>0</v>
      </c>
      <c r="C89" s="54">
        <v>0</v>
      </c>
      <c r="D89" s="54">
        <v>0</v>
      </c>
      <c r="E89" s="54">
        <v>0</v>
      </c>
      <c r="F89" s="54">
        <v>0</v>
      </c>
      <c r="G89" s="54">
        <v>0</v>
      </c>
      <c r="H89" s="54">
        <v>0</v>
      </c>
      <c r="I89" s="54">
        <v>0</v>
      </c>
      <c r="J89" s="54">
        <v>0</v>
      </c>
      <c r="K89" s="54">
        <v>0</v>
      </c>
      <c r="L89" s="54">
        <v>0</v>
      </c>
      <c r="M89" s="54">
        <v>0</v>
      </c>
      <c r="N89" s="54">
        <v>0</v>
      </c>
      <c r="O89" s="54">
        <v>0</v>
      </c>
      <c r="Q89" s="54">
        <f t="shared" si="77"/>
        <v>0</v>
      </c>
      <c r="R89" s="58">
        <f t="shared" si="78"/>
        <v>0</v>
      </c>
      <c r="S89" s="58">
        <f t="shared" si="79"/>
        <v>0</v>
      </c>
      <c r="T89" s="58">
        <f t="shared" ca="1" si="80"/>
        <v>0</v>
      </c>
      <c r="U89" s="45" t="s">
        <v>9</v>
      </c>
    </row>
    <row r="90" spans="1:21" ht="15.95" hidden="1" customHeight="1" outlineLevel="1" x14ac:dyDescent="0.2">
      <c r="A90" s="63" t="s">
        <v>149</v>
      </c>
      <c r="B90" s="54">
        <v>0</v>
      </c>
      <c r="C90" s="54">
        <v>0</v>
      </c>
      <c r="D90" s="54">
        <v>0</v>
      </c>
      <c r="E90" s="54">
        <v>0</v>
      </c>
      <c r="F90" s="54">
        <v>0</v>
      </c>
      <c r="G90" s="54">
        <v>0</v>
      </c>
      <c r="H90" s="54">
        <v>0</v>
      </c>
      <c r="I90" s="54">
        <v>0</v>
      </c>
      <c r="J90" s="54">
        <v>0</v>
      </c>
      <c r="K90" s="54">
        <v>0</v>
      </c>
      <c r="L90" s="54">
        <v>0</v>
      </c>
      <c r="M90" s="54">
        <v>0</v>
      </c>
      <c r="N90" s="54">
        <v>0</v>
      </c>
      <c r="O90" s="54">
        <v>0</v>
      </c>
      <c r="Q90" s="54">
        <f t="shared" si="77"/>
        <v>0</v>
      </c>
      <c r="R90" s="58">
        <f t="shared" si="78"/>
        <v>0</v>
      </c>
      <c r="S90" s="58">
        <f t="shared" si="79"/>
        <v>0</v>
      </c>
      <c r="T90" s="58">
        <f t="shared" ca="1" si="80"/>
        <v>0</v>
      </c>
      <c r="U90" s="45" t="s">
        <v>9</v>
      </c>
    </row>
    <row r="91" spans="1:21" ht="15.95" hidden="1" customHeight="1" outlineLevel="1" x14ac:dyDescent="0.2">
      <c r="A91" s="63" t="s">
        <v>141</v>
      </c>
      <c r="B91" s="54">
        <v>0</v>
      </c>
      <c r="C91" s="54">
        <v>0</v>
      </c>
      <c r="D91" s="54">
        <v>0</v>
      </c>
      <c r="E91" s="54">
        <v>1712</v>
      </c>
      <c r="F91" s="54">
        <v>1712</v>
      </c>
      <c r="G91" s="54">
        <v>1712</v>
      </c>
      <c r="H91" s="54">
        <v>1712</v>
      </c>
      <c r="I91" s="54">
        <v>0</v>
      </c>
      <c r="J91" s="54">
        <v>0</v>
      </c>
      <c r="K91" s="54">
        <v>0</v>
      </c>
      <c r="L91" s="54">
        <v>0</v>
      </c>
      <c r="M91" s="54">
        <v>0</v>
      </c>
      <c r="N91" s="54">
        <v>0</v>
      </c>
      <c r="O91" s="54">
        <v>0</v>
      </c>
      <c r="Q91" s="54">
        <f t="shared" si="77"/>
        <v>1712</v>
      </c>
      <c r="R91" s="58">
        <f t="shared" si="78"/>
        <v>0</v>
      </c>
      <c r="S91" s="58">
        <f t="shared" si="79"/>
        <v>0</v>
      </c>
      <c r="T91" s="58">
        <f t="shared" ca="1" si="80"/>
        <v>0</v>
      </c>
      <c r="U91" s="45" t="s">
        <v>9</v>
      </c>
    </row>
    <row r="92" spans="1:21" ht="15.95" hidden="1" customHeight="1" outlineLevel="1" x14ac:dyDescent="0.2">
      <c r="A92" s="63" t="s">
        <v>142</v>
      </c>
      <c r="B92" s="54">
        <v>0</v>
      </c>
      <c r="C92" s="54">
        <v>0</v>
      </c>
      <c r="D92" s="54">
        <v>0</v>
      </c>
      <c r="E92" s="54">
        <v>0</v>
      </c>
      <c r="F92" s="54">
        <v>0</v>
      </c>
      <c r="G92" s="54">
        <v>0</v>
      </c>
      <c r="H92" s="54">
        <v>0</v>
      </c>
      <c r="I92" s="54">
        <v>0</v>
      </c>
      <c r="J92" s="54">
        <v>0</v>
      </c>
      <c r="K92" s="54">
        <v>0</v>
      </c>
      <c r="L92" s="54">
        <v>0</v>
      </c>
      <c r="M92" s="54">
        <v>0</v>
      </c>
      <c r="N92" s="54">
        <v>0</v>
      </c>
      <c r="O92" s="54">
        <v>0</v>
      </c>
      <c r="Q92" s="54">
        <f t="shared" si="77"/>
        <v>0</v>
      </c>
      <c r="R92" s="58">
        <f t="shared" si="78"/>
        <v>0</v>
      </c>
      <c r="S92" s="58">
        <f t="shared" si="79"/>
        <v>0</v>
      </c>
      <c r="T92" s="58">
        <f t="shared" ca="1" si="80"/>
        <v>0</v>
      </c>
      <c r="U92" s="45" t="s">
        <v>9</v>
      </c>
    </row>
    <row r="93" spans="1:21" ht="15.95" hidden="1" customHeight="1" outlineLevel="1" x14ac:dyDescent="0.2">
      <c r="A93" s="63" t="s">
        <v>143</v>
      </c>
      <c r="B93" s="54">
        <v>0</v>
      </c>
      <c r="C93" s="54">
        <v>0</v>
      </c>
      <c r="D93" s="54">
        <v>0</v>
      </c>
      <c r="E93" s="54">
        <v>0</v>
      </c>
      <c r="F93" s="54">
        <v>0</v>
      </c>
      <c r="G93" s="54">
        <v>0</v>
      </c>
      <c r="H93" s="54">
        <v>0</v>
      </c>
      <c r="I93" s="54">
        <v>0</v>
      </c>
      <c r="J93" s="54">
        <v>0</v>
      </c>
      <c r="K93" s="54">
        <v>0</v>
      </c>
      <c r="L93" s="54">
        <v>20</v>
      </c>
      <c r="M93" s="54">
        <v>46</v>
      </c>
      <c r="N93" s="54">
        <v>48</v>
      </c>
      <c r="O93" s="54">
        <v>138</v>
      </c>
      <c r="Q93" s="54">
        <f t="shared" si="77"/>
        <v>0</v>
      </c>
      <c r="R93" s="58">
        <f t="shared" si="78"/>
        <v>0</v>
      </c>
      <c r="S93" s="58">
        <f t="shared" si="79"/>
        <v>46</v>
      </c>
      <c r="T93" s="58">
        <f t="shared" ca="1" si="80"/>
        <v>138</v>
      </c>
      <c r="U93" s="45" t="s">
        <v>9</v>
      </c>
    </row>
    <row r="94" spans="1:21" ht="15.95" hidden="1" customHeight="1" outlineLevel="1" x14ac:dyDescent="0.2">
      <c r="A94" s="63" t="s">
        <v>145</v>
      </c>
      <c r="B94" s="54">
        <v>0</v>
      </c>
      <c r="C94" s="54">
        <v>0</v>
      </c>
      <c r="D94" s="54">
        <v>0</v>
      </c>
      <c r="E94" s="54">
        <v>0</v>
      </c>
      <c r="F94" s="54">
        <v>0</v>
      </c>
      <c r="G94" s="54">
        <v>0</v>
      </c>
      <c r="H94" s="54">
        <v>0</v>
      </c>
      <c r="I94" s="54">
        <v>0</v>
      </c>
      <c r="J94" s="54">
        <v>0</v>
      </c>
      <c r="K94" s="54">
        <v>0</v>
      </c>
      <c r="L94" s="54">
        <v>0</v>
      </c>
      <c r="M94" s="54">
        <v>0</v>
      </c>
      <c r="N94" s="54">
        <v>0</v>
      </c>
      <c r="O94" s="54">
        <v>0</v>
      </c>
      <c r="Q94" s="54">
        <f t="shared" si="77"/>
        <v>0</v>
      </c>
      <c r="R94" s="58">
        <f t="shared" si="78"/>
        <v>0</v>
      </c>
      <c r="S94" s="58">
        <f t="shared" si="79"/>
        <v>0</v>
      </c>
      <c r="T94" s="58">
        <f t="shared" ca="1" si="80"/>
        <v>0</v>
      </c>
      <c r="U94" s="45" t="s">
        <v>9</v>
      </c>
    </row>
    <row r="95" spans="1:21" ht="15.95" hidden="1" customHeight="1" outlineLevel="1" x14ac:dyDescent="0.2">
      <c r="A95" s="63" t="s">
        <v>146</v>
      </c>
      <c r="B95" s="54">
        <v>0</v>
      </c>
      <c r="C95" s="54">
        <v>0</v>
      </c>
      <c r="D95" s="54">
        <v>0</v>
      </c>
      <c r="E95" s="54">
        <v>0</v>
      </c>
      <c r="F95" s="54">
        <v>0</v>
      </c>
      <c r="G95" s="54">
        <v>0</v>
      </c>
      <c r="H95" s="54">
        <v>0</v>
      </c>
      <c r="I95" s="54">
        <v>0</v>
      </c>
      <c r="J95" s="54">
        <v>0</v>
      </c>
      <c r="K95" s="54">
        <v>0</v>
      </c>
      <c r="L95" s="54">
        <v>0</v>
      </c>
      <c r="M95" s="54">
        <v>0</v>
      </c>
      <c r="N95" s="54">
        <v>0</v>
      </c>
      <c r="O95" s="54">
        <v>0</v>
      </c>
      <c r="Q95" s="54">
        <f t="shared" si="77"/>
        <v>0</v>
      </c>
      <c r="R95" s="58">
        <f t="shared" si="78"/>
        <v>0</v>
      </c>
      <c r="S95" s="58">
        <f t="shared" si="79"/>
        <v>0</v>
      </c>
      <c r="T95" s="58">
        <f t="shared" ca="1" si="80"/>
        <v>0</v>
      </c>
      <c r="U95" s="45" t="s">
        <v>9</v>
      </c>
    </row>
    <row r="96" spans="1:21" ht="15.95" hidden="1" customHeight="1" outlineLevel="1" x14ac:dyDescent="0.2">
      <c r="A96" s="63" t="s">
        <v>150</v>
      </c>
      <c r="B96" s="54">
        <v>0</v>
      </c>
      <c r="C96" s="54">
        <v>0</v>
      </c>
      <c r="D96" s="54">
        <v>0</v>
      </c>
      <c r="E96" s="54">
        <v>0</v>
      </c>
      <c r="F96" s="54">
        <v>0</v>
      </c>
      <c r="G96" s="54">
        <v>0</v>
      </c>
      <c r="H96" s="54">
        <v>0</v>
      </c>
      <c r="I96" s="54">
        <v>0</v>
      </c>
      <c r="J96" s="54">
        <v>0</v>
      </c>
      <c r="K96" s="54">
        <v>0</v>
      </c>
      <c r="L96" s="54">
        <v>0</v>
      </c>
      <c r="M96" s="54">
        <v>0</v>
      </c>
      <c r="N96" s="54">
        <v>0</v>
      </c>
      <c r="O96" s="54">
        <v>0</v>
      </c>
      <c r="Q96" s="54">
        <f t="shared" si="77"/>
        <v>0</v>
      </c>
      <c r="R96" s="58">
        <f t="shared" si="78"/>
        <v>0</v>
      </c>
      <c r="S96" s="58">
        <f t="shared" si="79"/>
        <v>0</v>
      </c>
      <c r="T96" s="58">
        <f t="shared" ca="1" si="80"/>
        <v>0</v>
      </c>
      <c r="U96" s="45" t="s">
        <v>9</v>
      </c>
    </row>
    <row r="97" spans="1:21" ht="15.95" hidden="1" customHeight="1" outlineLevel="1" x14ac:dyDescent="0.2">
      <c r="A97" s="63" t="s">
        <v>151</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Q97" s="54">
        <f t="shared" si="77"/>
        <v>449956</v>
      </c>
      <c r="R97" s="58">
        <f t="shared" si="78"/>
        <v>816932</v>
      </c>
      <c r="S97" s="58">
        <f t="shared" si="79"/>
        <v>798824</v>
      </c>
      <c r="T97" s="58">
        <f t="shared" ca="1" si="80"/>
        <v>787400</v>
      </c>
      <c r="U97" s="45" t="s">
        <v>9</v>
      </c>
    </row>
    <row r="98" spans="1:21" ht="15.95" hidden="1" customHeight="1" outlineLevel="1" x14ac:dyDescent="0.2">
      <c r="A98" s="63" t="s">
        <v>152</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Q98" s="54">
        <f t="shared" si="77"/>
        <v>4663</v>
      </c>
      <c r="R98" s="58">
        <f t="shared" si="78"/>
        <v>1762</v>
      </c>
      <c r="S98" s="58">
        <f t="shared" si="79"/>
        <v>1762</v>
      </c>
      <c r="T98" s="58">
        <f t="shared" ca="1" si="80"/>
        <v>1766</v>
      </c>
      <c r="U98" s="45" t="s">
        <v>9</v>
      </c>
    </row>
    <row r="99" spans="1:21" ht="15.95" customHeight="1" collapsed="1" x14ac:dyDescent="0.2">
      <c r="A99" s="43" t="s">
        <v>153</v>
      </c>
      <c r="B99" s="145">
        <f t="shared" ref="B99:G99" si="85">B100+B113+B126</f>
        <v>775557</v>
      </c>
      <c r="C99" s="145">
        <f t="shared" si="85"/>
        <v>799783</v>
      </c>
      <c r="D99" s="145">
        <f t="shared" si="85"/>
        <v>800663</v>
      </c>
      <c r="E99" s="145">
        <f t="shared" si="85"/>
        <v>808108</v>
      </c>
      <c r="F99" s="145">
        <f t="shared" si="85"/>
        <v>811983</v>
      </c>
      <c r="G99" s="145">
        <f t="shared" si="85"/>
        <v>821073</v>
      </c>
      <c r="H99" s="145">
        <f t="shared" ref="H99:M99" si="86">H100+H113+H126</f>
        <v>882630</v>
      </c>
      <c r="I99" s="145">
        <f t="shared" si="86"/>
        <v>936258</v>
      </c>
      <c r="J99" s="145">
        <f t="shared" si="86"/>
        <v>908264</v>
      </c>
      <c r="K99" s="145">
        <f t="shared" si="86"/>
        <v>891041</v>
      </c>
      <c r="L99" s="145">
        <f t="shared" si="86"/>
        <v>899189</v>
      </c>
      <c r="M99" s="145">
        <f t="shared" si="86"/>
        <v>910545</v>
      </c>
      <c r="N99" s="145">
        <f t="shared" ref="N99:O99" si="87">N100+N113+N126</f>
        <v>889646</v>
      </c>
      <c r="O99" s="145">
        <f t="shared" si="87"/>
        <v>884351</v>
      </c>
      <c r="Q99" s="44">
        <f t="shared" si="77"/>
        <v>808108</v>
      </c>
      <c r="R99" s="44">
        <f t="shared" si="78"/>
        <v>936258</v>
      </c>
      <c r="S99" s="44">
        <f t="shared" si="79"/>
        <v>910545</v>
      </c>
      <c r="T99" s="44">
        <f t="shared" ca="1" si="80"/>
        <v>884351</v>
      </c>
      <c r="U99" s="45" t="s">
        <v>9</v>
      </c>
    </row>
    <row r="100" spans="1:21" ht="15.95" hidden="1" customHeight="1" outlineLevel="1" x14ac:dyDescent="0.2">
      <c r="A100" s="61" t="s">
        <v>154</v>
      </c>
      <c r="B100" s="62">
        <v>8685</v>
      </c>
      <c r="C100" s="62">
        <v>23920</v>
      </c>
      <c r="D100" s="62">
        <v>21753</v>
      </c>
      <c r="E100" s="62">
        <v>47373</v>
      </c>
      <c r="F100" s="62">
        <v>15471</v>
      </c>
      <c r="G100" s="62">
        <v>28114</v>
      </c>
      <c r="H100" s="62">
        <v>59240</v>
      </c>
      <c r="I100" s="62">
        <f t="shared" ref="I100:N100" si="88">SUM(I101:I112)</f>
        <v>115183</v>
      </c>
      <c r="J100" s="62">
        <f t="shared" si="88"/>
        <v>103188</v>
      </c>
      <c r="K100" s="62">
        <f t="shared" si="88"/>
        <v>72294</v>
      </c>
      <c r="L100" s="62">
        <f t="shared" si="88"/>
        <v>63410</v>
      </c>
      <c r="M100" s="62">
        <f t="shared" si="88"/>
        <v>101481</v>
      </c>
      <c r="N100" s="62">
        <f t="shared" si="88"/>
        <v>65547</v>
      </c>
      <c r="O100" s="62">
        <f t="shared" ref="O100" si="89">SUM(O101:O112)</f>
        <v>47781</v>
      </c>
      <c r="Q100" s="62">
        <f t="shared" si="77"/>
        <v>47373</v>
      </c>
      <c r="R100" s="62">
        <f t="shared" si="78"/>
        <v>115183</v>
      </c>
      <c r="S100" s="62">
        <f t="shared" si="79"/>
        <v>101481</v>
      </c>
      <c r="T100" s="62">
        <f t="shared" ca="1" si="80"/>
        <v>47781</v>
      </c>
      <c r="U100" s="45" t="s">
        <v>9</v>
      </c>
    </row>
    <row r="101" spans="1:21" ht="15.95" hidden="1" customHeight="1" outlineLevel="1" x14ac:dyDescent="0.2">
      <c r="A101" s="63" t="s">
        <v>155</v>
      </c>
      <c r="B101" s="54">
        <v>0</v>
      </c>
      <c r="C101" s="54">
        <v>0</v>
      </c>
      <c r="D101" s="54">
        <v>0</v>
      </c>
      <c r="E101" s="54">
        <v>0</v>
      </c>
      <c r="F101" s="54">
        <v>0</v>
      </c>
      <c r="G101" s="54">
        <v>0</v>
      </c>
      <c r="H101" s="54">
        <v>0</v>
      </c>
      <c r="I101" s="54">
        <v>0</v>
      </c>
      <c r="J101" s="54">
        <v>0</v>
      </c>
      <c r="K101" s="54">
        <v>0</v>
      </c>
      <c r="L101" s="54">
        <v>0</v>
      </c>
      <c r="M101" s="54">
        <v>0</v>
      </c>
      <c r="N101" s="54">
        <v>0</v>
      </c>
      <c r="O101" s="54">
        <v>0</v>
      </c>
      <c r="Q101" s="54">
        <f t="shared" si="77"/>
        <v>0</v>
      </c>
      <c r="R101" s="54">
        <f t="shared" si="78"/>
        <v>0</v>
      </c>
      <c r="S101" s="54">
        <f t="shared" si="79"/>
        <v>0</v>
      </c>
      <c r="T101" s="54">
        <f t="shared" ca="1" si="80"/>
        <v>0</v>
      </c>
      <c r="U101" s="45" t="s">
        <v>9</v>
      </c>
    </row>
    <row r="102" spans="1:21" ht="15.95" hidden="1" customHeight="1" outlineLevel="1" x14ac:dyDescent="0.2">
      <c r="A102" s="63" t="s">
        <v>156</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Q102" s="54">
        <f t="shared" ref="Q102:Q133" si="90">E102</f>
        <v>12457</v>
      </c>
      <c r="R102" s="54">
        <f t="shared" ref="R102:R133" si="91">I102</f>
        <v>12788</v>
      </c>
      <c r="S102" s="54">
        <f t="shared" ref="S102:S133" si="92">M102</f>
        <v>14546</v>
      </c>
      <c r="T102" s="54">
        <f t="shared" ref="T102:T133" ca="1" si="93">OFFSET(P102,0,-1)</f>
        <v>14920</v>
      </c>
      <c r="U102" s="45" t="s">
        <v>9</v>
      </c>
    </row>
    <row r="103" spans="1:21" ht="15.95" hidden="1" customHeight="1" outlineLevel="1" x14ac:dyDescent="0.2">
      <c r="A103" s="63" t="s">
        <v>157</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Q103" s="54">
        <f t="shared" si="90"/>
        <v>2621</v>
      </c>
      <c r="R103" s="54">
        <f t="shared" si="91"/>
        <v>14096</v>
      </c>
      <c r="S103" s="54">
        <f t="shared" si="92"/>
        <v>7363</v>
      </c>
      <c r="T103" s="54">
        <f t="shared" ca="1" si="93"/>
        <v>6481</v>
      </c>
      <c r="U103" s="45" t="s">
        <v>9</v>
      </c>
    </row>
    <row r="104" spans="1:21" ht="15.95" hidden="1" customHeight="1" outlineLevel="1" x14ac:dyDescent="0.2">
      <c r="A104" s="63" t="s">
        <v>158</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Q104" s="54">
        <f t="shared" si="90"/>
        <v>2232</v>
      </c>
      <c r="R104" s="54">
        <f t="shared" si="91"/>
        <v>1612</v>
      </c>
      <c r="S104" s="54">
        <f t="shared" si="92"/>
        <v>1525</v>
      </c>
      <c r="T104" s="54">
        <f t="shared" ca="1" si="93"/>
        <v>1087</v>
      </c>
      <c r="U104" s="45" t="s">
        <v>9</v>
      </c>
    </row>
    <row r="105" spans="1:21" ht="15.95" hidden="1" customHeight="1" outlineLevel="1" x14ac:dyDescent="0.2">
      <c r="A105" s="63" t="s">
        <v>159</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Q105" s="54">
        <f t="shared" si="90"/>
        <v>3368</v>
      </c>
      <c r="R105" s="54">
        <f t="shared" si="91"/>
        <v>3296</v>
      </c>
      <c r="S105" s="54">
        <f t="shared" si="92"/>
        <v>3207</v>
      </c>
      <c r="T105" s="54">
        <f t="shared" ca="1" si="93"/>
        <v>3601</v>
      </c>
      <c r="U105" s="45" t="s">
        <v>9</v>
      </c>
    </row>
    <row r="106" spans="1:21" ht="15.95" hidden="1" customHeight="1" outlineLevel="1" x14ac:dyDescent="0.2">
      <c r="A106" s="63" t="s">
        <v>160</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Q106" s="54">
        <f t="shared" si="90"/>
        <v>0</v>
      </c>
      <c r="R106" s="54">
        <f t="shared" si="91"/>
        <v>44053</v>
      </c>
      <c r="S106" s="54">
        <f t="shared" si="92"/>
        <v>37327</v>
      </c>
      <c r="T106" s="54">
        <f t="shared" ca="1" si="93"/>
        <v>3184</v>
      </c>
      <c r="U106" s="45" t="s">
        <v>9</v>
      </c>
    </row>
    <row r="107" spans="1:21" ht="15.95" hidden="1" customHeight="1" outlineLevel="1" x14ac:dyDescent="0.2">
      <c r="A107" s="63" t="s">
        <v>161</v>
      </c>
      <c r="B107" s="54">
        <v>0</v>
      </c>
      <c r="C107" s="54">
        <v>0</v>
      </c>
      <c r="D107" s="54">
        <v>0</v>
      </c>
      <c r="E107" s="54">
        <v>26695</v>
      </c>
      <c r="F107" s="54">
        <v>0</v>
      </c>
      <c r="G107" s="54">
        <v>0</v>
      </c>
      <c r="H107" s="54">
        <v>0</v>
      </c>
      <c r="I107" s="54">
        <v>37686</v>
      </c>
      <c r="J107" s="54">
        <v>37686</v>
      </c>
      <c r="K107" s="54">
        <v>0</v>
      </c>
      <c r="L107" s="54">
        <v>0</v>
      </c>
      <c r="M107" s="54">
        <v>26717</v>
      </c>
      <c r="N107" s="54">
        <v>0</v>
      </c>
      <c r="O107" s="54">
        <v>0</v>
      </c>
      <c r="Q107" s="54">
        <f t="shared" si="90"/>
        <v>26695</v>
      </c>
      <c r="R107" s="54">
        <f t="shared" si="91"/>
        <v>37686</v>
      </c>
      <c r="S107" s="54">
        <f t="shared" si="92"/>
        <v>26717</v>
      </c>
      <c r="T107" s="54">
        <f t="shared" ca="1" si="93"/>
        <v>0</v>
      </c>
      <c r="U107" s="45" t="s">
        <v>9</v>
      </c>
    </row>
    <row r="108" spans="1:21" ht="15.95" hidden="1" customHeight="1" outlineLevel="1" x14ac:dyDescent="0.2">
      <c r="A108" s="63" t="s">
        <v>162</v>
      </c>
      <c r="B108" s="54">
        <v>0</v>
      </c>
      <c r="C108" s="54">
        <v>0</v>
      </c>
      <c r="D108" s="54">
        <v>0</v>
      </c>
      <c r="E108" s="54">
        <v>0</v>
      </c>
      <c r="F108" s="54">
        <v>0</v>
      </c>
      <c r="G108" s="54">
        <v>0</v>
      </c>
      <c r="H108" s="54">
        <v>0</v>
      </c>
      <c r="I108" s="54">
        <v>0</v>
      </c>
      <c r="J108" s="54">
        <v>0</v>
      </c>
      <c r="K108" s="54">
        <v>0</v>
      </c>
      <c r="L108" s="54">
        <v>0</v>
      </c>
      <c r="M108" s="54">
        <v>0</v>
      </c>
      <c r="N108" s="54">
        <v>0</v>
      </c>
      <c r="O108" s="54">
        <v>0</v>
      </c>
      <c r="Q108" s="54">
        <f t="shared" si="90"/>
        <v>0</v>
      </c>
      <c r="R108" s="54">
        <f t="shared" si="91"/>
        <v>0</v>
      </c>
      <c r="S108" s="54">
        <f t="shared" si="92"/>
        <v>0</v>
      </c>
      <c r="T108" s="54">
        <f t="shared" ca="1" si="93"/>
        <v>0</v>
      </c>
      <c r="U108" s="45" t="s">
        <v>9</v>
      </c>
    </row>
    <row r="109" spans="1:21" ht="15.95" hidden="1" customHeight="1" outlineLevel="1" x14ac:dyDescent="0.2">
      <c r="A109" s="63" t="s">
        <v>163</v>
      </c>
      <c r="B109" s="54">
        <v>0</v>
      </c>
      <c r="C109" s="54">
        <v>0</v>
      </c>
      <c r="D109" s="54">
        <v>0</v>
      </c>
      <c r="E109" s="54">
        <v>0</v>
      </c>
      <c r="F109" s="54">
        <v>0</v>
      </c>
      <c r="G109" s="54">
        <v>0</v>
      </c>
      <c r="H109" s="54">
        <v>117</v>
      </c>
      <c r="I109" s="54">
        <v>432</v>
      </c>
      <c r="J109" s="54">
        <v>732</v>
      </c>
      <c r="K109" s="54">
        <v>932</v>
      </c>
      <c r="L109" s="54">
        <v>1021</v>
      </c>
      <c r="M109" s="54">
        <v>1003</v>
      </c>
      <c r="N109" s="54">
        <v>1060</v>
      </c>
      <c r="O109" s="54">
        <v>1016</v>
      </c>
      <c r="Q109" s="54">
        <f t="shared" si="90"/>
        <v>0</v>
      </c>
      <c r="R109" s="54">
        <f t="shared" si="91"/>
        <v>432</v>
      </c>
      <c r="S109" s="54">
        <f t="shared" si="92"/>
        <v>1003</v>
      </c>
      <c r="T109" s="54">
        <f t="shared" ca="1" si="93"/>
        <v>1016</v>
      </c>
      <c r="U109" s="45" t="s">
        <v>9</v>
      </c>
    </row>
    <row r="110" spans="1:21" ht="15.95" hidden="1" customHeight="1" outlineLevel="1" x14ac:dyDescent="0.2">
      <c r="A110" s="63" t="s">
        <v>164</v>
      </c>
      <c r="B110" s="54">
        <v>0</v>
      </c>
      <c r="C110" s="54">
        <v>0</v>
      </c>
      <c r="D110" s="54">
        <v>0</v>
      </c>
      <c r="E110" s="54">
        <v>0</v>
      </c>
      <c r="F110" s="54">
        <v>0</v>
      </c>
      <c r="G110" s="54">
        <v>0</v>
      </c>
      <c r="H110" s="54">
        <v>0</v>
      </c>
      <c r="I110" s="54">
        <v>0</v>
      </c>
      <c r="J110" s="54">
        <v>0</v>
      </c>
      <c r="K110" s="54">
        <v>0</v>
      </c>
      <c r="L110" s="54">
        <v>0</v>
      </c>
      <c r="M110" s="54">
        <v>0</v>
      </c>
      <c r="N110" s="54">
        <v>0</v>
      </c>
      <c r="O110" s="54">
        <v>0</v>
      </c>
      <c r="Q110" s="54">
        <f t="shared" si="90"/>
        <v>0</v>
      </c>
      <c r="R110" s="54">
        <f t="shared" si="91"/>
        <v>0</v>
      </c>
      <c r="S110" s="54">
        <f t="shared" si="92"/>
        <v>0</v>
      </c>
      <c r="T110" s="54">
        <f t="shared" ca="1" si="93"/>
        <v>0</v>
      </c>
      <c r="U110" s="45" t="s">
        <v>9</v>
      </c>
    </row>
    <row r="111" spans="1:21" ht="15.95" hidden="1" customHeight="1" outlineLevel="1" x14ac:dyDescent="0.2">
      <c r="A111" s="63" t="s">
        <v>165</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Q111" s="54">
        <f t="shared" si="90"/>
        <v>0</v>
      </c>
      <c r="R111" s="54">
        <f t="shared" si="91"/>
        <v>1221</v>
      </c>
      <c r="S111" s="54">
        <f t="shared" si="92"/>
        <v>8666</v>
      </c>
      <c r="T111" s="54">
        <f t="shared" ca="1" si="93"/>
        <v>16307</v>
      </c>
      <c r="U111" s="45" t="s">
        <v>9</v>
      </c>
    </row>
    <row r="112" spans="1:21" ht="15.95" hidden="1" customHeight="1" outlineLevel="1" x14ac:dyDescent="0.2">
      <c r="A112" s="63" t="s">
        <v>166</v>
      </c>
      <c r="B112" s="54">
        <v>0</v>
      </c>
      <c r="C112" s="54">
        <v>0</v>
      </c>
      <c r="D112" s="54">
        <v>0</v>
      </c>
      <c r="E112" s="54">
        <v>0</v>
      </c>
      <c r="F112" s="54">
        <v>-2</v>
      </c>
      <c r="G112" s="54">
        <v>-3</v>
      </c>
      <c r="H112" s="54">
        <v>-44</v>
      </c>
      <c r="I112" s="54">
        <v>-1</v>
      </c>
      <c r="J112" s="54">
        <v>1032</v>
      </c>
      <c r="K112" s="54">
        <v>1066</v>
      </c>
      <c r="L112" s="54">
        <v>1079</v>
      </c>
      <c r="M112" s="54">
        <v>1127</v>
      </c>
      <c r="N112" s="54">
        <v>1139</v>
      </c>
      <c r="O112" s="54">
        <v>1185</v>
      </c>
      <c r="Q112" s="54">
        <f t="shared" si="90"/>
        <v>0</v>
      </c>
      <c r="R112" s="54">
        <f t="shared" si="91"/>
        <v>-1</v>
      </c>
      <c r="S112" s="54">
        <f t="shared" si="92"/>
        <v>1127</v>
      </c>
      <c r="T112" s="54">
        <f t="shared" ca="1" si="93"/>
        <v>1185</v>
      </c>
      <c r="U112" s="45" t="s">
        <v>9</v>
      </c>
    </row>
    <row r="113" spans="1:21" ht="15.95" hidden="1" customHeight="1" outlineLevel="1" x14ac:dyDescent="0.2">
      <c r="A113" s="61" t="s">
        <v>167</v>
      </c>
      <c r="B113" s="62">
        <v>701759</v>
      </c>
      <c r="C113" s="62">
        <v>710773</v>
      </c>
      <c r="D113" s="62">
        <v>713837</v>
      </c>
      <c r="E113" s="62">
        <v>722379</v>
      </c>
      <c r="F113" s="62">
        <v>731468</v>
      </c>
      <c r="G113" s="62">
        <v>727994</v>
      </c>
      <c r="H113" s="62">
        <v>735940</v>
      </c>
      <c r="I113" s="62">
        <f t="shared" ref="I113:N113" si="94">SUM(I114:I125)</f>
        <v>757960</v>
      </c>
      <c r="J113" s="62">
        <f t="shared" si="94"/>
        <v>778828</v>
      </c>
      <c r="K113" s="62">
        <f t="shared" si="94"/>
        <v>794994</v>
      </c>
      <c r="L113" s="62">
        <f t="shared" si="94"/>
        <v>819252</v>
      </c>
      <c r="M113" s="62">
        <f t="shared" si="94"/>
        <v>845976</v>
      </c>
      <c r="N113" s="62">
        <f t="shared" si="94"/>
        <v>871951</v>
      </c>
      <c r="O113" s="62">
        <f t="shared" ref="O113" si="95">SUM(O114:O125)</f>
        <v>934273</v>
      </c>
      <c r="Q113" s="62">
        <f t="shared" si="90"/>
        <v>722379</v>
      </c>
      <c r="R113" s="62">
        <f t="shared" si="91"/>
        <v>757960</v>
      </c>
      <c r="S113" s="62">
        <f t="shared" si="92"/>
        <v>845976</v>
      </c>
      <c r="T113" s="62">
        <f t="shared" ca="1" si="93"/>
        <v>934273</v>
      </c>
      <c r="U113" s="45" t="s">
        <v>9</v>
      </c>
    </row>
    <row r="114" spans="1:21" ht="15.95" hidden="1" customHeight="1" outlineLevel="1" x14ac:dyDescent="0.2">
      <c r="A114" s="63" t="s">
        <v>155</v>
      </c>
      <c r="B114" s="54">
        <v>0</v>
      </c>
      <c r="C114" s="54">
        <v>0</v>
      </c>
      <c r="D114" s="54">
        <v>0</v>
      </c>
      <c r="E114" s="54">
        <v>0</v>
      </c>
      <c r="F114" s="54">
        <v>0</v>
      </c>
      <c r="G114" s="54">
        <v>0</v>
      </c>
      <c r="H114" s="54">
        <v>0</v>
      </c>
      <c r="I114" s="54">
        <v>0</v>
      </c>
      <c r="J114" s="54">
        <v>0</v>
      </c>
      <c r="K114" s="54">
        <v>0</v>
      </c>
      <c r="L114" s="54">
        <v>0</v>
      </c>
      <c r="M114" s="54">
        <v>0</v>
      </c>
      <c r="N114" s="54">
        <v>0</v>
      </c>
      <c r="O114" s="54">
        <v>0</v>
      </c>
      <c r="Q114" s="54">
        <f t="shared" si="90"/>
        <v>0</v>
      </c>
      <c r="R114" s="54">
        <f t="shared" si="91"/>
        <v>0</v>
      </c>
      <c r="S114" s="54">
        <f t="shared" si="92"/>
        <v>0</v>
      </c>
      <c r="T114" s="54">
        <f t="shared" ca="1" si="93"/>
        <v>0</v>
      </c>
      <c r="U114" s="45" t="s">
        <v>9</v>
      </c>
    </row>
    <row r="115" spans="1:21" ht="15.95" hidden="1" customHeight="1" outlineLevel="1" x14ac:dyDescent="0.2">
      <c r="A115" s="63" t="s">
        <v>156</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Q115" s="54">
        <f t="shared" si="90"/>
        <v>722379</v>
      </c>
      <c r="R115" s="54">
        <f t="shared" si="91"/>
        <v>757584</v>
      </c>
      <c r="S115" s="54">
        <f t="shared" si="92"/>
        <v>840527</v>
      </c>
      <c r="T115" s="54">
        <f t="shared" ca="1" si="93"/>
        <v>889401</v>
      </c>
      <c r="U115" s="45" t="s">
        <v>9</v>
      </c>
    </row>
    <row r="116" spans="1:21" ht="15.95" hidden="1" customHeight="1" outlineLevel="1" x14ac:dyDescent="0.2">
      <c r="A116" s="63" t="s">
        <v>157</v>
      </c>
      <c r="B116" s="54">
        <v>0</v>
      </c>
      <c r="C116" s="54">
        <v>0</v>
      </c>
      <c r="D116" s="54">
        <v>0</v>
      </c>
      <c r="E116" s="54">
        <v>0</v>
      </c>
      <c r="F116" s="54">
        <v>0</v>
      </c>
      <c r="G116" s="54">
        <v>0</v>
      </c>
      <c r="H116" s="54">
        <v>0</v>
      </c>
      <c r="I116" s="54">
        <v>0</v>
      </c>
      <c r="J116" s="54">
        <v>0</v>
      </c>
      <c r="K116" s="54">
        <v>0</v>
      </c>
      <c r="L116" s="54">
        <v>0</v>
      </c>
      <c r="M116" s="54">
        <v>0</v>
      </c>
      <c r="N116" s="54">
        <v>0</v>
      </c>
      <c r="O116" s="54">
        <v>0</v>
      </c>
      <c r="Q116" s="54">
        <f t="shared" si="90"/>
        <v>0</v>
      </c>
      <c r="R116" s="54">
        <f t="shared" si="91"/>
        <v>0</v>
      </c>
      <c r="S116" s="54">
        <f t="shared" si="92"/>
        <v>0</v>
      </c>
      <c r="T116" s="54">
        <f t="shared" ca="1" si="93"/>
        <v>0</v>
      </c>
      <c r="U116" s="45" t="s">
        <v>9</v>
      </c>
    </row>
    <row r="117" spans="1:21" ht="15.95" hidden="1" customHeight="1" outlineLevel="1" x14ac:dyDescent="0.2">
      <c r="A117" s="63" t="s">
        <v>148</v>
      </c>
      <c r="B117" s="54">
        <v>0</v>
      </c>
      <c r="C117" s="54">
        <v>0</v>
      </c>
      <c r="D117" s="54">
        <v>0</v>
      </c>
      <c r="E117" s="54">
        <v>0</v>
      </c>
      <c r="F117" s="54">
        <v>0</v>
      </c>
      <c r="G117" s="54">
        <v>0</v>
      </c>
      <c r="H117" s="54">
        <v>0</v>
      </c>
      <c r="I117" s="54">
        <v>0</v>
      </c>
      <c r="J117" s="54">
        <v>0</v>
      </c>
      <c r="K117" s="54">
        <v>0</v>
      </c>
      <c r="L117" s="54">
        <v>0</v>
      </c>
      <c r="M117" s="54">
        <v>0</v>
      </c>
      <c r="N117" s="54">
        <v>0</v>
      </c>
      <c r="O117" s="54">
        <v>0</v>
      </c>
      <c r="Q117" s="54">
        <f t="shared" si="90"/>
        <v>0</v>
      </c>
      <c r="R117" s="54">
        <f t="shared" si="91"/>
        <v>0</v>
      </c>
      <c r="S117" s="54">
        <f t="shared" si="92"/>
        <v>0</v>
      </c>
      <c r="T117" s="54">
        <f t="shared" ca="1" si="93"/>
        <v>0</v>
      </c>
      <c r="U117" s="45" t="s">
        <v>9</v>
      </c>
    </row>
    <row r="118" spans="1:21" ht="15.95" hidden="1" customHeight="1" outlineLevel="1" x14ac:dyDescent="0.2">
      <c r="A118" s="63" t="s">
        <v>159</v>
      </c>
      <c r="B118" s="54">
        <v>0</v>
      </c>
      <c r="C118" s="54">
        <v>0</v>
      </c>
      <c r="D118" s="54">
        <v>0</v>
      </c>
      <c r="E118" s="54">
        <v>0</v>
      </c>
      <c r="F118" s="54">
        <v>0</v>
      </c>
      <c r="G118" s="54">
        <v>0</v>
      </c>
      <c r="H118" s="54">
        <v>0</v>
      </c>
      <c r="I118" s="54">
        <v>0</v>
      </c>
      <c r="J118" s="54">
        <v>0</v>
      </c>
      <c r="K118" s="54">
        <v>0</v>
      </c>
      <c r="L118" s="54">
        <v>0</v>
      </c>
      <c r="M118" s="54">
        <v>0</v>
      </c>
      <c r="N118" s="54">
        <v>0</v>
      </c>
      <c r="O118" s="54">
        <v>0</v>
      </c>
      <c r="Q118" s="54">
        <f t="shared" si="90"/>
        <v>0</v>
      </c>
      <c r="R118" s="54">
        <f t="shared" si="91"/>
        <v>0</v>
      </c>
      <c r="S118" s="54">
        <f t="shared" si="92"/>
        <v>0</v>
      </c>
      <c r="T118" s="54">
        <f t="shared" ca="1" si="93"/>
        <v>0</v>
      </c>
      <c r="U118" s="45" t="s">
        <v>9</v>
      </c>
    </row>
    <row r="119" spans="1:21" ht="15.95" hidden="1" customHeight="1" outlineLevel="1" x14ac:dyDescent="0.2">
      <c r="A119" s="63" t="s">
        <v>149</v>
      </c>
      <c r="B119" s="54">
        <v>0</v>
      </c>
      <c r="C119" s="54">
        <v>0</v>
      </c>
      <c r="D119" s="54">
        <v>0</v>
      </c>
      <c r="E119" s="54">
        <v>0</v>
      </c>
      <c r="F119" s="54">
        <v>0</v>
      </c>
      <c r="G119" s="54">
        <v>0</v>
      </c>
      <c r="H119" s="54">
        <v>0</v>
      </c>
      <c r="I119" s="54">
        <v>0</v>
      </c>
      <c r="J119" s="54">
        <v>0</v>
      </c>
      <c r="K119" s="54">
        <v>0</v>
      </c>
      <c r="L119" s="54">
        <v>0</v>
      </c>
      <c r="M119" s="54">
        <v>0</v>
      </c>
      <c r="N119" s="54">
        <v>0</v>
      </c>
      <c r="O119" s="54">
        <v>0</v>
      </c>
      <c r="Q119" s="54">
        <f t="shared" si="90"/>
        <v>0</v>
      </c>
      <c r="R119" s="54">
        <f t="shared" si="91"/>
        <v>0</v>
      </c>
      <c r="S119" s="54">
        <f t="shared" si="92"/>
        <v>0</v>
      </c>
      <c r="T119" s="54">
        <f t="shared" ca="1" si="93"/>
        <v>0</v>
      </c>
      <c r="U119" s="45" t="s">
        <v>9</v>
      </c>
    </row>
    <row r="120" spans="1:21" ht="15.95" hidden="1" customHeight="1" outlineLevel="1" x14ac:dyDescent="0.2">
      <c r="A120" s="63" t="s">
        <v>164</v>
      </c>
      <c r="B120" s="54">
        <v>0</v>
      </c>
      <c r="C120" s="54">
        <v>0</v>
      </c>
      <c r="D120" s="54">
        <v>0</v>
      </c>
      <c r="E120" s="54">
        <v>0</v>
      </c>
      <c r="F120" s="54">
        <v>0</v>
      </c>
      <c r="G120" s="54">
        <v>0</v>
      </c>
      <c r="H120" s="54">
        <v>0</v>
      </c>
      <c r="I120" s="54">
        <v>0</v>
      </c>
      <c r="J120" s="54">
        <v>0</v>
      </c>
      <c r="K120" s="54">
        <v>10</v>
      </c>
      <c r="L120" s="54">
        <v>58</v>
      </c>
      <c r="M120" s="54">
        <v>60</v>
      </c>
      <c r="N120" s="54">
        <v>43</v>
      </c>
      <c r="O120" s="54">
        <v>43</v>
      </c>
      <c r="Q120" s="54">
        <f t="shared" si="90"/>
        <v>0</v>
      </c>
      <c r="R120" s="54">
        <f t="shared" si="91"/>
        <v>0</v>
      </c>
      <c r="S120" s="54">
        <f t="shared" si="92"/>
        <v>60</v>
      </c>
      <c r="T120" s="54">
        <f t="shared" ca="1" si="93"/>
        <v>43</v>
      </c>
      <c r="U120" s="45" t="s">
        <v>9</v>
      </c>
    </row>
    <row r="121" spans="1:21" ht="15.95" hidden="1" customHeight="1" outlineLevel="1" x14ac:dyDescent="0.2">
      <c r="A121" s="63" t="s">
        <v>165</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Q121" s="54">
        <f t="shared" si="90"/>
        <v>0</v>
      </c>
      <c r="R121" s="54">
        <f t="shared" si="91"/>
        <v>376</v>
      </c>
      <c r="S121" s="54">
        <f t="shared" si="92"/>
        <v>5389</v>
      </c>
      <c r="T121" s="54">
        <f t="shared" ca="1" si="93"/>
        <v>11158</v>
      </c>
      <c r="U121" s="45" t="s">
        <v>9</v>
      </c>
    </row>
    <row r="122" spans="1:21" ht="15.95" hidden="1" customHeight="1" outlineLevel="1" x14ac:dyDescent="0.2">
      <c r="A122" s="63" t="s">
        <v>162</v>
      </c>
      <c r="B122" s="54">
        <v>0</v>
      </c>
      <c r="C122" s="54">
        <v>0</v>
      </c>
      <c r="D122" s="54">
        <v>0</v>
      </c>
      <c r="E122" s="54">
        <v>0</v>
      </c>
      <c r="F122" s="54">
        <v>0</v>
      </c>
      <c r="G122" s="54">
        <v>0</v>
      </c>
      <c r="H122" s="54">
        <v>0</v>
      </c>
      <c r="I122" s="54">
        <v>0</v>
      </c>
      <c r="J122" s="54">
        <v>0</v>
      </c>
      <c r="K122" s="54">
        <v>0</v>
      </c>
      <c r="L122" s="54">
        <v>0</v>
      </c>
      <c r="M122" s="54">
        <v>0</v>
      </c>
      <c r="N122" s="54">
        <v>0</v>
      </c>
      <c r="O122" s="54">
        <v>0</v>
      </c>
      <c r="Q122" s="54">
        <f t="shared" si="90"/>
        <v>0</v>
      </c>
      <c r="R122" s="54">
        <f t="shared" si="91"/>
        <v>0</v>
      </c>
      <c r="S122" s="54">
        <f t="shared" si="92"/>
        <v>0</v>
      </c>
      <c r="T122" s="54">
        <f t="shared" ca="1" si="93"/>
        <v>0</v>
      </c>
      <c r="U122" s="45" t="s">
        <v>9</v>
      </c>
    </row>
    <row r="123" spans="1:21" ht="15.95" hidden="1" customHeight="1" outlineLevel="1" x14ac:dyDescent="0.2">
      <c r="A123" s="63" t="s">
        <v>163</v>
      </c>
      <c r="B123" s="54">
        <v>0</v>
      </c>
      <c r="C123" s="54">
        <v>0</v>
      </c>
      <c r="D123" s="54">
        <v>0</v>
      </c>
      <c r="E123" s="54">
        <v>0</v>
      </c>
      <c r="F123" s="54">
        <v>0</v>
      </c>
      <c r="G123" s="54">
        <v>0</v>
      </c>
      <c r="H123" s="54">
        <v>0</v>
      </c>
      <c r="I123" s="54">
        <v>0</v>
      </c>
      <c r="J123" s="54">
        <v>0</v>
      </c>
      <c r="K123" s="54">
        <v>0</v>
      </c>
      <c r="L123" s="54">
        <v>0</v>
      </c>
      <c r="M123" s="54">
        <v>0</v>
      </c>
      <c r="N123" s="54">
        <v>0</v>
      </c>
      <c r="O123" s="54">
        <v>0</v>
      </c>
      <c r="Q123" s="54">
        <f t="shared" si="90"/>
        <v>0</v>
      </c>
      <c r="R123" s="54">
        <f t="shared" si="91"/>
        <v>0</v>
      </c>
      <c r="S123" s="54">
        <f t="shared" si="92"/>
        <v>0</v>
      </c>
      <c r="T123" s="54">
        <f t="shared" ca="1" si="93"/>
        <v>0</v>
      </c>
      <c r="U123" s="45" t="s">
        <v>9</v>
      </c>
    </row>
    <row r="124" spans="1:21" ht="15.95" hidden="1" customHeight="1" outlineLevel="1" x14ac:dyDescent="0.2">
      <c r="A124" s="63" t="s">
        <v>160</v>
      </c>
      <c r="B124" s="54">
        <v>0</v>
      </c>
      <c r="C124" s="54">
        <v>0</v>
      </c>
      <c r="D124" s="54">
        <v>0</v>
      </c>
      <c r="E124" s="54">
        <v>0</v>
      </c>
      <c r="F124" s="54">
        <v>0</v>
      </c>
      <c r="G124" s="54">
        <v>0</v>
      </c>
      <c r="H124" s="54">
        <v>0</v>
      </c>
      <c r="I124" s="54">
        <v>0</v>
      </c>
      <c r="J124" s="54">
        <v>0</v>
      </c>
      <c r="K124" s="54">
        <v>0</v>
      </c>
      <c r="L124" s="54">
        <v>0</v>
      </c>
      <c r="M124" s="54">
        <v>0</v>
      </c>
      <c r="N124" s="54">
        <v>0</v>
      </c>
      <c r="O124" s="54">
        <v>33671</v>
      </c>
      <c r="Q124" s="54">
        <f t="shared" si="90"/>
        <v>0</v>
      </c>
      <c r="R124" s="54">
        <f t="shared" si="91"/>
        <v>0</v>
      </c>
      <c r="S124" s="54">
        <f t="shared" si="92"/>
        <v>0</v>
      </c>
      <c r="T124" s="54">
        <f t="shared" ca="1" si="93"/>
        <v>33671</v>
      </c>
      <c r="U124" s="45" t="s">
        <v>9</v>
      </c>
    </row>
    <row r="125" spans="1:21" ht="15.95" hidden="1" customHeight="1" outlineLevel="1" x14ac:dyDescent="0.2">
      <c r="A125" s="63" t="s">
        <v>166</v>
      </c>
      <c r="B125" s="54">
        <v>0</v>
      </c>
      <c r="C125" s="54">
        <v>0</v>
      </c>
      <c r="D125" s="54">
        <v>0</v>
      </c>
      <c r="E125" s="54">
        <v>0</v>
      </c>
      <c r="F125" s="54">
        <v>0</v>
      </c>
      <c r="G125" s="54">
        <v>0</v>
      </c>
      <c r="H125" s="54">
        <v>0</v>
      </c>
      <c r="I125" s="54">
        <v>0</v>
      </c>
      <c r="J125" s="54">
        <v>0</v>
      </c>
      <c r="K125" s="54">
        <v>0</v>
      </c>
      <c r="L125" s="54">
        <v>0</v>
      </c>
      <c r="M125" s="54">
        <v>0</v>
      </c>
      <c r="N125" s="54">
        <v>0</v>
      </c>
      <c r="O125" s="54">
        <v>0</v>
      </c>
      <c r="Q125" s="54">
        <f t="shared" si="90"/>
        <v>0</v>
      </c>
      <c r="R125" s="54">
        <f t="shared" si="91"/>
        <v>0</v>
      </c>
      <c r="S125" s="54">
        <f t="shared" si="92"/>
        <v>0</v>
      </c>
      <c r="T125" s="54">
        <f t="shared" ca="1" si="93"/>
        <v>0</v>
      </c>
      <c r="U125" s="45" t="s">
        <v>9</v>
      </c>
    </row>
    <row r="126" spans="1:21" ht="15.95" hidden="1" customHeight="1" outlineLevel="1" x14ac:dyDescent="0.2">
      <c r="A126" s="61" t="s">
        <v>168</v>
      </c>
      <c r="B126" s="62">
        <v>65113</v>
      </c>
      <c r="C126" s="62">
        <v>65090</v>
      </c>
      <c r="D126" s="62">
        <v>65073</v>
      </c>
      <c r="E126" s="62">
        <v>38356</v>
      </c>
      <c r="F126" s="62">
        <v>65044</v>
      </c>
      <c r="G126" s="62">
        <v>64965</v>
      </c>
      <c r="H126" s="62">
        <v>87450</v>
      </c>
      <c r="I126" s="62">
        <f t="shared" ref="I126:N126" si="96">SUM(I127:I133)</f>
        <v>63115</v>
      </c>
      <c r="J126" s="62">
        <f t="shared" si="96"/>
        <v>26248</v>
      </c>
      <c r="K126" s="62">
        <f t="shared" si="96"/>
        <v>23753</v>
      </c>
      <c r="L126" s="62">
        <f t="shared" si="96"/>
        <v>16527</v>
      </c>
      <c r="M126" s="62">
        <f t="shared" si="96"/>
        <v>-36912</v>
      </c>
      <c r="N126" s="62">
        <f t="shared" si="96"/>
        <v>-47852</v>
      </c>
      <c r="O126" s="62">
        <f t="shared" ref="O126" si="97">SUM(O127:O133)</f>
        <v>-97703</v>
      </c>
      <c r="Q126" s="62">
        <f t="shared" si="90"/>
        <v>38356</v>
      </c>
      <c r="R126" s="62">
        <f t="shared" si="91"/>
        <v>63115</v>
      </c>
      <c r="S126" s="62">
        <f t="shared" si="92"/>
        <v>-36912</v>
      </c>
      <c r="T126" s="62">
        <f t="shared" ca="1" si="93"/>
        <v>-97703</v>
      </c>
      <c r="U126" s="45" t="s">
        <v>9</v>
      </c>
    </row>
    <row r="127" spans="1:21" ht="15.95" hidden="1" customHeight="1" outlineLevel="1" x14ac:dyDescent="0.2">
      <c r="A127" s="63" t="s">
        <v>169</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Q127" s="54">
        <f t="shared" si="90"/>
        <v>65164</v>
      </c>
      <c r="R127" s="54">
        <f t="shared" si="91"/>
        <v>100244</v>
      </c>
      <c r="S127" s="54">
        <f t="shared" si="92"/>
        <v>100244</v>
      </c>
      <c r="T127" s="54">
        <f t="shared" ca="1" si="93"/>
        <v>100244</v>
      </c>
      <c r="U127" s="45" t="s">
        <v>9</v>
      </c>
    </row>
    <row r="128" spans="1:21" ht="15.95" hidden="1" customHeight="1" outlineLevel="1" x14ac:dyDescent="0.2">
      <c r="A128" s="63" t="s">
        <v>170</v>
      </c>
      <c r="B128" s="54">
        <v>0</v>
      </c>
      <c r="C128" s="54">
        <v>0</v>
      </c>
      <c r="D128" s="54">
        <v>0</v>
      </c>
      <c r="E128" s="54">
        <v>0</v>
      </c>
      <c r="F128" s="54">
        <v>0</v>
      </c>
      <c r="G128" s="54">
        <v>0</v>
      </c>
      <c r="H128" s="54">
        <v>0</v>
      </c>
      <c r="I128" s="54">
        <v>0</v>
      </c>
      <c r="J128" s="54">
        <v>0</v>
      </c>
      <c r="K128" s="54">
        <v>0</v>
      </c>
      <c r="L128" s="54">
        <v>0</v>
      </c>
      <c r="M128" s="54">
        <v>0</v>
      </c>
      <c r="N128" s="54">
        <v>0</v>
      </c>
      <c r="O128" s="54">
        <v>0</v>
      </c>
      <c r="Q128" s="54">
        <f t="shared" si="90"/>
        <v>0</v>
      </c>
      <c r="R128" s="54">
        <f t="shared" si="91"/>
        <v>0</v>
      </c>
      <c r="S128" s="54">
        <f t="shared" si="92"/>
        <v>0</v>
      </c>
      <c r="T128" s="54">
        <f t="shared" ca="1" si="93"/>
        <v>0</v>
      </c>
      <c r="U128" s="45" t="s">
        <v>9</v>
      </c>
    </row>
    <row r="129" spans="1:21" ht="15.95" hidden="1" customHeight="1" outlineLevel="1" x14ac:dyDescent="0.2">
      <c r="A129" s="63" t="s">
        <v>148</v>
      </c>
      <c r="B129" s="54">
        <v>0</v>
      </c>
      <c r="C129" s="54">
        <v>0</v>
      </c>
      <c r="D129" s="54">
        <v>0</v>
      </c>
      <c r="E129" s="54">
        <v>0</v>
      </c>
      <c r="F129" s="54">
        <v>0</v>
      </c>
      <c r="G129" s="54">
        <v>0</v>
      </c>
      <c r="H129" s="54">
        <v>0</v>
      </c>
      <c r="I129" s="54">
        <v>0</v>
      </c>
      <c r="J129" s="54">
        <v>0</v>
      </c>
      <c r="K129" s="54">
        <v>0</v>
      </c>
      <c r="L129" s="54">
        <v>0</v>
      </c>
      <c r="M129" s="54">
        <v>0</v>
      </c>
      <c r="N129" s="54">
        <v>0</v>
      </c>
      <c r="O129" s="54">
        <v>0</v>
      </c>
      <c r="Q129" s="54">
        <f t="shared" si="90"/>
        <v>0</v>
      </c>
      <c r="R129" s="54">
        <f t="shared" si="91"/>
        <v>0</v>
      </c>
      <c r="S129" s="54">
        <f t="shared" si="92"/>
        <v>0</v>
      </c>
      <c r="T129" s="54">
        <f t="shared" ca="1" si="93"/>
        <v>0</v>
      </c>
      <c r="U129" s="45" t="s">
        <v>9</v>
      </c>
    </row>
    <row r="130" spans="1:21" ht="15.95" hidden="1" customHeight="1" outlineLevel="1" x14ac:dyDescent="0.2">
      <c r="A130" s="63" t="s">
        <v>171</v>
      </c>
      <c r="B130" s="54">
        <v>0</v>
      </c>
      <c r="C130" s="54">
        <v>0</v>
      </c>
      <c r="D130" s="54">
        <v>0</v>
      </c>
      <c r="E130" s="54">
        <v>0</v>
      </c>
      <c r="F130" s="54">
        <v>0</v>
      </c>
      <c r="G130" s="54">
        <v>0</v>
      </c>
      <c r="H130" s="54">
        <v>0</v>
      </c>
      <c r="I130" s="54">
        <v>0</v>
      </c>
      <c r="J130" s="54">
        <v>0</v>
      </c>
      <c r="K130" s="54">
        <v>0</v>
      </c>
      <c r="L130" s="54">
        <v>0</v>
      </c>
      <c r="M130" s="54">
        <v>0</v>
      </c>
      <c r="N130" s="54">
        <v>0</v>
      </c>
      <c r="O130" s="54">
        <v>0</v>
      </c>
      <c r="Q130" s="54">
        <f t="shared" si="90"/>
        <v>0</v>
      </c>
      <c r="R130" s="54">
        <f t="shared" si="91"/>
        <v>0</v>
      </c>
      <c r="S130" s="54">
        <f t="shared" si="92"/>
        <v>0</v>
      </c>
      <c r="T130" s="54">
        <f t="shared" ca="1" si="93"/>
        <v>0</v>
      </c>
      <c r="U130" s="45" t="s">
        <v>9</v>
      </c>
    </row>
    <row r="131" spans="1:21" ht="15.95" hidden="1" customHeight="1" outlineLevel="1" x14ac:dyDescent="0.2">
      <c r="A131" s="63" t="s">
        <v>172</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Q131" s="54">
        <f t="shared" si="90"/>
        <v>5660</v>
      </c>
      <c r="R131" s="54">
        <f t="shared" si="91"/>
        <v>-37129</v>
      </c>
      <c r="S131" s="54">
        <f t="shared" si="92"/>
        <v>-137155</v>
      </c>
      <c r="T131" s="54">
        <f t="shared" ca="1" si="93"/>
        <v>-181439</v>
      </c>
      <c r="U131" s="45" t="s">
        <v>9</v>
      </c>
    </row>
    <row r="132" spans="1:21" ht="15.95" hidden="1" customHeight="1" outlineLevel="1" x14ac:dyDescent="0.2">
      <c r="A132" s="63" t="s">
        <v>173</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Q132" s="54">
        <f t="shared" si="90"/>
        <v>-32468</v>
      </c>
      <c r="R132" s="54">
        <f t="shared" si="91"/>
        <v>0</v>
      </c>
      <c r="S132" s="54">
        <f t="shared" si="92"/>
        <v>-1</v>
      </c>
      <c r="T132" s="54">
        <f t="shared" ca="1" si="93"/>
        <v>-16508</v>
      </c>
      <c r="U132" s="45" t="s">
        <v>9</v>
      </c>
    </row>
    <row r="133" spans="1:21" ht="15.95" hidden="1" customHeight="1" outlineLevel="1" x14ac:dyDescent="0.2">
      <c r="A133" s="63" t="s">
        <v>174</v>
      </c>
      <c r="B133" s="54">
        <v>0</v>
      </c>
      <c r="C133" s="54">
        <v>0</v>
      </c>
      <c r="D133" s="54">
        <v>0</v>
      </c>
      <c r="E133" s="54">
        <v>0</v>
      </c>
      <c r="F133" s="54">
        <v>0</v>
      </c>
      <c r="G133" s="54">
        <v>0</v>
      </c>
      <c r="H133" s="54">
        <v>0</v>
      </c>
      <c r="I133" s="54">
        <v>0</v>
      </c>
      <c r="J133" s="54">
        <v>0</v>
      </c>
      <c r="K133" s="54">
        <v>0</v>
      </c>
      <c r="L133" s="54">
        <v>0</v>
      </c>
      <c r="M133" s="54">
        <v>0</v>
      </c>
      <c r="N133" s="54">
        <v>0</v>
      </c>
      <c r="O133" s="54">
        <v>0</v>
      </c>
      <c r="Q133" s="54">
        <f t="shared" si="90"/>
        <v>0</v>
      </c>
      <c r="R133" s="54">
        <f t="shared" si="91"/>
        <v>0</v>
      </c>
      <c r="S133" s="54">
        <f t="shared" si="92"/>
        <v>0</v>
      </c>
      <c r="T133" s="54">
        <f t="shared" ca="1" si="93"/>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172520</v>
      </c>
      <c r="C136" s="56">
        <v>40659</v>
      </c>
      <c r="D136" s="56">
        <v>183683</v>
      </c>
      <c r="E136" s="56">
        <v>236077</v>
      </c>
      <c r="F136" s="56">
        <v>147494</v>
      </c>
      <c r="G136" s="56">
        <v>97619</v>
      </c>
      <c r="H136" s="56">
        <v>219555</v>
      </c>
      <c r="I136" s="56">
        <f t="shared" ref="I136:N136" si="98">SUM(I137:I144)</f>
        <v>258394</v>
      </c>
      <c r="J136" s="56">
        <f t="shared" si="98"/>
        <v>70247</v>
      </c>
      <c r="K136" s="56">
        <f t="shared" si="98"/>
        <v>85380</v>
      </c>
      <c r="L136" s="56">
        <f t="shared" si="98"/>
        <v>70824</v>
      </c>
      <c r="M136" s="56">
        <f t="shared" si="98"/>
        <v>86937</v>
      </c>
      <c r="N136" s="56">
        <f t="shared" si="98"/>
        <v>74604</v>
      </c>
      <c r="O136" s="56">
        <f t="shared" ref="O136" si="99">SUM(O137:O144)</f>
        <v>94386</v>
      </c>
      <c r="Q136" s="56">
        <f>SUM(B136:E136)</f>
        <v>632939</v>
      </c>
      <c r="R136" s="56">
        <f t="shared" ref="R136:R167" si="100">SUM(F136:I136)</f>
        <v>723062</v>
      </c>
      <c r="S136" s="56">
        <f t="shared" ref="S136:S167" si="101">SUM(J136:M136)</f>
        <v>313388</v>
      </c>
      <c r="T136" s="56">
        <f t="shared" ref="T136:T167" si="102">SUM(N136:P136)</f>
        <v>168990</v>
      </c>
      <c r="U136" s="45" t="s">
        <v>9</v>
      </c>
    </row>
    <row r="137" spans="1:21" ht="15.95" hidden="1" customHeight="1" outlineLevel="1" x14ac:dyDescent="0.2">
      <c r="A137" s="57" t="s">
        <v>89</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Q137" s="58">
        <f t="shared" ref="Q137:Q187" si="103">SUM(B137:E137)</f>
        <v>0</v>
      </c>
      <c r="R137" s="58">
        <f t="shared" si="100"/>
        <v>7367</v>
      </c>
      <c r="S137" s="58">
        <f t="shared" si="101"/>
        <v>25083</v>
      </c>
      <c r="T137" s="58">
        <f t="shared" si="102"/>
        <v>14453</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103"/>
        <v>0</v>
      </c>
      <c r="R138" s="58">
        <f t="shared" si="100"/>
        <v>0</v>
      </c>
      <c r="S138" s="58">
        <f t="shared" si="101"/>
        <v>0</v>
      </c>
      <c r="T138" s="58">
        <f t="shared" si="102"/>
        <v>0</v>
      </c>
      <c r="U138" s="45" t="s">
        <v>9</v>
      </c>
    </row>
    <row r="139" spans="1:21" ht="15.95" hidden="1" customHeight="1" outlineLevel="1" x14ac:dyDescent="0.2">
      <c r="A139" s="57" t="s">
        <v>91</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Q139" s="58">
        <f t="shared" si="103"/>
        <v>0</v>
      </c>
      <c r="R139" s="58">
        <f t="shared" si="100"/>
        <v>158924</v>
      </c>
      <c r="S139" s="58">
        <f t="shared" si="101"/>
        <v>288305</v>
      </c>
      <c r="T139" s="58">
        <f t="shared" si="102"/>
        <v>103685</v>
      </c>
      <c r="U139" s="45" t="s">
        <v>9</v>
      </c>
    </row>
    <row r="140" spans="1:21" ht="15.95" hidden="1" customHeight="1" outlineLevel="1" x14ac:dyDescent="0.2">
      <c r="A140" s="57" t="s">
        <v>92</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103"/>
        <v>0</v>
      </c>
      <c r="R140" s="58">
        <f t="shared" si="100"/>
        <v>0</v>
      </c>
      <c r="S140" s="58">
        <f t="shared" si="101"/>
        <v>0</v>
      </c>
      <c r="T140" s="58">
        <f t="shared" si="102"/>
        <v>0</v>
      </c>
      <c r="U140" s="45" t="s">
        <v>9</v>
      </c>
    </row>
    <row r="141" spans="1:21" ht="15.95" hidden="1" customHeight="1" outlineLevel="1" x14ac:dyDescent="0.2">
      <c r="A141" s="57" t="s">
        <v>93</v>
      </c>
      <c r="B141" s="58">
        <v>0</v>
      </c>
      <c r="C141" s="58">
        <v>0</v>
      </c>
      <c r="D141" s="58">
        <v>0</v>
      </c>
      <c r="E141" s="58">
        <v>0</v>
      </c>
      <c r="F141" s="58">
        <v>0</v>
      </c>
      <c r="G141" s="58">
        <v>0</v>
      </c>
      <c r="H141" s="58">
        <v>0</v>
      </c>
      <c r="I141" s="58">
        <v>0</v>
      </c>
      <c r="J141" s="58">
        <v>0</v>
      </c>
      <c r="K141" s="58">
        <v>0</v>
      </c>
      <c r="L141" s="58">
        <v>0</v>
      </c>
      <c r="M141" s="58">
        <v>0</v>
      </c>
      <c r="N141" s="58">
        <v>0</v>
      </c>
      <c r="O141" s="58">
        <v>50852</v>
      </c>
      <c r="Q141" s="58">
        <f t="shared" si="103"/>
        <v>0</v>
      </c>
      <c r="R141" s="58">
        <f t="shared" si="100"/>
        <v>0</v>
      </c>
      <c r="S141" s="58">
        <f t="shared" si="101"/>
        <v>0</v>
      </c>
      <c r="T141" s="58">
        <f t="shared" si="102"/>
        <v>50852</v>
      </c>
      <c r="U141" s="45" t="s">
        <v>9</v>
      </c>
    </row>
    <row r="142" spans="1:21" ht="15.95" hidden="1" customHeight="1" outlineLevel="1" x14ac:dyDescent="0.2">
      <c r="A142" s="57" t="s">
        <v>94</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Q142" s="58">
        <f t="shared" si="103"/>
        <v>632939</v>
      </c>
      <c r="R142" s="58">
        <f t="shared" si="100"/>
        <v>556771</v>
      </c>
      <c r="S142" s="58">
        <f t="shared" si="101"/>
        <v>0</v>
      </c>
      <c r="T142" s="58">
        <f t="shared" si="102"/>
        <v>0</v>
      </c>
      <c r="U142" s="45" t="s">
        <v>9</v>
      </c>
    </row>
    <row r="143" spans="1:21" ht="15.95" hidden="1" customHeight="1" outlineLevel="1" x14ac:dyDescent="0.2">
      <c r="A143" s="57" t="s">
        <v>176</v>
      </c>
      <c r="B143" s="58">
        <v>0</v>
      </c>
      <c r="C143" s="58">
        <v>0</v>
      </c>
      <c r="D143" s="58">
        <v>0</v>
      </c>
      <c r="E143" s="58">
        <v>0</v>
      </c>
      <c r="F143" s="58">
        <v>0</v>
      </c>
      <c r="G143" s="58">
        <v>0</v>
      </c>
      <c r="H143" s="58">
        <v>0</v>
      </c>
      <c r="I143" s="58">
        <v>0</v>
      </c>
      <c r="J143" s="58">
        <v>0</v>
      </c>
      <c r="K143" s="58">
        <v>0</v>
      </c>
      <c r="L143" s="58">
        <v>0</v>
      </c>
      <c r="M143" s="58">
        <v>0</v>
      </c>
      <c r="N143" s="58">
        <v>0</v>
      </c>
      <c r="O143" s="58">
        <v>0</v>
      </c>
      <c r="Q143" s="58">
        <f t="shared" si="103"/>
        <v>0</v>
      </c>
      <c r="R143" s="58">
        <f t="shared" si="100"/>
        <v>0</v>
      </c>
      <c r="S143" s="58">
        <f t="shared" si="101"/>
        <v>0</v>
      </c>
      <c r="T143" s="58">
        <f t="shared" si="102"/>
        <v>0</v>
      </c>
      <c r="U143" s="45" t="s">
        <v>9</v>
      </c>
    </row>
    <row r="144" spans="1:21" ht="15.95" hidden="1" customHeight="1" outlineLevel="1" x14ac:dyDescent="0.2">
      <c r="A144" s="57" t="s">
        <v>177</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103"/>
        <v>0</v>
      </c>
      <c r="R144" s="58">
        <f t="shared" si="100"/>
        <v>0</v>
      </c>
      <c r="S144" s="58">
        <f t="shared" si="101"/>
        <v>0</v>
      </c>
      <c r="T144" s="58">
        <f t="shared" si="102"/>
        <v>0</v>
      </c>
      <c r="U144" s="45" t="s">
        <v>9</v>
      </c>
    </row>
    <row r="145" spans="1:21" ht="15.95" hidden="1" customHeight="1" outlineLevel="1" x14ac:dyDescent="0.2">
      <c r="A145" s="55" t="s">
        <v>95</v>
      </c>
      <c r="B145" s="56">
        <v>-16649</v>
      </c>
      <c r="C145" s="56">
        <v>-3923</v>
      </c>
      <c r="D145" s="56">
        <v>-17725</v>
      </c>
      <c r="E145" s="56">
        <v>-19993</v>
      </c>
      <c r="F145" s="56">
        <v>-13644</v>
      </c>
      <c r="G145" s="56">
        <v>-9029</v>
      </c>
      <c r="H145" s="56">
        <v>-20461</v>
      </c>
      <c r="I145" s="56">
        <f t="shared" ref="I145:N145" si="104">SUM(I146:I159)</f>
        <v>-24365</v>
      </c>
      <c r="J145" s="56">
        <f t="shared" si="104"/>
        <v>-7011</v>
      </c>
      <c r="K145" s="56">
        <f t="shared" si="104"/>
        <v>-8406</v>
      </c>
      <c r="L145" s="56">
        <f t="shared" si="104"/>
        <v>-7104</v>
      </c>
      <c r="M145" s="56">
        <f t="shared" si="104"/>
        <v>-8594</v>
      </c>
      <c r="N145" s="56">
        <f t="shared" si="104"/>
        <v>-7451</v>
      </c>
      <c r="O145" s="56">
        <f t="shared" ref="O145" si="105">SUM(O146:O159)</f>
        <v>-9301</v>
      </c>
      <c r="Q145" s="56">
        <f>SUM(B145:E145)</f>
        <v>-58290</v>
      </c>
      <c r="R145" s="56">
        <f t="shared" si="100"/>
        <v>-67499</v>
      </c>
      <c r="S145" s="56">
        <f t="shared" si="101"/>
        <v>-31115</v>
      </c>
      <c r="T145" s="56">
        <f t="shared" si="102"/>
        <v>-16752</v>
      </c>
      <c r="U145" s="45" t="s">
        <v>9</v>
      </c>
    </row>
    <row r="146" spans="1:21" ht="15.95" hidden="1" customHeight="1" outlineLevel="1" x14ac:dyDescent="0.2">
      <c r="A146" s="57" t="s">
        <v>96</v>
      </c>
      <c r="B146" s="58">
        <v>0</v>
      </c>
      <c r="C146" s="58">
        <v>0</v>
      </c>
      <c r="D146" s="58">
        <v>0</v>
      </c>
      <c r="E146" s="58">
        <v>0</v>
      </c>
      <c r="F146" s="58">
        <v>0</v>
      </c>
      <c r="G146" s="58">
        <v>0</v>
      </c>
      <c r="H146" s="58">
        <v>-194</v>
      </c>
      <c r="I146" s="58">
        <v>-586</v>
      </c>
      <c r="J146" s="58">
        <v>-650</v>
      </c>
      <c r="K146" s="58">
        <v>-651</v>
      </c>
      <c r="L146" s="58">
        <v>-703</v>
      </c>
      <c r="M146" s="58">
        <v>-702</v>
      </c>
      <c r="N146" s="58">
        <v>-702</v>
      </c>
      <c r="O146" s="58">
        <v>-727</v>
      </c>
      <c r="Q146" s="58">
        <f t="shared" si="103"/>
        <v>0</v>
      </c>
      <c r="R146" s="58">
        <f t="shared" si="100"/>
        <v>-780</v>
      </c>
      <c r="S146" s="58">
        <f t="shared" si="101"/>
        <v>-2706</v>
      </c>
      <c r="T146" s="58">
        <f t="shared" si="102"/>
        <v>-1429</v>
      </c>
      <c r="U146" s="45" t="s">
        <v>9</v>
      </c>
    </row>
    <row r="147" spans="1:21" ht="15.95" hidden="1" customHeight="1" outlineLevel="1" x14ac:dyDescent="0.2">
      <c r="A147" s="57" t="s">
        <v>97</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Q147" s="58">
        <f t="shared" si="103"/>
        <v>0</v>
      </c>
      <c r="R147" s="58">
        <f t="shared" si="100"/>
        <v>-3593</v>
      </c>
      <c r="S147" s="58">
        <f t="shared" si="101"/>
        <v>-12465</v>
      </c>
      <c r="T147" s="58">
        <f t="shared" si="102"/>
        <v>-6582</v>
      </c>
      <c r="U147" s="45" t="s">
        <v>9</v>
      </c>
    </row>
    <row r="148" spans="1:21" ht="15.95" hidden="1" customHeight="1" outlineLevel="1" x14ac:dyDescent="0.2">
      <c r="A148" s="57" t="s">
        <v>178</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Q148" s="58">
        <f t="shared" si="103"/>
        <v>-6927</v>
      </c>
      <c r="R148" s="58">
        <f t="shared" si="100"/>
        <v>-11150</v>
      </c>
      <c r="S148" s="58">
        <f t="shared" si="101"/>
        <v>-2465</v>
      </c>
      <c r="T148" s="58">
        <f t="shared" si="102"/>
        <v>-1359</v>
      </c>
      <c r="U148" s="45" t="s">
        <v>9</v>
      </c>
    </row>
    <row r="149" spans="1:21" ht="15.95" hidden="1" customHeight="1" outlineLevel="1" x14ac:dyDescent="0.2">
      <c r="A149" s="57" t="s">
        <v>179</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Q149" s="58">
        <f t="shared" si="103"/>
        <v>-31901</v>
      </c>
      <c r="R149" s="56">
        <f t="shared" si="100"/>
        <v>-51359</v>
      </c>
      <c r="S149" s="56">
        <f t="shared" si="101"/>
        <v>-11353</v>
      </c>
      <c r="T149" s="56">
        <f t="shared" si="102"/>
        <v>-6261</v>
      </c>
      <c r="U149" s="45" t="s">
        <v>9</v>
      </c>
    </row>
    <row r="150" spans="1:21" ht="15.95" hidden="1" customHeight="1" outlineLevel="1" x14ac:dyDescent="0.2">
      <c r="A150" s="57" t="s">
        <v>98</v>
      </c>
      <c r="B150" s="58">
        <v>0</v>
      </c>
      <c r="C150" s="58">
        <v>0</v>
      </c>
      <c r="D150" s="58">
        <v>0</v>
      </c>
      <c r="E150" s="58">
        <v>0</v>
      </c>
      <c r="F150" s="58">
        <v>0</v>
      </c>
      <c r="G150" s="58">
        <v>0</v>
      </c>
      <c r="H150" s="58">
        <v>0</v>
      </c>
      <c r="I150" s="58">
        <v>0</v>
      </c>
      <c r="J150" s="58">
        <v>0</v>
      </c>
      <c r="K150" s="58">
        <v>0</v>
      </c>
      <c r="L150" s="58">
        <v>0</v>
      </c>
      <c r="M150" s="58">
        <v>0</v>
      </c>
      <c r="N150" s="58">
        <v>0</v>
      </c>
      <c r="O150" s="58">
        <v>0</v>
      </c>
      <c r="Q150" s="58">
        <f t="shared" si="103"/>
        <v>0</v>
      </c>
      <c r="R150" s="58">
        <f t="shared" si="100"/>
        <v>0</v>
      </c>
      <c r="S150" s="58">
        <f t="shared" si="101"/>
        <v>0</v>
      </c>
      <c r="T150" s="58">
        <f t="shared" si="102"/>
        <v>0</v>
      </c>
      <c r="U150" s="45" t="s">
        <v>9</v>
      </c>
    </row>
    <row r="151" spans="1:21" ht="15.95" hidden="1" customHeight="1" outlineLevel="1" x14ac:dyDescent="0.2">
      <c r="A151" s="57" t="s">
        <v>99</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103"/>
        <v>0</v>
      </c>
      <c r="R151" s="58">
        <f t="shared" si="100"/>
        <v>0</v>
      </c>
      <c r="S151" s="58">
        <f t="shared" si="101"/>
        <v>0</v>
      </c>
      <c r="T151" s="58">
        <f t="shared" si="102"/>
        <v>0</v>
      </c>
      <c r="U151" s="45" t="s">
        <v>9</v>
      </c>
    </row>
    <row r="152" spans="1:21" ht="15.95" hidden="1" customHeight="1" outlineLevel="1" x14ac:dyDescent="0.2">
      <c r="A152" s="57" t="s">
        <v>100</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103"/>
        <v>0</v>
      </c>
      <c r="R152" s="58">
        <f t="shared" si="100"/>
        <v>0</v>
      </c>
      <c r="S152" s="58">
        <f t="shared" si="101"/>
        <v>0</v>
      </c>
      <c r="T152" s="58">
        <f t="shared" si="102"/>
        <v>0</v>
      </c>
      <c r="U152" s="45" t="s">
        <v>9</v>
      </c>
    </row>
    <row r="153" spans="1:21" ht="15.95" hidden="1" customHeight="1" outlineLevel="1" x14ac:dyDescent="0.2">
      <c r="A153" s="57" t="s">
        <v>101</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103"/>
        <v>0</v>
      </c>
      <c r="R153" s="58">
        <f t="shared" si="100"/>
        <v>0</v>
      </c>
      <c r="S153" s="58">
        <f t="shared" si="101"/>
        <v>0</v>
      </c>
      <c r="T153" s="58">
        <f t="shared" si="102"/>
        <v>0</v>
      </c>
      <c r="U153" s="45" t="s">
        <v>9</v>
      </c>
    </row>
    <row r="154" spans="1:21" ht="15.95" hidden="1" customHeight="1" outlineLevel="1" x14ac:dyDescent="0.2">
      <c r="A154" s="57" t="s">
        <v>180</v>
      </c>
      <c r="B154" s="58">
        <v>0</v>
      </c>
      <c r="C154" s="58">
        <v>0</v>
      </c>
      <c r="D154" s="58">
        <v>0</v>
      </c>
      <c r="E154" s="58">
        <v>0</v>
      </c>
      <c r="F154" s="58">
        <v>0</v>
      </c>
      <c r="G154" s="58">
        <v>0</v>
      </c>
      <c r="H154" s="58">
        <v>0</v>
      </c>
      <c r="I154" s="58">
        <v>0</v>
      </c>
      <c r="J154" s="58">
        <v>0</v>
      </c>
      <c r="K154" s="58">
        <v>0</v>
      </c>
      <c r="L154" s="58">
        <v>0</v>
      </c>
      <c r="M154" s="58">
        <v>0</v>
      </c>
      <c r="N154" s="58">
        <v>0</v>
      </c>
      <c r="O154" s="58">
        <v>0</v>
      </c>
      <c r="Q154" s="58">
        <f t="shared" si="103"/>
        <v>0</v>
      </c>
      <c r="R154" s="58">
        <f t="shared" si="100"/>
        <v>0</v>
      </c>
      <c r="S154" s="58">
        <f t="shared" si="101"/>
        <v>0</v>
      </c>
      <c r="T154" s="58">
        <f t="shared" si="102"/>
        <v>0</v>
      </c>
      <c r="U154" s="45" t="s">
        <v>9</v>
      </c>
    </row>
    <row r="155" spans="1:21" ht="15.95" hidden="1" customHeight="1" outlineLevel="1" x14ac:dyDescent="0.2">
      <c r="A155" s="57" t="s">
        <v>102</v>
      </c>
      <c r="B155" s="58">
        <v>0</v>
      </c>
      <c r="C155" s="58">
        <v>0</v>
      </c>
      <c r="D155" s="58">
        <v>0</v>
      </c>
      <c r="E155" s="58">
        <v>0</v>
      </c>
      <c r="F155" s="58">
        <v>0</v>
      </c>
      <c r="G155" s="58">
        <v>0</v>
      </c>
      <c r="H155" s="58">
        <v>-42</v>
      </c>
      <c r="I155" s="58">
        <v>-129</v>
      </c>
      <c r="J155" s="58">
        <v>-142</v>
      </c>
      <c r="K155" s="58">
        <v>-141</v>
      </c>
      <c r="L155" s="58">
        <v>-152</v>
      </c>
      <c r="M155" s="58">
        <v>-153</v>
      </c>
      <c r="N155" s="58">
        <v>-152</v>
      </c>
      <c r="O155" s="58">
        <v>-158</v>
      </c>
      <c r="Q155" s="58">
        <f t="shared" si="103"/>
        <v>0</v>
      </c>
      <c r="R155" s="58">
        <f t="shared" si="100"/>
        <v>-171</v>
      </c>
      <c r="S155" s="58">
        <f t="shared" si="101"/>
        <v>-588</v>
      </c>
      <c r="T155" s="58">
        <f t="shared" si="102"/>
        <v>-310</v>
      </c>
      <c r="U155" s="45" t="s">
        <v>9</v>
      </c>
    </row>
    <row r="156" spans="1:21" ht="15.95" hidden="1" customHeight="1" outlineLevel="1" x14ac:dyDescent="0.2">
      <c r="A156" s="57" t="s">
        <v>103</v>
      </c>
      <c r="B156" s="58">
        <v>0</v>
      </c>
      <c r="C156" s="58">
        <v>0</v>
      </c>
      <c r="D156" s="58">
        <v>0</v>
      </c>
      <c r="E156" s="58">
        <v>0</v>
      </c>
      <c r="F156" s="58">
        <v>0</v>
      </c>
      <c r="G156" s="58">
        <v>0</v>
      </c>
      <c r="H156" s="58">
        <v>-42</v>
      </c>
      <c r="I156" s="58">
        <v>-129</v>
      </c>
      <c r="J156" s="58">
        <v>-142</v>
      </c>
      <c r="K156" s="58">
        <v>-141</v>
      </c>
      <c r="L156" s="58">
        <v>-152</v>
      </c>
      <c r="M156" s="58">
        <v>-153</v>
      </c>
      <c r="N156" s="58">
        <v>-152</v>
      </c>
      <c r="O156" s="58">
        <v>-158</v>
      </c>
      <c r="Q156" s="58">
        <f t="shared" si="103"/>
        <v>0</v>
      </c>
      <c r="R156" s="58">
        <f t="shared" si="100"/>
        <v>-171</v>
      </c>
      <c r="S156" s="58">
        <f t="shared" si="101"/>
        <v>-588</v>
      </c>
      <c r="T156" s="58">
        <f t="shared" si="102"/>
        <v>-310</v>
      </c>
      <c r="U156" s="45" t="s">
        <v>9</v>
      </c>
    </row>
    <row r="157" spans="1:21" ht="15.95" hidden="1" customHeight="1" outlineLevel="1" x14ac:dyDescent="0.2">
      <c r="A157" s="57" t="s">
        <v>104</v>
      </c>
      <c r="B157" s="58">
        <v>0</v>
      </c>
      <c r="C157" s="58">
        <v>0</v>
      </c>
      <c r="D157" s="58">
        <v>0</v>
      </c>
      <c r="E157" s="58">
        <v>0</v>
      </c>
      <c r="F157" s="58">
        <v>0</v>
      </c>
      <c r="G157" s="58">
        <v>0</v>
      </c>
      <c r="H157" s="58">
        <v>-21</v>
      </c>
      <c r="I157" s="58">
        <v>-64</v>
      </c>
      <c r="J157" s="58">
        <v>-71</v>
      </c>
      <c r="K157" s="58">
        <v>-70</v>
      </c>
      <c r="L157" s="58">
        <v>-77</v>
      </c>
      <c r="M157" s="58">
        <v>-76</v>
      </c>
      <c r="N157" s="58">
        <v>-76</v>
      </c>
      <c r="O157" s="58">
        <v>-79</v>
      </c>
      <c r="Q157" s="58">
        <f t="shared" si="103"/>
        <v>0</v>
      </c>
      <c r="R157" s="58">
        <f t="shared" si="100"/>
        <v>-85</v>
      </c>
      <c r="S157" s="58">
        <f t="shared" si="101"/>
        <v>-294</v>
      </c>
      <c r="T157" s="58">
        <f t="shared" si="102"/>
        <v>-155</v>
      </c>
      <c r="U157" s="45" t="s">
        <v>9</v>
      </c>
    </row>
    <row r="158" spans="1:21" ht="15.95" hidden="1" customHeight="1" outlineLevel="1" x14ac:dyDescent="0.2">
      <c r="A158" s="57" t="s">
        <v>105</v>
      </c>
      <c r="B158" s="58">
        <v>0</v>
      </c>
      <c r="C158" s="58">
        <v>0</v>
      </c>
      <c r="D158" s="58">
        <v>0</v>
      </c>
      <c r="E158" s="58">
        <v>0</v>
      </c>
      <c r="F158" s="58">
        <v>0</v>
      </c>
      <c r="G158" s="58">
        <v>0</v>
      </c>
      <c r="H158" s="58">
        <v>-47</v>
      </c>
      <c r="I158" s="58">
        <v>-143</v>
      </c>
      <c r="J158" s="58">
        <v>-158</v>
      </c>
      <c r="K158" s="58">
        <v>-157</v>
      </c>
      <c r="L158" s="58">
        <v>-171</v>
      </c>
      <c r="M158" s="58">
        <v>-170</v>
      </c>
      <c r="N158" s="58">
        <v>-170</v>
      </c>
      <c r="O158" s="58">
        <v>-176</v>
      </c>
      <c r="Q158" s="58">
        <f t="shared" si="103"/>
        <v>0</v>
      </c>
      <c r="R158" s="58">
        <f t="shared" si="100"/>
        <v>-190</v>
      </c>
      <c r="S158" s="58">
        <f t="shared" si="101"/>
        <v>-656</v>
      </c>
      <c r="T158" s="58">
        <f t="shared" si="102"/>
        <v>-346</v>
      </c>
      <c r="U158" s="45" t="s">
        <v>9</v>
      </c>
    </row>
    <row r="159" spans="1:21" ht="15.95" hidden="1" customHeight="1" outlineLevel="1" x14ac:dyDescent="0.2">
      <c r="A159" s="57" t="s">
        <v>181</v>
      </c>
      <c r="B159" s="58"/>
      <c r="C159" s="58"/>
      <c r="D159" s="58">
        <v>-734</v>
      </c>
      <c r="E159" s="58">
        <v>1844</v>
      </c>
      <c r="F159" s="58">
        <v>0</v>
      </c>
      <c r="G159" s="58">
        <v>0</v>
      </c>
      <c r="H159" s="58">
        <v>0</v>
      </c>
      <c r="I159" s="58">
        <v>0</v>
      </c>
      <c r="J159" s="58">
        <v>0</v>
      </c>
      <c r="K159" s="58">
        <v>0</v>
      </c>
      <c r="L159" s="58">
        <v>0</v>
      </c>
      <c r="M159" s="58">
        <v>0</v>
      </c>
      <c r="N159" s="58">
        <v>0</v>
      </c>
      <c r="O159" s="58">
        <v>0</v>
      </c>
      <c r="Q159" s="58">
        <f t="shared" si="103"/>
        <v>1110</v>
      </c>
      <c r="R159" s="58">
        <f t="shared" si="100"/>
        <v>0</v>
      </c>
      <c r="S159" s="58">
        <f t="shared" si="101"/>
        <v>0</v>
      </c>
      <c r="T159" s="58">
        <f t="shared" si="102"/>
        <v>0</v>
      </c>
      <c r="U159" s="45" t="s">
        <v>9</v>
      </c>
    </row>
    <row r="160" spans="1:21" ht="15.95" hidden="1" customHeight="1" outlineLevel="1" x14ac:dyDescent="0.2">
      <c r="A160" s="55" t="s">
        <v>106</v>
      </c>
      <c r="B160" s="56">
        <f t="shared" ref="B160:H160" si="106">B136+B145</f>
        <v>155871</v>
      </c>
      <c r="C160" s="56">
        <f t="shared" si="106"/>
        <v>36736</v>
      </c>
      <c r="D160" s="56">
        <f t="shared" si="106"/>
        <v>165958</v>
      </c>
      <c r="E160" s="56">
        <f t="shared" si="106"/>
        <v>216084</v>
      </c>
      <c r="F160" s="56">
        <f t="shared" si="106"/>
        <v>133850</v>
      </c>
      <c r="G160" s="56">
        <f t="shared" si="106"/>
        <v>88590</v>
      </c>
      <c r="H160" s="56">
        <f t="shared" si="106"/>
        <v>199094</v>
      </c>
      <c r="I160" s="56">
        <f t="shared" ref="I160:J160" si="107">I136+I145</f>
        <v>234029</v>
      </c>
      <c r="J160" s="56">
        <f t="shared" si="107"/>
        <v>63236</v>
      </c>
      <c r="K160" s="56">
        <f t="shared" ref="K160:L160" si="108">K136+K145</f>
        <v>76974</v>
      </c>
      <c r="L160" s="56">
        <f t="shared" si="108"/>
        <v>63720</v>
      </c>
      <c r="M160" s="56">
        <f t="shared" ref="M160:N160" si="109">M136+M145</f>
        <v>78343</v>
      </c>
      <c r="N160" s="56">
        <f t="shared" si="109"/>
        <v>67153</v>
      </c>
      <c r="O160" s="56">
        <f t="shared" ref="O160" si="110">O136+O145</f>
        <v>85085</v>
      </c>
      <c r="Q160" s="56">
        <f t="shared" si="103"/>
        <v>574649</v>
      </c>
      <c r="R160" s="56">
        <f t="shared" si="100"/>
        <v>655563</v>
      </c>
      <c r="S160" s="56">
        <f t="shared" si="101"/>
        <v>282273</v>
      </c>
      <c r="T160" s="56">
        <f t="shared" si="102"/>
        <v>152238</v>
      </c>
      <c r="U160" s="45" t="s">
        <v>9</v>
      </c>
    </row>
    <row r="161" spans="1:33" ht="15.95" hidden="1" customHeight="1" outlineLevel="1" x14ac:dyDescent="0.2">
      <c r="A161" s="55" t="s">
        <v>107</v>
      </c>
      <c r="B161" s="56">
        <v>-25578</v>
      </c>
      <c r="C161" s="56">
        <v>-100848</v>
      </c>
      <c r="D161" s="56">
        <v>-116294</v>
      </c>
      <c r="E161" s="56">
        <v>-161201</v>
      </c>
      <c r="F161" s="56">
        <v>-117419</v>
      </c>
      <c r="G161" s="56">
        <v>-91806</v>
      </c>
      <c r="H161" s="56">
        <v>-142620</v>
      </c>
      <c r="I161" s="56">
        <f t="shared" ref="I161:N161" si="111">SUM(I162:I165)</f>
        <v>-17536</v>
      </c>
      <c r="J161" s="56">
        <f t="shared" si="111"/>
        <v>-2872</v>
      </c>
      <c r="K161" s="56">
        <f t="shared" si="111"/>
        <v>-2949</v>
      </c>
      <c r="L161" s="56">
        <f t="shared" si="111"/>
        <v>-6715</v>
      </c>
      <c r="M161" s="56">
        <f t="shared" si="111"/>
        <v>-2884</v>
      </c>
      <c r="N161" s="56">
        <f t="shared" si="111"/>
        <v>-1986</v>
      </c>
      <c r="O161" s="56">
        <f t="shared" ref="O161" si="112">SUM(O162:O165)</f>
        <v>-1941</v>
      </c>
      <c r="Q161" s="56">
        <f t="shared" si="103"/>
        <v>-403921</v>
      </c>
      <c r="R161" s="56">
        <f t="shared" si="100"/>
        <v>-369381</v>
      </c>
      <c r="S161" s="56">
        <f t="shared" si="101"/>
        <v>-15420</v>
      </c>
      <c r="T161" s="56">
        <f t="shared" si="102"/>
        <v>-3927</v>
      </c>
      <c r="U161" s="45" t="s">
        <v>9</v>
      </c>
    </row>
    <row r="162" spans="1:33" ht="15.95" hidden="1" customHeight="1" outlineLevel="1" x14ac:dyDescent="0.2">
      <c r="A162" s="57" t="s">
        <v>108</v>
      </c>
      <c r="B162" s="58"/>
      <c r="C162" s="58"/>
      <c r="D162" s="58"/>
      <c r="E162" s="58"/>
      <c r="F162" s="58">
        <v>0</v>
      </c>
      <c r="G162" s="58">
        <v>0</v>
      </c>
      <c r="H162" s="58">
        <v>0</v>
      </c>
      <c r="I162" s="58">
        <v>0</v>
      </c>
      <c r="J162" s="58">
        <v>0</v>
      </c>
      <c r="K162" s="58">
        <v>0</v>
      </c>
      <c r="L162" s="58">
        <v>0</v>
      </c>
      <c r="M162" s="58">
        <v>0</v>
      </c>
      <c r="N162" s="58">
        <v>0</v>
      </c>
      <c r="O162" s="58">
        <v>0</v>
      </c>
      <c r="Q162" s="58">
        <f t="shared" si="103"/>
        <v>0</v>
      </c>
      <c r="R162" s="58">
        <f t="shared" si="100"/>
        <v>0</v>
      </c>
      <c r="S162" s="58">
        <f t="shared" si="101"/>
        <v>0</v>
      </c>
      <c r="T162" s="58">
        <f t="shared" si="102"/>
        <v>0</v>
      </c>
      <c r="U162" s="45" t="s">
        <v>9</v>
      </c>
    </row>
    <row r="163" spans="1:33" ht="15.95" hidden="1" customHeight="1" outlineLevel="1" x14ac:dyDescent="0.2">
      <c r="A163" s="57" t="s">
        <v>109</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Q163" s="58">
        <f t="shared" si="103"/>
        <v>205</v>
      </c>
      <c r="R163" s="58">
        <f t="shared" si="100"/>
        <v>-988</v>
      </c>
      <c r="S163" s="58">
        <f t="shared" si="101"/>
        <v>-10033</v>
      </c>
      <c r="T163" s="58">
        <f t="shared" si="102"/>
        <v>-3697</v>
      </c>
      <c r="U163" s="45" t="s">
        <v>9</v>
      </c>
    </row>
    <row r="164" spans="1:33" ht="15.95" hidden="1" customHeight="1" outlineLevel="1" x14ac:dyDescent="0.2">
      <c r="A164" s="57" t="s">
        <v>110</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Q164" s="58">
        <f t="shared" si="103"/>
        <v>-403957</v>
      </c>
      <c r="R164" s="58">
        <f t="shared" si="100"/>
        <v>-368223</v>
      </c>
      <c r="S164" s="58">
        <f t="shared" si="101"/>
        <v>-4798</v>
      </c>
      <c r="T164" s="58">
        <f t="shared" si="102"/>
        <v>0</v>
      </c>
      <c r="U164" s="45" t="s">
        <v>9</v>
      </c>
    </row>
    <row r="165" spans="1:33" ht="15.95" hidden="1" customHeight="1" outlineLevel="1" x14ac:dyDescent="0.2">
      <c r="A165" s="57" t="s">
        <v>111</v>
      </c>
      <c r="B165" s="58">
        <v>0</v>
      </c>
      <c r="C165" s="58">
        <v>0</v>
      </c>
      <c r="D165" s="58">
        <v>0</v>
      </c>
      <c r="E165" s="58">
        <v>-169</v>
      </c>
      <c r="F165" s="58">
        <v>-43</v>
      </c>
      <c r="G165" s="58">
        <v>-40</v>
      </c>
      <c r="H165" s="58">
        <v>-43</v>
      </c>
      <c r="I165" s="58">
        <v>-44</v>
      </c>
      <c r="J165" s="58">
        <v>-193</v>
      </c>
      <c r="K165" s="58">
        <v>-276</v>
      </c>
      <c r="L165" s="58">
        <v>25</v>
      </c>
      <c r="M165" s="58">
        <v>-145</v>
      </c>
      <c r="N165" s="58">
        <v>-144</v>
      </c>
      <c r="O165" s="58">
        <v>-86</v>
      </c>
      <c r="Q165" s="58">
        <f t="shared" si="103"/>
        <v>-169</v>
      </c>
      <c r="R165" s="58">
        <f t="shared" si="100"/>
        <v>-170</v>
      </c>
      <c r="S165" s="58">
        <f t="shared" si="101"/>
        <v>-589</v>
      </c>
      <c r="T165" s="58">
        <f t="shared" si="102"/>
        <v>-230</v>
      </c>
      <c r="U165" s="45" t="s">
        <v>9</v>
      </c>
    </row>
    <row r="166" spans="1:33" ht="15.95" hidden="1" customHeight="1" outlineLevel="1" x14ac:dyDescent="0.2">
      <c r="A166" s="55" t="s">
        <v>112</v>
      </c>
      <c r="B166" s="56">
        <v>0</v>
      </c>
      <c r="C166" s="56">
        <v>-23</v>
      </c>
      <c r="D166" s="56">
        <v>-17</v>
      </c>
      <c r="E166" s="56">
        <v>-22</v>
      </c>
      <c r="F166" s="56">
        <v>-7</v>
      </c>
      <c r="G166" s="56">
        <v>99</v>
      </c>
      <c r="H166" s="56">
        <v>-432</v>
      </c>
      <c r="I166" s="56">
        <f t="shared" ref="I166:N166" si="113">SUM(I167:I172)</f>
        <v>-26</v>
      </c>
      <c r="J166" s="56">
        <f t="shared" si="113"/>
        <v>-929</v>
      </c>
      <c r="K166" s="56">
        <f t="shared" si="113"/>
        <v>-616</v>
      </c>
      <c r="L166" s="56">
        <f t="shared" si="113"/>
        <v>-919</v>
      </c>
      <c r="M166" s="56">
        <f t="shared" si="113"/>
        <v>-749</v>
      </c>
      <c r="N166" s="56">
        <f t="shared" si="113"/>
        <v>-652</v>
      </c>
      <c r="O166" s="56">
        <f t="shared" ref="O166" si="114">SUM(O167:O172)</f>
        <v>-28948</v>
      </c>
      <c r="Q166" s="56">
        <f t="shared" si="103"/>
        <v>-62</v>
      </c>
      <c r="R166" s="58">
        <f t="shared" si="100"/>
        <v>-366</v>
      </c>
      <c r="S166" s="58">
        <f t="shared" si="101"/>
        <v>-3213</v>
      </c>
      <c r="T166" s="58">
        <f t="shared" si="102"/>
        <v>-29600</v>
      </c>
      <c r="U166" s="45" t="s">
        <v>9</v>
      </c>
    </row>
    <row r="167" spans="1:33" ht="15.95" hidden="1" customHeight="1" outlineLevel="1" x14ac:dyDescent="0.2">
      <c r="A167" s="57" t="s">
        <v>113</v>
      </c>
      <c r="B167" s="58">
        <v>0</v>
      </c>
      <c r="C167" s="58">
        <v>-23</v>
      </c>
      <c r="D167" s="58">
        <v>-17</v>
      </c>
      <c r="E167" s="58">
        <v>-22</v>
      </c>
      <c r="F167" s="58">
        <v>-7</v>
      </c>
      <c r="G167" s="58">
        <v>99</v>
      </c>
      <c r="H167" s="58">
        <v>-423</v>
      </c>
      <c r="I167" s="58">
        <v>-30</v>
      </c>
      <c r="J167" s="58">
        <v>-679</v>
      </c>
      <c r="K167" s="58">
        <v>-114</v>
      </c>
      <c r="L167" s="58">
        <v>-562</v>
      </c>
      <c r="M167" s="58">
        <v>-199</v>
      </c>
      <c r="N167" s="58">
        <v>-225</v>
      </c>
      <c r="O167" s="58">
        <v>-253</v>
      </c>
      <c r="Q167" s="58">
        <f t="shared" si="103"/>
        <v>-62</v>
      </c>
      <c r="R167" s="58">
        <f t="shared" si="100"/>
        <v>-361</v>
      </c>
      <c r="S167" s="58">
        <f t="shared" si="101"/>
        <v>-1554</v>
      </c>
      <c r="T167" s="58">
        <f t="shared" si="102"/>
        <v>-478</v>
      </c>
      <c r="U167" s="45" t="s">
        <v>9</v>
      </c>
    </row>
    <row r="168" spans="1:33" ht="15.95" hidden="1" customHeight="1" outlineLevel="1" x14ac:dyDescent="0.2">
      <c r="A168" s="57" t="s">
        <v>114</v>
      </c>
      <c r="B168" s="58">
        <v>0</v>
      </c>
      <c r="C168" s="58">
        <v>0</v>
      </c>
      <c r="D168" s="58">
        <v>0</v>
      </c>
      <c r="E168" s="58">
        <v>0</v>
      </c>
      <c r="F168" s="58">
        <v>0</v>
      </c>
      <c r="G168" s="58">
        <v>0</v>
      </c>
      <c r="H168" s="58">
        <v>0</v>
      </c>
      <c r="I168" s="58">
        <v>0</v>
      </c>
      <c r="J168" s="58">
        <v>0</v>
      </c>
      <c r="K168" s="58">
        <v>0</v>
      </c>
      <c r="L168" s="58">
        <v>0</v>
      </c>
      <c r="M168" s="58">
        <v>0</v>
      </c>
      <c r="N168" s="58">
        <v>0</v>
      </c>
      <c r="O168" s="58">
        <v>0</v>
      </c>
      <c r="Q168" s="58">
        <f t="shared" si="103"/>
        <v>0</v>
      </c>
      <c r="R168" s="58">
        <f t="shared" ref="R168:R187" si="115">SUM(F168:I168)</f>
        <v>0</v>
      </c>
      <c r="S168" s="58">
        <f t="shared" ref="S168:S187" si="116">SUM(J168:M168)</f>
        <v>0</v>
      </c>
      <c r="T168" s="58">
        <f t="shared" ref="T168:T187" si="117">SUM(N168:P168)</f>
        <v>0</v>
      </c>
      <c r="U168" s="45" t="s">
        <v>9</v>
      </c>
    </row>
    <row r="169" spans="1:33" ht="15.95" hidden="1" customHeight="1" outlineLevel="1" x14ac:dyDescent="0.2">
      <c r="A169" s="57" t="s">
        <v>115</v>
      </c>
      <c r="B169" s="58">
        <v>0</v>
      </c>
      <c r="C169" s="58">
        <v>0</v>
      </c>
      <c r="D169" s="58">
        <v>0</v>
      </c>
      <c r="E169" s="58">
        <v>0</v>
      </c>
      <c r="F169" s="58">
        <v>0</v>
      </c>
      <c r="G169" s="58">
        <v>0</v>
      </c>
      <c r="H169" s="58">
        <v>-9</v>
      </c>
      <c r="I169" s="58">
        <v>4</v>
      </c>
      <c r="J169" s="58">
        <v>-377</v>
      </c>
      <c r="K169" s="58">
        <v>-502</v>
      </c>
      <c r="L169" s="58">
        <v>-357</v>
      </c>
      <c r="M169" s="58">
        <v>-550</v>
      </c>
      <c r="N169" s="58">
        <v>-500</v>
      </c>
      <c r="O169" s="58">
        <v>-461</v>
      </c>
      <c r="Q169" s="58">
        <f t="shared" si="103"/>
        <v>0</v>
      </c>
      <c r="R169" s="58">
        <f t="shared" si="115"/>
        <v>-5</v>
      </c>
      <c r="S169" s="58">
        <f t="shared" si="116"/>
        <v>-1786</v>
      </c>
      <c r="T169" s="58">
        <f t="shared" si="117"/>
        <v>-961</v>
      </c>
      <c r="U169" s="45" t="s">
        <v>9</v>
      </c>
    </row>
    <row r="170" spans="1:33" ht="15.95" hidden="1" customHeight="1" outlineLevel="1" x14ac:dyDescent="0.2">
      <c r="A170" s="57" t="s">
        <v>116</v>
      </c>
      <c r="B170" s="58">
        <v>0</v>
      </c>
      <c r="C170" s="58">
        <v>0</v>
      </c>
      <c r="D170" s="58">
        <v>0</v>
      </c>
      <c r="E170" s="58">
        <v>0</v>
      </c>
      <c r="F170" s="58">
        <v>0</v>
      </c>
      <c r="G170" s="58">
        <v>0</v>
      </c>
      <c r="H170" s="58">
        <v>0</v>
      </c>
      <c r="I170" s="58">
        <v>0</v>
      </c>
      <c r="J170" s="58">
        <v>0</v>
      </c>
      <c r="K170" s="58">
        <v>0</v>
      </c>
      <c r="L170" s="58">
        <v>0</v>
      </c>
      <c r="M170" s="58">
        <v>0</v>
      </c>
      <c r="N170" s="58">
        <v>0</v>
      </c>
      <c r="O170" s="58">
        <v>0</v>
      </c>
      <c r="Q170" s="58">
        <f t="shared" si="103"/>
        <v>0</v>
      </c>
      <c r="R170" s="58">
        <f t="shared" si="115"/>
        <v>0</v>
      </c>
      <c r="S170" s="58">
        <f t="shared" si="116"/>
        <v>0</v>
      </c>
      <c r="T170" s="58">
        <f t="shared" si="117"/>
        <v>0</v>
      </c>
      <c r="U170" s="45" t="s">
        <v>9</v>
      </c>
    </row>
    <row r="171" spans="1:33" ht="15.95" hidden="1" customHeight="1" outlineLevel="1" x14ac:dyDescent="0.2">
      <c r="A171" s="57" t="s">
        <v>117</v>
      </c>
      <c r="B171" s="58">
        <v>0</v>
      </c>
      <c r="C171" s="58">
        <v>0</v>
      </c>
      <c r="D171" s="58">
        <v>0</v>
      </c>
      <c r="E171" s="58">
        <v>0</v>
      </c>
      <c r="F171" s="58">
        <v>0</v>
      </c>
      <c r="G171" s="58">
        <v>0</v>
      </c>
      <c r="H171" s="58">
        <v>0</v>
      </c>
      <c r="I171" s="58">
        <v>0</v>
      </c>
      <c r="J171" s="58">
        <v>127</v>
      </c>
      <c r="K171" s="58">
        <v>0</v>
      </c>
      <c r="L171" s="58">
        <v>0</v>
      </c>
      <c r="M171" s="58">
        <v>0</v>
      </c>
      <c r="N171" s="58">
        <v>73</v>
      </c>
      <c r="O171" s="58">
        <v>0</v>
      </c>
      <c r="Q171" s="58">
        <f t="shared" si="103"/>
        <v>0</v>
      </c>
      <c r="R171" s="58">
        <f t="shared" si="115"/>
        <v>0</v>
      </c>
      <c r="S171" s="58">
        <f t="shared" si="116"/>
        <v>127</v>
      </c>
      <c r="T171" s="58">
        <f t="shared" si="117"/>
        <v>73</v>
      </c>
      <c r="U171" s="45" t="s">
        <v>9</v>
      </c>
    </row>
    <row r="172" spans="1:33" ht="15.95" hidden="1" customHeight="1" outlineLevel="1" x14ac:dyDescent="0.2">
      <c r="A172" s="57" t="s">
        <v>118</v>
      </c>
      <c r="B172" s="58">
        <v>0</v>
      </c>
      <c r="C172" s="58">
        <v>0</v>
      </c>
      <c r="D172" s="58">
        <v>0</v>
      </c>
      <c r="E172" s="58">
        <v>0</v>
      </c>
      <c r="F172" s="58">
        <v>0</v>
      </c>
      <c r="G172" s="58">
        <v>0</v>
      </c>
      <c r="H172" s="58">
        <v>0</v>
      </c>
      <c r="I172" s="58">
        <v>0</v>
      </c>
      <c r="J172" s="58">
        <v>0</v>
      </c>
      <c r="K172" s="58">
        <v>0</v>
      </c>
      <c r="L172" s="58">
        <v>0</v>
      </c>
      <c r="M172" s="58">
        <v>0</v>
      </c>
      <c r="N172" s="58">
        <v>0</v>
      </c>
      <c r="O172" s="58">
        <v>-28234</v>
      </c>
      <c r="Q172" s="58">
        <f t="shared" si="103"/>
        <v>0</v>
      </c>
      <c r="R172" s="58">
        <f t="shared" si="115"/>
        <v>0</v>
      </c>
      <c r="S172" s="58">
        <f t="shared" si="116"/>
        <v>0</v>
      </c>
      <c r="T172" s="58">
        <f t="shared" si="117"/>
        <v>-28234</v>
      </c>
      <c r="U172" s="45" t="s">
        <v>9</v>
      </c>
    </row>
    <row r="173" spans="1:33" ht="15.95" hidden="1" customHeight="1" outlineLevel="1" x14ac:dyDescent="0.2">
      <c r="A173" s="59" t="s">
        <v>119</v>
      </c>
      <c r="B173" s="56">
        <f t="shared" ref="B173:H173" si="118">B160+B161+B166</f>
        <v>130293</v>
      </c>
      <c r="C173" s="56">
        <f t="shared" si="118"/>
        <v>-64135</v>
      </c>
      <c r="D173" s="56">
        <f t="shared" si="118"/>
        <v>49647</v>
      </c>
      <c r="E173" s="56">
        <f t="shared" si="118"/>
        <v>54861</v>
      </c>
      <c r="F173" s="56">
        <f t="shared" si="118"/>
        <v>16424</v>
      </c>
      <c r="G173" s="56">
        <f t="shared" si="118"/>
        <v>-3117</v>
      </c>
      <c r="H173" s="56">
        <f t="shared" si="118"/>
        <v>56042</v>
      </c>
      <c r="I173" s="56">
        <f t="shared" ref="I173:J173" si="119">I160+I161+I166</f>
        <v>216467</v>
      </c>
      <c r="J173" s="56">
        <f t="shared" si="119"/>
        <v>59435</v>
      </c>
      <c r="K173" s="56">
        <f t="shared" ref="K173:L173" si="120">K160+K161+K166</f>
        <v>73409</v>
      </c>
      <c r="L173" s="56">
        <f t="shared" si="120"/>
        <v>56086</v>
      </c>
      <c r="M173" s="56">
        <f t="shared" ref="M173:N173" si="121">M160+M161+M166</f>
        <v>74710</v>
      </c>
      <c r="N173" s="56">
        <f t="shared" si="121"/>
        <v>64515</v>
      </c>
      <c r="O173" s="56">
        <f t="shared" ref="O173" si="122">O160+O161+O166</f>
        <v>54196</v>
      </c>
      <c r="Q173" s="56">
        <f t="shared" si="103"/>
        <v>170666</v>
      </c>
      <c r="R173" s="56">
        <f t="shared" si="115"/>
        <v>285816</v>
      </c>
      <c r="S173" s="56">
        <f t="shared" si="116"/>
        <v>263640</v>
      </c>
      <c r="T173" s="56">
        <f t="shared" si="117"/>
        <v>118711</v>
      </c>
      <c r="U173" s="45" t="s">
        <v>9</v>
      </c>
      <c r="Z173" s="56"/>
      <c r="AA173" s="56"/>
      <c r="AB173" s="56"/>
      <c r="AC173" s="56"/>
      <c r="AD173" s="56"/>
      <c r="AE173" s="56"/>
      <c r="AF173" s="56"/>
      <c r="AG173" s="56"/>
    </row>
    <row r="174" spans="1:33" ht="15.95" hidden="1" customHeight="1" outlineLevel="1" x14ac:dyDescent="0.2">
      <c r="A174" s="60" t="s">
        <v>120</v>
      </c>
      <c r="B174" s="56"/>
      <c r="C174" s="56"/>
      <c r="D174" s="56"/>
      <c r="E174" s="56">
        <v>-61</v>
      </c>
      <c r="F174" s="56">
        <v>-13</v>
      </c>
      <c r="G174" s="56">
        <v>-12</v>
      </c>
      <c r="H174" s="56">
        <v>-4670</v>
      </c>
      <c r="I174" s="56">
        <f t="shared" ref="I174:N174" si="123">SUM(I175:I177)</f>
        <v>-31994</v>
      </c>
      <c r="J174" s="56">
        <f t="shared" si="123"/>
        <v>-36253</v>
      </c>
      <c r="K174" s="56">
        <f t="shared" si="123"/>
        <v>-28735</v>
      </c>
      <c r="L174" s="56">
        <f t="shared" si="123"/>
        <v>-37376</v>
      </c>
      <c r="M174" s="56">
        <f t="shared" si="123"/>
        <v>-41015</v>
      </c>
      <c r="N174" s="56">
        <f t="shared" si="123"/>
        <v>-38179</v>
      </c>
      <c r="O174" s="56">
        <f t="shared" ref="O174" si="124">SUM(O175:O177)</f>
        <v>-41199</v>
      </c>
      <c r="Q174" s="56">
        <f t="shared" si="103"/>
        <v>-61</v>
      </c>
      <c r="R174" s="58">
        <f t="shared" si="115"/>
        <v>-36689</v>
      </c>
      <c r="S174" s="58">
        <f t="shared" si="116"/>
        <v>-143379</v>
      </c>
      <c r="T174" s="58">
        <f t="shared" si="117"/>
        <v>-79378</v>
      </c>
      <c r="U174" s="45" t="s">
        <v>9</v>
      </c>
      <c r="AD174" s="56"/>
      <c r="AE174" s="56"/>
      <c r="AF174" s="56"/>
      <c r="AG174" s="56"/>
    </row>
    <row r="175" spans="1:33" ht="15.95" hidden="1" customHeight="1" outlineLevel="1" x14ac:dyDescent="0.2">
      <c r="A175" s="57" t="s">
        <v>121</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Q175" s="58">
        <f t="shared" si="103"/>
        <v>-61</v>
      </c>
      <c r="R175" s="58">
        <f t="shared" si="115"/>
        <v>-36688</v>
      </c>
      <c r="S175" s="58">
        <f t="shared" si="116"/>
        <v>-126621</v>
      </c>
      <c r="T175" s="58">
        <f t="shared" si="117"/>
        <v>-72275</v>
      </c>
      <c r="U175" s="45" t="s">
        <v>9</v>
      </c>
    </row>
    <row r="176" spans="1:33" ht="15.95" hidden="1" customHeight="1" outlineLevel="1" x14ac:dyDescent="0.2">
      <c r="A176" s="57" t="s">
        <v>122</v>
      </c>
      <c r="B176" s="58">
        <v>0</v>
      </c>
      <c r="C176" s="58">
        <v>0</v>
      </c>
      <c r="D176" s="58">
        <v>0</v>
      </c>
      <c r="E176" s="58">
        <v>0</v>
      </c>
      <c r="F176" s="58">
        <v>0</v>
      </c>
      <c r="G176" s="58">
        <v>0</v>
      </c>
      <c r="H176" s="58">
        <v>0</v>
      </c>
      <c r="I176" s="58">
        <v>0</v>
      </c>
      <c r="J176" s="58">
        <v>0</v>
      </c>
      <c r="K176" s="58">
        <v>0</v>
      </c>
      <c r="L176" s="58">
        <v>0</v>
      </c>
      <c r="M176" s="58">
        <v>0</v>
      </c>
      <c r="N176" s="58">
        <v>0</v>
      </c>
      <c r="O176" s="58">
        <v>0</v>
      </c>
      <c r="Q176" s="58">
        <f t="shared" si="103"/>
        <v>0</v>
      </c>
      <c r="R176" s="58">
        <f t="shared" si="115"/>
        <v>0</v>
      </c>
      <c r="S176" s="58">
        <f t="shared" si="116"/>
        <v>0</v>
      </c>
      <c r="T176" s="58">
        <f t="shared" si="117"/>
        <v>0</v>
      </c>
      <c r="U176" s="45" t="s">
        <v>9</v>
      </c>
    </row>
    <row r="177" spans="1:27" ht="15.95" hidden="1" customHeight="1" outlineLevel="1" x14ac:dyDescent="0.2">
      <c r="A177" s="57" t="s">
        <v>123</v>
      </c>
      <c r="B177" s="58">
        <v>0</v>
      </c>
      <c r="C177" s="58">
        <v>0</v>
      </c>
      <c r="D177" s="58">
        <v>0</v>
      </c>
      <c r="E177" s="58">
        <v>0</v>
      </c>
      <c r="F177" s="58">
        <v>0</v>
      </c>
      <c r="G177" s="58">
        <v>0</v>
      </c>
      <c r="H177" s="58">
        <v>0</v>
      </c>
      <c r="I177" s="58">
        <v>-1</v>
      </c>
      <c r="J177" s="58">
        <v>-6745</v>
      </c>
      <c r="K177" s="58">
        <v>-3210</v>
      </c>
      <c r="L177" s="58">
        <v>-3310</v>
      </c>
      <c r="M177" s="58">
        <v>-3493</v>
      </c>
      <c r="N177" s="58">
        <v>-3485</v>
      </c>
      <c r="O177" s="58">
        <v>-3618</v>
      </c>
      <c r="Q177" s="58">
        <f t="shared" si="103"/>
        <v>0</v>
      </c>
      <c r="R177" s="58">
        <f t="shared" si="115"/>
        <v>-1</v>
      </c>
      <c r="S177" s="58">
        <f t="shared" si="116"/>
        <v>-16758</v>
      </c>
      <c r="T177" s="58">
        <f t="shared" si="117"/>
        <v>-7103</v>
      </c>
      <c r="U177" s="45" t="s">
        <v>9</v>
      </c>
    </row>
    <row r="178" spans="1:27" ht="15.95" hidden="1" customHeight="1" outlineLevel="1" x14ac:dyDescent="0.2">
      <c r="A178" s="60" t="s">
        <v>124</v>
      </c>
      <c r="B178" s="56">
        <v>0</v>
      </c>
      <c r="C178" s="56">
        <v>0</v>
      </c>
      <c r="D178" s="56">
        <v>0</v>
      </c>
      <c r="E178" s="56">
        <v>0</v>
      </c>
      <c r="F178" s="56">
        <v>0</v>
      </c>
      <c r="G178" s="56">
        <v>0</v>
      </c>
      <c r="H178" s="56">
        <v>55</v>
      </c>
      <c r="I178" s="56">
        <f t="shared" ref="I178:N178" si="125">SUM(I179:I180)</f>
        <v>675</v>
      </c>
      <c r="J178" s="56">
        <f t="shared" si="125"/>
        <v>346</v>
      </c>
      <c r="K178" s="56">
        <f t="shared" si="125"/>
        <v>271</v>
      </c>
      <c r="L178" s="56">
        <f t="shared" si="125"/>
        <v>596</v>
      </c>
      <c r="M178" s="56">
        <f t="shared" si="125"/>
        <v>831</v>
      </c>
      <c r="N178" s="56">
        <f t="shared" si="125"/>
        <v>827</v>
      </c>
      <c r="O178" s="56">
        <f t="shared" ref="O178" si="126">SUM(O179:O180)</f>
        <v>1222</v>
      </c>
      <c r="Q178" s="56">
        <f t="shared" si="103"/>
        <v>0</v>
      </c>
      <c r="R178" s="58">
        <f t="shared" si="115"/>
        <v>730</v>
      </c>
      <c r="S178" s="58">
        <f t="shared" si="116"/>
        <v>2044</v>
      </c>
      <c r="T178" s="58">
        <f t="shared" si="117"/>
        <v>2049</v>
      </c>
      <c r="U178" s="45" t="s">
        <v>9</v>
      </c>
    </row>
    <row r="179" spans="1:27" ht="15.95" hidden="1" customHeight="1" outlineLevel="1" x14ac:dyDescent="0.2">
      <c r="A179" s="57" t="s">
        <v>125</v>
      </c>
      <c r="B179" s="58">
        <v>0</v>
      </c>
      <c r="C179" s="58">
        <v>0</v>
      </c>
      <c r="D179" s="58">
        <v>0</v>
      </c>
      <c r="E179" s="58">
        <v>0</v>
      </c>
      <c r="F179" s="58">
        <v>0</v>
      </c>
      <c r="G179" s="58">
        <v>0</v>
      </c>
      <c r="H179" s="58">
        <v>54</v>
      </c>
      <c r="I179" s="58">
        <v>309</v>
      </c>
      <c r="J179" s="58">
        <v>289</v>
      </c>
      <c r="K179" s="58">
        <v>395</v>
      </c>
      <c r="L179" s="58">
        <v>574</v>
      </c>
      <c r="M179" s="58">
        <v>821</v>
      </c>
      <c r="N179" s="58">
        <v>826</v>
      </c>
      <c r="O179" s="58">
        <v>1203</v>
      </c>
      <c r="Q179" s="58">
        <f t="shared" si="103"/>
        <v>0</v>
      </c>
      <c r="R179" s="58">
        <f t="shared" si="115"/>
        <v>363</v>
      </c>
      <c r="S179" s="58">
        <f t="shared" si="116"/>
        <v>2079</v>
      </c>
      <c r="T179" s="58">
        <f t="shared" si="117"/>
        <v>2029</v>
      </c>
      <c r="U179" s="45" t="s">
        <v>9</v>
      </c>
    </row>
    <row r="180" spans="1:27" ht="15.95" hidden="1" customHeight="1" outlineLevel="1" x14ac:dyDescent="0.2">
      <c r="A180" s="57" t="s">
        <v>123</v>
      </c>
      <c r="B180" s="58">
        <v>0</v>
      </c>
      <c r="C180" s="58">
        <v>0</v>
      </c>
      <c r="D180" s="58">
        <v>0</v>
      </c>
      <c r="E180" s="58">
        <v>0</v>
      </c>
      <c r="F180" s="58">
        <v>0</v>
      </c>
      <c r="G180" s="58">
        <v>0</v>
      </c>
      <c r="H180" s="58">
        <v>1</v>
      </c>
      <c r="I180" s="58">
        <v>366</v>
      </c>
      <c r="J180" s="58">
        <v>57</v>
      </c>
      <c r="K180" s="58">
        <v>-124</v>
      </c>
      <c r="L180" s="58">
        <v>22</v>
      </c>
      <c r="M180" s="58">
        <v>10</v>
      </c>
      <c r="N180" s="58">
        <v>1</v>
      </c>
      <c r="O180" s="58">
        <v>19</v>
      </c>
      <c r="Q180" s="58">
        <f t="shared" si="103"/>
        <v>0</v>
      </c>
      <c r="R180" s="58">
        <f t="shared" si="115"/>
        <v>367</v>
      </c>
      <c r="S180" s="58">
        <f t="shared" si="116"/>
        <v>-35</v>
      </c>
      <c r="T180" s="58">
        <f t="shared" si="117"/>
        <v>20</v>
      </c>
      <c r="U180" s="45" t="s">
        <v>9</v>
      </c>
    </row>
    <row r="181" spans="1:27" ht="15.95" hidden="1" customHeight="1" outlineLevel="1" x14ac:dyDescent="0.2">
      <c r="A181" s="55" t="s">
        <v>126</v>
      </c>
      <c r="B181" s="56">
        <f t="shared" ref="B181:H181" si="127">B173+B174+B178</f>
        <v>130293</v>
      </c>
      <c r="C181" s="56">
        <f t="shared" si="127"/>
        <v>-64135</v>
      </c>
      <c r="D181" s="56">
        <f t="shared" si="127"/>
        <v>49647</v>
      </c>
      <c r="E181" s="56">
        <f t="shared" si="127"/>
        <v>54800</v>
      </c>
      <c r="F181" s="56">
        <f t="shared" si="127"/>
        <v>16411</v>
      </c>
      <c r="G181" s="56">
        <f t="shared" si="127"/>
        <v>-3129</v>
      </c>
      <c r="H181" s="56">
        <f t="shared" si="127"/>
        <v>51427</v>
      </c>
      <c r="I181" s="56">
        <f t="shared" ref="I181:J181" si="128">I173+I174+I178</f>
        <v>185148</v>
      </c>
      <c r="J181" s="56">
        <f t="shared" si="128"/>
        <v>23528</v>
      </c>
      <c r="K181" s="56">
        <f t="shared" ref="K181:L181" si="129">K173+K174+K178</f>
        <v>44945</v>
      </c>
      <c r="L181" s="56">
        <f t="shared" si="129"/>
        <v>19306</v>
      </c>
      <c r="M181" s="56">
        <f t="shared" ref="M181:N181" si="130">M173+M174+M178</f>
        <v>34526</v>
      </c>
      <c r="N181" s="56">
        <f t="shared" si="130"/>
        <v>27163</v>
      </c>
      <c r="O181" s="56">
        <f t="shared" ref="O181" si="131">O173+O174+O178</f>
        <v>14219</v>
      </c>
      <c r="Q181" s="56">
        <f t="shared" si="103"/>
        <v>170605</v>
      </c>
      <c r="R181" s="56">
        <f t="shared" si="115"/>
        <v>249857</v>
      </c>
      <c r="S181" s="56">
        <f t="shared" si="116"/>
        <v>122305</v>
      </c>
      <c r="T181" s="56">
        <f t="shared" si="117"/>
        <v>41382</v>
      </c>
      <c r="U181" s="45" t="s">
        <v>9</v>
      </c>
    </row>
    <row r="182" spans="1:27" ht="15.95" hidden="1" customHeight="1" outlineLevel="1" x14ac:dyDescent="0.2">
      <c r="A182" s="55" t="s">
        <v>127</v>
      </c>
      <c r="B182" s="56">
        <v>-35382</v>
      </c>
      <c r="C182" s="56">
        <v>18910</v>
      </c>
      <c r="D182" s="56">
        <v>-12018</v>
      </c>
      <c r="E182" s="56">
        <v>-29716</v>
      </c>
      <c r="F182" s="56">
        <v>-5584</v>
      </c>
      <c r="G182" s="56">
        <v>1047</v>
      </c>
      <c r="H182" s="56">
        <v>-18212</v>
      </c>
      <c r="I182" s="56">
        <f t="shared" ref="I182:N182" si="132">SUM(I183:I186)</f>
        <v>-68431</v>
      </c>
      <c r="J182" s="56">
        <f t="shared" si="132"/>
        <v>21635</v>
      </c>
      <c r="K182" s="56">
        <f t="shared" si="132"/>
        <v>-16675</v>
      </c>
      <c r="L182" s="56">
        <f t="shared" si="132"/>
        <v>-3043</v>
      </c>
      <c r="M182" s="56">
        <f t="shared" si="132"/>
        <v>-11736</v>
      </c>
      <c r="N182" s="56">
        <f t="shared" si="132"/>
        <v>-12649</v>
      </c>
      <c r="O182" s="56">
        <f t="shared" ref="O182" si="133">SUM(O183:O186)</f>
        <v>-5905</v>
      </c>
      <c r="Q182" s="56">
        <f t="shared" si="103"/>
        <v>-58206</v>
      </c>
      <c r="R182" s="56">
        <f t="shared" si="115"/>
        <v>-91180</v>
      </c>
      <c r="S182" s="56">
        <f t="shared" si="116"/>
        <v>-9819</v>
      </c>
      <c r="T182" s="56">
        <f t="shared" si="117"/>
        <v>-18554</v>
      </c>
      <c r="U182" s="45" t="s">
        <v>9</v>
      </c>
    </row>
    <row r="183" spans="1:27" ht="15.95" hidden="1" customHeight="1" outlineLevel="1" x14ac:dyDescent="0.2">
      <c r="A183" s="57" t="s">
        <v>128</v>
      </c>
      <c r="B183" s="58">
        <v>0</v>
      </c>
      <c r="C183" s="58">
        <v>0</v>
      </c>
      <c r="D183" s="58">
        <v>0</v>
      </c>
      <c r="E183" s="58">
        <v>0</v>
      </c>
      <c r="F183" s="58">
        <v>0</v>
      </c>
      <c r="G183" s="58">
        <v>0</v>
      </c>
      <c r="H183" s="58">
        <v>0</v>
      </c>
      <c r="I183" s="58">
        <v>0</v>
      </c>
      <c r="J183" s="58">
        <v>0</v>
      </c>
      <c r="K183" s="58">
        <v>0</v>
      </c>
      <c r="L183" s="58">
        <v>0</v>
      </c>
      <c r="M183" s="58">
        <v>0</v>
      </c>
      <c r="N183" s="58">
        <v>0</v>
      </c>
      <c r="O183" s="58">
        <v>0</v>
      </c>
      <c r="Q183" s="58">
        <f t="shared" si="103"/>
        <v>0</v>
      </c>
      <c r="R183" s="58">
        <f t="shared" si="115"/>
        <v>0</v>
      </c>
      <c r="S183" s="58">
        <f t="shared" si="116"/>
        <v>0</v>
      </c>
      <c r="T183" s="58">
        <f t="shared" si="117"/>
        <v>0</v>
      </c>
      <c r="U183" s="45" t="s">
        <v>9</v>
      </c>
    </row>
    <row r="184" spans="1:27" ht="15.95" hidden="1" customHeight="1" outlineLevel="1" x14ac:dyDescent="0.2">
      <c r="A184" s="57" t="s">
        <v>129</v>
      </c>
      <c r="B184" s="58">
        <v>0</v>
      </c>
      <c r="C184" s="58">
        <v>0</v>
      </c>
      <c r="D184" s="58">
        <v>0</v>
      </c>
      <c r="E184" s="58">
        <v>0</v>
      </c>
      <c r="F184" s="58">
        <v>0</v>
      </c>
      <c r="G184" s="58">
        <v>0</v>
      </c>
      <c r="H184" s="58">
        <v>0</v>
      </c>
      <c r="I184" s="58">
        <v>0</v>
      </c>
      <c r="J184" s="58">
        <v>0</v>
      </c>
      <c r="K184" s="58">
        <v>0</v>
      </c>
      <c r="L184" s="58">
        <v>0</v>
      </c>
      <c r="M184" s="58">
        <v>0</v>
      </c>
      <c r="N184" s="58">
        <v>0</v>
      </c>
      <c r="O184" s="58">
        <v>0</v>
      </c>
      <c r="Q184" s="58">
        <f t="shared" si="103"/>
        <v>0</v>
      </c>
      <c r="R184" s="58">
        <f t="shared" si="115"/>
        <v>0</v>
      </c>
      <c r="S184" s="58">
        <f t="shared" si="116"/>
        <v>0</v>
      </c>
      <c r="T184" s="58">
        <f t="shared" si="117"/>
        <v>0</v>
      </c>
      <c r="U184" s="45" t="s">
        <v>9</v>
      </c>
    </row>
    <row r="185" spans="1:27" ht="15.95" hidden="1" customHeight="1" outlineLevel="1" x14ac:dyDescent="0.2">
      <c r="A185" s="57" t="s">
        <v>130</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Q185" s="58">
        <f>SUM(B185:E185)</f>
        <v>-42844</v>
      </c>
      <c r="R185" s="58">
        <f t="shared" si="115"/>
        <v>-67044</v>
      </c>
      <c r="S185" s="58">
        <f t="shared" si="116"/>
        <v>3454</v>
      </c>
      <c r="T185" s="58">
        <f t="shared" si="117"/>
        <v>-13498</v>
      </c>
      <c r="U185" s="45" t="s">
        <v>9</v>
      </c>
    </row>
    <row r="186" spans="1:27" ht="15.95" hidden="1" customHeight="1" outlineLevel="1" x14ac:dyDescent="0.2">
      <c r="A186" s="57" t="s">
        <v>131</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Q186" s="58">
        <f t="shared" si="103"/>
        <v>-15362</v>
      </c>
      <c r="R186" s="58">
        <f t="shared" si="115"/>
        <v>-24136</v>
      </c>
      <c r="S186" s="58">
        <f t="shared" si="116"/>
        <v>-13273</v>
      </c>
      <c r="T186" s="58">
        <f t="shared" si="117"/>
        <v>-5056</v>
      </c>
      <c r="U186" s="45" t="s">
        <v>9</v>
      </c>
    </row>
    <row r="187" spans="1:27" ht="15.95" hidden="1" customHeight="1" outlineLevel="1" x14ac:dyDescent="0.2">
      <c r="A187" s="55" t="s">
        <v>81</v>
      </c>
      <c r="B187" s="56">
        <f t="shared" ref="B187:H187" si="134">B181+B182</f>
        <v>94911</v>
      </c>
      <c r="C187" s="56">
        <f t="shared" si="134"/>
        <v>-45225</v>
      </c>
      <c r="D187" s="56">
        <f t="shared" si="134"/>
        <v>37629</v>
      </c>
      <c r="E187" s="56">
        <f t="shared" si="134"/>
        <v>25084</v>
      </c>
      <c r="F187" s="56">
        <f t="shared" si="134"/>
        <v>10827</v>
      </c>
      <c r="G187" s="56">
        <f t="shared" si="134"/>
        <v>-2082</v>
      </c>
      <c r="H187" s="56">
        <f t="shared" si="134"/>
        <v>33215</v>
      </c>
      <c r="I187" s="56">
        <f t="shared" ref="I187:J187" si="135">I181+I182</f>
        <v>116717</v>
      </c>
      <c r="J187" s="56">
        <f t="shared" si="135"/>
        <v>45163</v>
      </c>
      <c r="K187" s="56">
        <f t="shared" ref="K187:L187" si="136">K181+K182</f>
        <v>28270</v>
      </c>
      <c r="L187" s="56">
        <f t="shared" si="136"/>
        <v>16263</v>
      </c>
      <c r="M187" s="56">
        <f t="shared" ref="M187:N187" si="137">M181+M182</f>
        <v>22790</v>
      </c>
      <c r="N187" s="56">
        <f t="shared" si="137"/>
        <v>14514</v>
      </c>
      <c r="O187" s="56">
        <f t="shared" ref="O187" si="138">O181+O182</f>
        <v>8314</v>
      </c>
      <c r="Q187" s="56">
        <f t="shared" si="103"/>
        <v>112399</v>
      </c>
      <c r="R187" s="56">
        <f t="shared" si="115"/>
        <v>158677</v>
      </c>
      <c r="S187" s="56">
        <f t="shared" si="116"/>
        <v>112486</v>
      </c>
      <c r="T187" s="56">
        <f t="shared" si="117"/>
        <v>22828</v>
      </c>
      <c r="U187" s="45" t="s">
        <v>9</v>
      </c>
    </row>
    <row r="188" spans="1:27" ht="15.95" customHeight="1" collapsed="1" x14ac:dyDescent="0.2">
      <c r="U188" s="45" t="s">
        <v>9</v>
      </c>
    </row>
    <row r="189" spans="1:27"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row>
    <row r="190" spans="1:27" ht="15.95" customHeight="1" collapsed="1" x14ac:dyDescent="0.2">
      <c r="A190" s="43" t="s">
        <v>133</v>
      </c>
      <c r="B190" s="44">
        <f t="shared" ref="B190:H190" si="139">B191+B206</f>
        <v>936027</v>
      </c>
      <c r="C190" s="44">
        <f t="shared" si="139"/>
        <v>900063</v>
      </c>
      <c r="D190" s="44">
        <f t="shared" si="139"/>
        <v>968332</v>
      </c>
      <c r="E190" s="44">
        <f t="shared" si="139"/>
        <v>1051206</v>
      </c>
      <c r="F190" s="44">
        <f t="shared" si="139"/>
        <v>1085103</v>
      </c>
      <c r="G190" s="44">
        <f t="shared" si="139"/>
        <v>1100123</v>
      </c>
      <c r="H190" s="44">
        <f t="shared" si="139"/>
        <v>1226648</v>
      </c>
      <c r="I190" s="44">
        <f t="shared" ref="I190:J190" si="140">I191+I206</f>
        <v>1489530</v>
      </c>
      <c r="J190" s="44">
        <f t="shared" si="140"/>
        <v>1496752</v>
      </c>
      <c r="K190" s="44">
        <f t="shared" ref="K190:L190" si="141">K191+K206</f>
        <v>1530145</v>
      </c>
      <c r="L190" s="44">
        <f t="shared" si="141"/>
        <v>1562379</v>
      </c>
      <c r="M190" s="44">
        <f t="shared" ref="M190:N190" si="142">M191+M206</f>
        <v>1619356</v>
      </c>
      <c r="N190" s="44">
        <f t="shared" si="142"/>
        <v>1630037</v>
      </c>
      <c r="O190" s="44">
        <f t="shared" ref="O190" si="143">O191+O206</f>
        <v>1643903</v>
      </c>
      <c r="Q190" s="44">
        <f t="shared" ref="Q190:Q221" si="144">E190</f>
        <v>1051206</v>
      </c>
      <c r="R190" s="44">
        <f t="shared" ref="R190:R221" si="145">I190</f>
        <v>1489530</v>
      </c>
      <c r="S190" s="44">
        <f t="shared" ref="S190:S221" si="146">M190</f>
        <v>1619356</v>
      </c>
      <c r="T190" s="44">
        <f t="shared" ref="T190:T221" ca="1" si="147">OFFSET(P190,0,-1)</f>
        <v>1643903</v>
      </c>
      <c r="U190" s="45" t="s">
        <v>9</v>
      </c>
    </row>
    <row r="191" spans="1:27" ht="15.95" hidden="1" customHeight="1" outlineLevel="1" x14ac:dyDescent="0.2">
      <c r="A191" s="61" t="s">
        <v>134</v>
      </c>
      <c r="B191" s="62">
        <v>699316</v>
      </c>
      <c r="C191" s="62">
        <v>622694</v>
      </c>
      <c r="D191" s="62">
        <v>507279</v>
      </c>
      <c r="E191" s="62">
        <v>351777</v>
      </c>
      <c r="F191" s="62">
        <v>238207</v>
      </c>
      <c r="G191" s="62">
        <v>155678</v>
      </c>
      <c r="H191" s="62">
        <v>203402</v>
      </c>
      <c r="I191" s="62">
        <f t="shared" ref="I191:N191" si="148">SUM(I192:I205)</f>
        <v>245796</v>
      </c>
      <c r="J191" s="62">
        <f t="shared" si="148"/>
        <v>226783</v>
      </c>
      <c r="K191" s="62">
        <f t="shared" si="148"/>
        <v>220016</v>
      </c>
      <c r="L191" s="62">
        <f t="shared" si="148"/>
        <v>226437</v>
      </c>
      <c r="M191" s="62">
        <f t="shared" si="148"/>
        <v>242944</v>
      </c>
      <c r="N191" s="62">
        <f t="shared" si="148"/>
        <v>228972</v>
      </c>
      <c r="O191" s="62">
        <f t="shared" ref="O191" si="149">SUM(O192:O205)</f>
        <v>230606</v>
      </c>
      <c r="Q191" s="62">
        <f t="shared" si="144"/>
        <v>351777</v>
      </c>
      <c r="R191" s="62">
        <f t="shared" si="145"/>
        <v>245796</v>
      </c>
      <c r="S191" s="62">
        <f t="shared" si="146"/>
        <v>242944</v>
      </c>
      <c r="T191" s="62">
        <f t="shared" ca="1" si="147"/>
        <v>230606</v>
      </c>
      <c r="U191" s="45" t="s">
        <v>9</v>
      </c>
    </row>
    <row r="192" spans="1:27" ht="15.95" hidden="1" customHeight="1" outlineLevel="1" x14ac:dyDescent="0.2">
      <c r="A192" s="63" t="s">
        <v>135</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Q192" s="54">
        <f t="shared" si="144"/>
        <v>311</v>
      </c>
      <c r="R192" s="54">
        <f t="shared" si="145"/>
        <v>311</v>
      </c>
      <c r="S192" s="54">
        <f t="shared" si="146"/>
        <v>713</v>
      </c>
      <c r="T192" s="54">
        <f t="shared" ca="1" si="147"/>
        <v>39</v>
      </c>
      <c r="U192" s="45" t="s">
        <v>9</v>
      </c>
      <c r="X192" s="42"/>
      <c r="Y192" s="42"/>
      <c r="Z192" s="42"/>
      <c r="AA192" s="42"/>
    </row>
    <row r="193" spans="1:31" ht="15.95" hidden="1" customHeight="1" outlineLevel="1" x14ac:dyDescent="0.2">
      <c r="A193" s="63" t="s">
        <v>136</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Q193" s="54">
        <f t="shared" si="144"/>
        <v>335233</v>
      </c>
      <c r="R193" s="54">
        <f t="shared" si="145"/>
        <v>71823</v>
      </c>
      <c r="S193" s="54">
        <f t="shared" si="146"/>
        <v>54048</v>
      </c>
      <c r="T193" s="54">
        <f t="shared" ca="1" si="147"/>
        <v>35614</v>
      </c>
      <c r="U193" s="45" t="s">
        <v>9</v>
      </c>
    </row>
    <row r="194" spans="1:31" ht="15.95" hidden="1" customHeight="1" outlineLevel="1" x14ac:dyDescent="0.2">
      <c r="A194" s="63" t="s">
        <v>137</v>
      </c>
      <c r="B194" s="54">
        <v>0</v>
      </c>
      <c r="C194" s="54">
        <v>0</v>
      </c>
      <c r="D194" s="54">
        <v>0</v>
      </c>
      <c r="E194" s="54">
        <v>0</v>
      </c>
      <c r="F194" s="54">
        <v>0</v>
      </c>
      <c r="G194" s="54">
        <v>0</v>
      </c>
      <c r="H194" s="54">
        <v>0</v>
      </c>
      <c r="I194" s="54">
        <v>0</v>
      </c>
      <c r="J194" s="54">
        <v>0</v>
      </c>
      <c r="K194" s="54">
        <v>0</v>
      </c>
      <c r="L194" s="54">
        <v>0</v>
      </c>
      <c r="M194" s="54">
        <v>0</v>
      </c>
      <c r="N194" s="54">
        <v>0</v>
      </c>
      <c r="O194" s="54">
        <v>0</v>
      </c>
      <c r="Q194" s="54">
        <f t="shared" si="144"/>
        <v>0</v>
      </c>
      <c r="R194" s="54">
        <f t="shared" si="145"/>
        <v>0</v>
      </c>
      <c r="S194" s="54">
        <f t="shared" si="146"/>
        <v>0</v>
      </c>
      <c r="T194" s="54">
        <f t="shared" ca="1" si="147"/>
        <v>0</v>
      </c>
      <c r="U194" s="45" t="s">
        <v>9</v>
      </c>
      <c r="X194" s="127"/>
      <c r="Y194" s="127"/>
      <c r="Z194" s="127"/>
      <c r="AA194" s="127"/>
    </row>
    <row r="195" spans="1:31" ht="15.95" hidden="1" customHeight="1" outlineLevel="1" x14ac:dyDescent="0.2">
      <c r="A195" s="63" t="s">
        <v>138</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Q195" s="54">
        <f t="shared" si="144"/>
        <v>0</v>
      </c>
      <c r="R195" s="54">
        <f t="shared" si="145"/>
        <v>18713</v>
      </c>
      <c r="S195" s="54">
        <f t="shared" si="146"/>
        <v>20611</v>
      </c>
      <c r="T195" s="54">
        <f t="shared" ca="1" si="147"/>
        <v>24421</v>
      </c>
      <c r="U195" s="45" t="s">
        <v>9</v>
      </c>
    </row>
    <row r="196" spans="1:31" ht="15.95" hidden="1" customHeight="1" outlineLevel="1" x14ac:dyDescent="0.2">
      <c r="A196" s="63" t="s">
        <v>139</v>
      </c>
      <c r="B196" s="54">
        <v>12000</v>
      </c>
      <c r="C196" s="54">
        <v>12000</v>
      </c>
      <c r="D196" s="54">
        <v>12000</v>
      </c>
      <c r="E196" s="54">
        <v>0</v>
      </c>
      <c r="F196" s="54">
        <v>0</v>
      </c>
      <c r="G196" s="54">
        <v>0</v>
      </c>
      <c r="H196" s="54">
        <v>0</v>
      </c>
      <c r="I196" s="54">
        <v>0</v>
      </c>
      <c r="J196" s="54">
        <v>0</v>
      </c>
      <c r="K196" s="54">
        <v>0</v>
      </c>
      <c r="L196" s="54">
        <v>0</v>
      </c>
      <c r="M196" s="54">
        <v>0</v>
      </c>
      <c r="N196" s="54">
        <v>0</v>
      </c>
      <c r="O196" s="54">
        <v>0</v>
      </c>
      <c r="Q196" s="54">
        <f t="shared" si="144"/>
        <v>0</v>
      </c>
      <c r="R196" s="54">
        <f t="shared" si="145"/>
        <v>0</v>
      </c>
      <c r="S196" s="54">
        <f t="shared" si="146"/>
        <v>0</v>
      </c>
      <c r="T196" s="54">
        <f t="shared" ca="1" si="147"/>
        <v>0</v>
      </c>
      <c r="U196" s="45" t="s">
        <v>9</v>
      </c>
    </row>
    <row r="197" spans="1:31" ht="15.95" hidden="1" customHeight="1" outlineLevel="1" x14ac:dyDescent="0.2">
      <c r="A197" s="63" t="s">
        <v>140</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Q197" s="54">
        <f t="shared" si="144"/>
        <v>5822</v>
      </c>
      <c r="R197" s="54">
        <f t="shared" si="145"/>
        <v>5981</v>
      </c>
      <c r="S197" s="54">
        <f t="shared" si="146"/>
        <v>1220</v>
      </c>
      <c r="T197" s="54">
        <f t="shared" ca="1" si="147"/>
        <v>2165</v>
      </c>
      <c r="U197" s="45" t="s">
        <v>9</v>
      </c>
    </row>
    <row r="198" spans="1:31" ht="15.95" hidden="1" customHeight="1" outlineLevel="1" x14ac:dyDescent="0.25">
      <c r="A198" s="63" t="s">
        <v>141</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Q198" s="54">
        <f t="shared" si="144"/>
        <v>0</v>
      </c>
      <c r="R198" s="54">
        <f t="shared" si="145"/>
        <v>20577</v>
      </c>
      <c r="S198" s="54">
        <f t="shared" si="146"/>
        <v>33194</v>
      </c>
      <c r="T198" s="54">
        <f t="shared" ca="1" si="147"/>
        <v>32487</v>
      </c>
      <c r="U198" s="45" t="s">
        <v>9</v>
      </c>
      <c r="Y198" s="21"/>
      <c r="Z198" s="21"/>
      <c r="AA198" s="142"/>
      <c r="AB198" s="142"/>
      <c r="AC198" s="142"/>
      <c r="AD198" s="142"/>
      <c r="AE198" s="142"/>
    </row>
    <row r="199" spans="1:31" ht="15.95" hidden="1" customHeight="1" outlineLevel="1" x14ac:dyDescent="0.2">
      <c r="A199" s="63" t="s">
        <v>142</v>
      </c>
      <c r="B199" s="54">
        <v>0</v>
      </c>
      <c r="C199" s="54">
        <v>0</v>
      </c>
      <c r="D199" s="54">
        <v>0</v>
      </c>
      <c r="E199" s="54">
        <v>0</v>
      </c>
      <c r="F199" s="54">
        <v>0</v>
      </c>
      <c r="G199" s="54">
        <v>0</v>
      </c>
      <c r="H199" s="54">
        <v>0</v>
      </c>
      <c r="I199" s="54">
        <v>0</v>
      </c>
      <c r="J199" s="54">
        <v>0</v>
      </c>
      <c r="K199" s="54">
        <v>0</v>
      </c>
      <c r="L199" s="54">
        <v>0</v>
      </c>
      <c r="M199" s="54">
        <v>6</v>
      </c>
      <c r="N199" s="54">
        <v>6</v>
      </c>
      <c r="O199" s="54">
        <v>6</v>
      </c>
      <c r="Q199" s="54">
        <f t="shared" si="144"/>
        <v>0</v>
      </c>
      <c r="R199" s="54">
        <f t="shared" si="145"/>
        <v>0</v>
      </c>
      <c r="S199" s="54">
        <f t="shared" si="146"/>
        <v>6</v>
      </c>
      <c r="T199" s="54">
        <f t="shared" ca="1" si="147"/>
        <v>6</v>
      </c>
      <c r="U199" s="45" t="s">
        <v>9</v>
      </c>
      <c r="Y199" s="21"/>
      <c r="Z199" s="21"/>
      <c r="AA199" s="21"/>
      <c r="AB199" s="21"/>
      <c r="AC199" s="21"/>
      <c r="AD199" s="21"/>
      <c r="AE199" s="21"/>
    </row>
    <row r="200" spans="1:31" ht="15.95" hidden="1" customHeight="1" outlineLevel="1" x14ac:dyDescent="0.25">
      <c r="A200" s="63" t="s">
        <v>143</v>
      </c>
      <c r="B200" s="54">
        <v>0</v>
      </c>
      <c r="C200" s="54">
        <v>0</v>
      </c>
      <c r="D200" s="54">
        <v>0</v>
      </c>
      <c r="E200" s="54">
        <v>0</v>
      </c>
      <c r="F200" s="54">
        <v>0</v>
      </c>
      <c r="G200" s="54">
        <v>0</v>
      </c>
      <c r="H200" s="54">
        <v>0</v>
      </c>
      <c r="I200" s="54">
        <v>0</v>
      </c>
      <c r="J200" s="54">
        <v>0</v>
      </c>
      <c r="K200" s="54">
        <v>0</v>
      </c>
      <c r="L200" s="54">
        <v>0</v>
      </c>
      <c r="M200" s="54">
        <v>0</v>
      </c>
      <c r="N200" s="54">
        <v>0</v>
      </c>
      <c r="O200" s="54">
        <v>0</v>
      </c>
      <c r="Q200" s="54">
        <f t="shared" si="144"/>
        <v>0</v>
      </c>
      <c r="R200" s="54">
        <f t="shared" si="145"/>
        <v>0</v>
      </c>
      <c r="S200" s="54">
        <f t="shared" si="146"/>
        <v>0</v>
      </c>
      <c r="T200" s="54">
        <f t="shared" ca="1" si="147"/>
        <v>0</v>
      </c>
      <c r="U200" s="45" t="s">
        <v>9</v>
      </c>
      <c r="Y200" s="21"/>
      <c r="Z200" s="21"/>
      <c r="AA200" s="142"/>
      <c r="AB200" s="142"/>
      <c r="AC200" s="142"/>
      <c r="AD200" s="142"/>
      <c r="AE200" s="142"/>
    </row>
    <row r="201" spans="1:31" ht="15.95" hidden="1" customHeight="1" outlineLevel="1" x14ac:dyDescent="0.2">
      <c r="A201" s="63" t="s">
        <v>144</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Q201" s="54">
        <f t="shared" si="144"/>
        <v>-1693</v>
      </c>
      <c r="R201" s="54">
        <f t="shared" si="145"/>
        <v>44</v>
      </c>
      <c r="S201" s="54">
        <f t="shared" si="146"/>
        <v>92</v>
      </c>
      <c r="T201" s="54">
        <f t="shared" ca="1" si="147"/>
        <v>214</v>
      </c>
      <c r="U201" s="45" t="s">
        <v>9</v>
      </c>
    </row>
    <row r="202" spans="1:31" ht="15.95" hidden="1" customHeight="1" outlineLevel="1" x14ac:dyDescent="0.2">
      <c r="A202" s="63" t="s">
        <v>145</v>
      </c>
      <c r="B202" s="54">
        <v>0</v>
      </c>
      <c r="C202" s="54">
        <v>0</v>
      </c>
      <c r="D202" s="54">
        <v>0</v>
      </c>
      <c r="E202" s="54">
        <v>0</v>
      </c>
      <c r="F202" s="54">
        <v>0</v>
      </c>
      <c r="G202" s="54">
        <v>0</v>
      </c>
      <c r="H202" s="54">
        <v>0</v>
      </c>
      <c r="I202" s="54">
        <v>0</v>
      </c>
      <c r="J202" s="54">
        <v>0</v>
      </c>
      <c r="K202" s="54">
        <v>0</v>
      </c>
      <c r="L202" s="54">
        <v>0</v>
      </c>
      <c r="M202" s="54">
        <v>0</v>
      </c>
      <c r="N202" s="54">
        <v>0</v>
      </c>
      <c r="O202" s="54">
        <v>0</v>
      </c>
      <c r="Q202" s="54">
        <f t="shared" si="144"/>
        <v>0</v>
      </c>
      <c r="R202" s="54">
        <f t="shared" si="145"/>
        <v>0</v>
      </c>
      <c r="S202" s="54">
        <f t="shared" si="146"/>
        <v>0</v>
      </c>
      <c r="T202" s="54">
        <f t="shared" ca="1" si="147"/>
        <v>0</v>
      </c>
      <c r="U202" s="45" t="s">
        <v>9</v>
      </c>
    </row>
    <row r="203" spans="1:31" ht="15.95" hidden="1" customHeight="1" outlineLevel="1" x14ac:dyDescent="0.2">
      <c r="A203" s="63" t="s">
        <v>183</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Q203" s="54">
        <f t="shared" si="144"/>
        <v>0</v>
      </c>
      <c r="R203" s="54">
        <f t="shared" si="145"/>
        <v>128232</v>
      </c>
      <c r="S203" s="54">
        <f t="shared" si="146"/>
        <v>133034</v>
      </c>
      <c r="T203" s="54">
        <f t="shared" ca="1" si="147"/>
        <v>135599</v>
      </c>
      <c r="U203" s="45" t="s">
        <v>9</v>
      </c>
    </row>
    <row r="204" spans="1:31" ht="15.95" hidden="1" customHeight="1" outlineLevel="1" x14ac:dyDescent="0.2">
      <c r="A204" s="63" t="s">
        <v>184</v>
      </c>
      <c r="B204" s="54">
        <v>0</v>
      </c>
      <c r="C204" s="54">
        <v>0</v>
      </c>
      <c r="D204" s="54">
        <v>0</v>
      </c>
      <c r="E204" s="54">
        <v>0</v>
      </c>
      <c r="F204" s="54">
        <v>0</v>
      </c>
      <c r="G204" s="54">
        <v>0</v>
      </c>
      <c r="H204" s="54">
        <v>0</v>
      </c>
      <c r="I204" s="54">
        <v>0</v>
      </c>
      <c r="J204" s="54">
        <v>0</v>
      </c>
      <c r="K204" s="54">
        <v>0</v>
      </c>
      <c r="L204" s="54">
        <v>0</v>
      </c>
      <c r="M204" s="54">
        <v>0</v>
      </c>
      <c r="N204" s="54">
        <v>0</v>
      </c>
      <c r="O204" s="54">
        <v>0</v>
      </c>
      <c r="Q204" s="54">
        <f t="shared" si="144"/>
        <v>0</v>
      </c>
      <c r="R204" s="54">
        <f t="shared" si="145"/>
        <v>0</v>
      </c>
      <c r="S204" s="54">
        <f t="shared" si="146"/>
        <v>0</v>
      </c>
      <c r="T204" s="54">
        <f t="shared" ca="1" si="147"/>
        <v>0</v>
      </c>
      <c r="U204" s="45" t="s">
        <v>9</v>
      </c>
    </row>
    <row r="205" spans="1:31" ht="15.95" hidden="1" customHeight="1" outlineLevel="1" x14ac:dyDescent="0.2">
      <c r="A205" s="63" t="s">
        <v>146</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Q205" s="54">
        <f t="shared" si="144"/>
        <v>12104</v>
      </c>
      <c r="R205" s="54">
        <f t="shared" si="145"/>
        <v>115</v>
      </c>
      <c r="S205" s="54">
        <f t="shared" si="146"/>
        <v>26</v>
      </c>
      <c r="T205" s="54">
        <f t="shared" ca="1" si="147"/>
        <v>61</v>
      </c>
      <c r="U205" s="45" t="s">
        <v>9</v>
      </c>
    </row>
    <row r="206" spans="1:31" ht="15.95" hidden="1" customHeight="1" outlineLevel="1" x14ac:dyDescent="0.2">
      <c r="A206" s="61" t="s">
        <v>147</v>
      </c>
      <c r="B206" s="62">
        <v>236711</v>
      </c>
      <c r="C206" s="62">
        <v>277369</v>
      </c>
      <c r="D206" s="62">
        <v>461053</v>
      </c>
      <c r="E206" s="62">
        <v>699429</v>
      </c>
      <c r="F206" s="62">
        <v>846896</v>
      </c>
      <c r="G206" s="62">
        <v>944445</v>
      </c>
      <c r="H206" s="62">
        <v>1023246</v>
      </c>
      <c r="I206" s="62">
        <f t="shared" ref="I206:N206" si="150">SUM(I207:I221)</f>
        <v>1243734</v>
      </c>
      <c r="J206" s="62">
        <f t="shared" si="150"/>
        <v>1269969</v>
      </c>
      <c r="K206" s="62">
        <f t="shared" si="150"/>
        <v>1310129</v>
      </c>
      <c r="L206" s="62">
        <f t="shared" si="150"/>
        <v>1335942</v>
      </c>
      <c r="M206" s="62">
        <f t="shared" si="150"/>
        <v>1376412</v>
      </c>
      <c r="N206" s="62">
        <f t="shared" si="150"/>
        <v>1401065</v>
      </c>
      <c r="O206" s="62">
        <f t="shared" ref="O206" si="151">SUM(O207:O221)</f>
        <v>1413297</v>
      </c>
      <c r="Q206" s="62">
        <f t="shared" si="144"/>
        <v>699429</v>
      </c>
      <c r="R206" s="62">
        <f t="shared" si="145"/>
        <v>1243734</v>
      </c>
      <c r="S206" s="62">
        <f t="shared" si="146"/>
        <v>1376412</v>
      </c>
      <c r="T206" s="62">
        <f t="shared" ca="1" si="147"/>
        <v>1413297</v>
      </c>
      <c r="U206" s="45" t="s">
        <v>9</v>
      </c>
    </row>
    <row r="207" spans="1:31" ht="15.95" hidden="1" customHeight="1" outlineLevel="1" x14ac:dyDescent="0.2">
      <c r="A207" s="63" t="s">
        <v>138</v>
      </c>
      <c r="B207" s="58">
        <v>0</v>
      </c>
      <c r="C207" s="58">
        <v>0</v>
      </c>
      <c r="D207" s="58">
        <v>0</v>
      </c>
      <c r="E207" s="58">
        <v>0</v>
      </c>
      <c r="F207" s="58">
        <v>0</v>
      </c>
      <c r="G207" s="58">
        <v>0</v>
      </c>
      <c r="H207" s="58">
        <v>0</v>
      </c>
      <c r="I207" s="58">
        <v>0</v>
      </c>
      <c r="J207" s="58">
        <v>0</v>
      </c>
      <c r="K207" s="58">
        <v>0</v>
      </c>
      <c r="L207" s="58">
        <v>0</v>
      </c>
      <c r="M207" s="58">
        <v>3</v>
      </c>
      <c r="N207" s="58">
        <v>7</v>
      </c>
      <c r="O207" s="58">
        <v>40</v>
      </c>
      <c r="Q207" s="58">
        <f t="shared" si="144"/>
        <v>0</v>
      </c>
      <c r="R207" s="58">
        <f t="shared" si="145"/>
        <v>0</v>
      </c>
      <c r="S207" s="58">
        <f t="shared" si="146"/>
        <v>3</v>
      </c>
      <c r="T207" s="58">
        <f t="shared" ca="1" si="147"/>
        <v>40</v>
      </c>
      <c r="U207" s="45" t="s">
        <v>9</v>
      </c>
    </row>
    <row r="208" spans="1:31" ht="15.95" hidden="1" customHeight="1" outlineLevel="1" x14ac:dyDescent="0.2">
      <c r="A208" s="63" t="s">
        <v>139</v>
      </c>
      <c r="B208" s="54">
        <v>0</v>
      </c>
      <c r="C208" s="54">
        <v>0</v>
      </c>
      <c r="D208" s="54">
        <v>0</v>
      </c>
      <c r="E208" s="54">
        <v>0</v>
      </c>
      <c r="F208" s="54">
        <v>0</v>
      </c>
      <c r="G208" s="54">
        <v>0</v>
      </c>
      <c r="H208" s="54">
        <v>0</v>
      </c>
      <c r="I208" s="54">
        <v>0</v>
      </c>
      <c r="J208" s="54">
        <v>0</v>
      </c>
      <c r="K208" s="54">
        <v>0</v>
      </c>
      <c r="L208" s="54">
        <v>0</v>
      </c>
      <c r="M208" s="54">
        <v>0</v>
      </c>
      <c r="N208" s="54">
        <v>0</v>
      </c>
      <c r="O208" s="54">
        <v>0</v>
      </c>
      <c r="Q208" s="54">
        <f t="shared" si="144"/>
        <v>0</v>
      </c>
      <c r="R208" s="58">
        <f t="shared" si="145"/>
        <v>0</v>
      </c>
      <c r="S208" s="58">
        <f t="shared" si="146"/>
        <v>0</v>
      </c>
      <c r="T208" s="58">
        <f t="shared" ca="1" si="147"/>
        <v>0</v>
      </c>
      <c r="U208" s="45" t="s">
        <v>9</v>
      </c>
    </row>
    <row r="209" spans="1:21" ht="15.95" hidden="1" customHeight="1" outlineLevel="1" x14ac:dyDescent="0.2">
      <c r="A209" s="63" t="s">
        <v>148</v>
      </c>
      <c r="B209" s="54">
        <v>0</v>
      </c>
      <c r="C209" s="54">
        <v>0</v>
      </c>
      <c r="D209" s="54">
        <v>0</v>
      </c>
      <c r="E209" s="54">
        <v>0</v>
      </c>
      <c r="F209" s="54">
        <v>0</v>
      </c>
      <c r="G209" s="54">
        <v>0</v>
      </c>
      <c r="H209" s="54">
        <v>0</v>
      </c>
      <c r="I209" s="54">
        <v>0</v>
      </c>
      <c r="J209" s="54">
        <v>0</v>
      </c>
      <c r="K209" s="54">
        <v>0</v>
      </c>
      <c r="L209" s="54">
        <v>0</v>
      </c>
      <c r="M209" s="54">
        <v>0</v>
      </c>
      <c r="N209" s="54">
        <v>0</v>
      </c>
      <c r="O209" s="54">
        <v>0</v>
      </c>
      <c r="Q209" s="54">
        <f t="shared" si="144"/>
        <v>0</v>
      </c>
      <c r="R209" s="58">
        <f t="shared" si="145"/>
        <v>0</v>
      </c>
      <c r="S209" s="58">
        <f t="shared" si="146"/>
        <v>0</v>
      </c>
      <c r="T209" s="58">
        <f t="shared" ca="1" si="147"/>
        <v>0</v>
      </c>
      <c r="U209" s="45" t="s">
        <v>9</v>
      </c>
    </row>
    <row r="210" spans="1:21" ht="15.95" hidden="1" customHeight="1" outlineLevel="1" x14ac:dyDescent="0.2">
      <c r="A210" s="63" t="s">
        <v>137</v>
      </c>
      <c r="B210" s="54">
        <v>0</v>
      </c>
      <c r="C210" s="54">
        <v>0</v>
      </c>
      <c r="D210" s="54">
        <v>0</v>
      </c>
      <c r="E210" s="54">
        <v>0</v>
      </c>
      <c r="F210" s="54">
        <v>0</v>
      </c>
      <c r="G210" s="54">
        <v>0</v>
      </c>
      <c r="H210" s="54">
        <v>0</v>
      </c>
      <c r="I210" s="54">
        <v>0</v>
      </c>
      <c r="J210" s="54">
        <v>0</v>
      </c>
      <c r="K210" s="54">
        <v>0</v>
      </c>
      <c r="L210" s="54">
        <v>0</v>
      </c>
      <c r="M210" s="54">
        <v>0</v>
      </c>
      <c r="N210" s="54">
        <v>0</v>
      </c>
      <c r="O210" s="54">
        <v>0</v>
      </c>
      <c r="Q210" s="54">
        <f t="shared" si="144"/>
        <v>0</v>
      </c>
      <c r="R210" s="58">
        <f t="shared" si="145"/>
        <v>0</v>
      </c>
      <c r="S210" s="58">
        <f t="shared" si="146"/>
        <v>0</v>
      </c>
      <c r="T210" s="58">
        <f t="shared" ca="1" si="147"/>
        <v>0</v>
      </c>
      <c r="U210" s="45" t="s">
        <v>9</v>
      </c>
    </row>
    <row r="211" spans="1:21" ht="15.95" hidden="1" customHeight="1" outlineLevel="1" x14ac:dyDescent="0.2">
      <c r="A211" s="63" t="s">
        <v>140</v>
      </c>
      <c r="B211" s="54">
        <v>0</v>
      </c>
      <c r="C211" s="54">
        <v>0</v>
      </c>
      <c r="D211" s="54">
        <v>0</v>
      </c>
      <c r="E211" s="54">
        <v>0</v>
      </c>
      <c r="F211" s="54">
        <v>0</v>
      </c>
      <c r="G211" s="54">
        <v>0</v>
      </c>
      <c r="H211" s="54">
        <v>0</v>
      </c>
      <c r="I211" s="54">
        <v>0</v>
      </c>
      <c r="J211" s="54">
        <v>0</v>
      </c>
      <c r="K211" s="54">
        <v>0</v>
      </c>
      <c r="L211" s="54">
        <v>0</v>
      </c>
      <c r="M211" s="54">
        <v>0</v>
      </c>
      <c r="N211" s="54">
        <v>0</v>
      </c>
      <c r="O211" s="54">
        <v>0</v>
      </c>
      <c r="Q211" s="54">
        <f t="shared" si="144"/>
        <v>0</v>
      </c>
      <c r="R211" s="58">
        <f t="shared" si="145"/>
        <v>0</v>
      </c>
      <c r="S211" s="58">
        <f t="shared" si="146"/>
        <v>0</v>
      </c>
      <c r="T211" s="58">
        <f t="shared" ca="1" si="147"/>
        <v>0</v>
      </c>
      <c r="U211" s="45" t="s">
        <v>9</v>
      </c>
    </row>
    <row r="212" spans="1:21" ht="15.95" hidden="1" customHeight="1" outlineLevel="1" x14ac:dyDescent="0.2">
      <c r="A212" s="63" t="s">
        <v>149</v>
      </c>
      <c r="B212" s="54">
        <v>0</v>
      </c>
      <c r="C212" s="54">
        <v>0</v>
      </c>
      <c r="D212" s="54">
        <v>0</v>
      </c>
      <c r="E212" s="54">
        <v>0</v>
      </c>
      <c r="F212" s="54">
        <v>0</v>
      </c>
      <c r="G212" s="54">
        <v>0</v>
      </c>
      <c r="H212" s="54">
        <v>0</v>
      </c>
      <c r="I212" s="54">
        <v>0</v>
      </c>
      <c r="J212" s="54">
        <v>0</v>
      </c>
      <c r="K212" s="54">
        <v>0</v>
      </c>
      <c r="L212" s="54">
        <v>0</v>
      </c>
      <c r="M212" s="54">
        <v>0</v>
      </c>
      <c r="N212" s="54">
        <v>0</v>
      </c>
      <c r="O212" s="54">
        <v>0</v>
      </c>
      <c r="Q212" s="54">
        <f t="shared" si="144"/>
        <v>0</v>
      </c>
      <c r="R212" s="58">
        <f t="shared" si="145"/>
        <v>0</v>
      </c>
      <c r="S212" s="58">
        <f t="shared" si="146"/>
        <v>0</v>
      </c>
      <c r="T212" s="58">
        <f t="shared" ca="1" si="147"/>
        <v>0</v>
      </c>
      <c r="U212" s="45" t="s">
        <v>9</v>
      </c>
    </row>
    <row r="213" spans="1:21" ht="15.95" hidden="1" customHeight="1" outlineLevel="1" x14ac:dyDescent="0.2">
      <c r="A213" s="63" t="s">
        <v>141</v>
      </c>
      <c r="B213" s="54">
        <v>0</v>
      </c>
      <c r="C213" s="54">
        <v>0</v>
      </c>
      <c r="D213" s="54">
        <v>0</v>
      </c>
      <c r="E213" s="54">
        <v>1712</v>
      </c>
      <c r="F213" s="54">
        <v>1712</v>
      </c>
      <c r="G213" s="54">
        <v>1712</v>
      </c>
      <c r="H213" s="54">
        <v>1712</v>
      </c>
      <c r="I213" s="54">
        <v>0</v>
      </c>
      <c r="J213" s="54">
        <v>0</v>
      </c>
      <c r="K213" s="54">
        <v>0</v>
      </c>
      <c r="L213" s="54">
        <v>0</v>
      </c>
      <c r="M213" s="54">
        <v>0</v>
      </c>
      <c r="N213" s="54">
        <v>0</v>
      </c>
      <c r="O213" s="54">
        <v>0</v>
      </c>
      <c r="Q213" s="54">
        <f t="shared" si="144"/>
        <v>1712</v>
      </c>
      <c r="R213" s="58">
        <f t="shared" si="145"/>
        <v>0</v>
      </c>
      <c r="S213" s="58">
        <f t="shared" si="146"/>
        <v>0</v>
      </c>
      <c r="T213" s="58">
        <f t="shared" ca="1" si="147"/>
        <v>0</v>
      </c>
      <c r="U213" s="45" t="s">
        <v>9</v>
      </c>
    </row>
    <row r="214" spans="1:21" ht="15.95" hidden="1" customHeight="1" outlineLevel="1" x14ac:dyDescent="0.2">
      <c r="A214" s="63" t="s">
        <v>142</v>
      </c>
      <c r="B214" s="54">
        <v>0</v>
      </c>
      <c r="C214" s="54">
        <v>0</v>
      </c>
      <c r="D214" s="54">
        <v>0</v>
      </c>
      <c r="E214" s="54">
        <v>0</v>
      </c>
      <c r="F214" s="54">
        <v>0</v>
      </c>
      <c r="G214" s="54">
        <v>0</v>
      </c>
      <c r="H214" s="54">
        <v>0</v>
      </c>
      <c r="I214" s="54">
        <v>0</v>
      </c>
      <c r="J214" s="54">
        <v>0</v>
      </c>
      <c r="K214" s="54">
        <v>0</v>
      </c>
      <c r="L214" s="54">
        <v>0</v>
      </c>
      <c r="M214" s="54">
        <v>0</v>
      </c>
      <c r="N214" s="54">
        <v>0</v>
      </c>
      <c r="O214" s="54">
        <v>0</v>
      </c>
      <c r="Q214" s="54">
        <f t="shared" si="144"/>
        <v>0</v>
      </c>
      <c r="R214" s="58">
        <f t="shared" si="145"/>
        <v>0</v>
      </c>
      <c r="S214" s="58">
        <f t="shared" si="146"/>
        <v>0</v>
      </c>
      <c r="T214" s="58">
        <f t="shared" ca="1" si="147"/>
        <v>0</v>
      </c>
      <c r="U214" s="45" t="s">
        <v>9</v>
      </c>
    </row>
    <row r="215" spans="1:21" ht="15.95" hidden="1" customHeight="1" outlineLevel="1" x14ac:dyDescent="0.2">
      <c r="A215" s="63" t="s">
        <v>143</v>
      </c>
      <c r="B215" s="54">
        <v>0</v>
      </c>
      <c r="C215" s="54">
        <v>0</v>
      </c>
      <c r="D215" s="54">
        <v>0</v>
      </c>
      <c r="E215" s="54">
        <v>0</v>
      </c>
      <c r="F215" s="54">
        <v>0</v>
      </c>
      <c r="G215" s="54">
        <v>0</v>
      </c>
      <c r="H215" s="54">
        <v>0</v>
      </c>
      <c r="I215" s="54">
        <v>0</v>
      </c>
      <c r="J215" s="54">
        <v>0</v>
      </c>
      <c r="K215" s="54">
        <v>0</v>
      </c>
      <c r="L215" s="54">
        <v>20</v>
      </c>
      <c r="M215" s="54">
        <v>46</v>
      </c>
      <c r="N215" s="54">
        <v>48</v>
      </c>
      <c r="O215" s="54">
        <v>138</v>
      </c>
      <c r="Q215" s="54">
        <f t="shared" si="144"/>
        <v>0</v>
      </c>
      <c r="R215" s="58">
        <f t="shared" si="145"/>
        <v>0</v>
      </c>
      <c r="S215" s="58">
        <f t="shared" si="146"/>
        <v>46</v>
      </c>
      <c r="T215" s="58">
        <f t="shared" ca="1" si="147"/>
        <v>138</v>
      </c>
      <c r="U215" s="45" t="s">
        <v>9</v>
      </c>
    </row>
    <row r="216" spans="1:21" ht="15.95" hidden="1" customHeight="1" outlineLevel="1" x14ac:dyDescent="0.2">
      <c r="A216" s="63" t="s">
        <v>145</v>
      </c>
      <c r="B216" s="54">
        <v>0</v>
      </c>
      <c r="C216" s="54">
        <v>0</v>
      </c>
      <c r="D216" s="54">
        <v>0</v>
      </c>
      <c r="E216" s="54">
        <v>0</v>
      </c>
      <c r="F216" s="54">
        <v>0</v>
      </c>
      <c r="G216" s="54">
        <v>0</v>
      </c>
      <c r="H216" s="54">
        <v>0</v>
      </c>
      <c r="I216" s="54">
        <v>0</v>
      </c>
      <c r="J216" s="54">
        <v>0</v>
      </c>
      <c r="K216" s="54">
        <v>0</v>
      </c>
      <c r="L216" s="54">
        <v>0</v>
      </c>
      <c r="M216" s="54">
        <v>0</v>
      </c>
      <c r="N216" s="54">
        <v>0</v>
      </c>
      <c r="O216" s="54">
        <v>0</v>
      </c>
      <c r="Q216" s="54">
        <f t="shared" si="144"/>
        <v>0</v>
      </c>
      <c r="R216" s="58">
        <f t="shared" si="145"/>
        <v>0</v>
      </c>
      <c r="S216" s="58">
        <f t="shared" si="146"/>
        <v>0</v>
      </c>
      <c r="T216" s="58">
        <f t="shared" ca="1" si="147"/>
        <v>0</v>
      </c>
      <c r="U216" s="45" t="s">
        <v>9</v>
      </c>
    </row>
    <row r="217" spans="1:21" ht="15.95" hidden="1" customHeight="1" outlineLevel="1" x14ac:dyDescent="0.2">
      <c r="A217" s="63" t="s">
        <v>183</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Q217" s="54">
        <f t="shared" si="144"/>
        <v>697130</v>
      </c>
      <c r="R217" s="58">
        <f t="shared" si="145"/>
        <v>1243310</v>
      </c>
      <c r="S217" s="58">
        <f t="shared" si="146"/>
        <v>1375544</v>
      </c>
      <c r="T217" s="58">
        <f t="shared" ca="1" si="147"/>
        <v>1411888</v>
      </c>
      <c r="U217" s="45" t="s">
        <v>9</v>
      </c>
    </row>
    <row r="218" spans="1:21" ht="15.95" hidden="1" customHeight="1" outlineLevel="1" x14ac:dyDescent="0.2">
      <c r="A218" s="63" t="s">
        <v>146</v>
      </c>
      <c r="B218" s="54">
        <v>0</v>
      </c>
      <c r="C218" s="54">
        <v>0</v>
      </c>
      <c r="D218" s="54">
        <v>0</v>
      </c>
      <c r="E218" s="54">
        <v>0</v>
      </c>
      <c r="F218" s="54">
        <v>0</v>
      </c>
      <c r="G218" s="54">
        <v>0</v>
      </c>
      <c r="H218" s="54">
        <v>0</v>
      </c>
      <c r="I218" s="54">
        <v>0</v>
      </c>
      <c r="J218" s="54">
        <v>0</v>
      </c>
      <c r="K218" s="54">
        <v>0</v>
      </c>
      <c r="L218" s="54">
        <v>0</v>
      </c>
      <c r="M218" s="54">
        <v>0</v>
      </c>
      <c r="N218" s="54">
        <v>0</v>
      </c>
      <c r="O218" s="54">
        <v>0</v>
      </c>
      <c r="Q218" s="54">
        <f t="shared" si="144"/>
        <v>0</v>
      </c>
      <c r="R218" s="58">
        <f t="shared" si="145"/>
        <v>0</v>
      </c>
      <c r="S218" s="58">
        <f t="shared" si="146"/>
        <v>0</v>
      </c>
      <c r="T218" s="58">
        <f t="shared" ca="1" si="147"/>
        <v>0</v>
      </c>
      <c r="U218" s="45" t="s">
        <v>9</v>
      </c>
    </row>
    <row r="219" spans="1:21" ht="15.95" hidden="1" customHeight="1" outlineLevel="1" x14ac:dyDescent="0.2">
      <c r="A219" s="63" t="s">
        <v>150</v>
      </c>
      <c r="B219" s="54">
        <v>0</v>
      </c>
      <c r="C219" s="54">
        <v>0</v>
      </c>
      <c r="D219" s="54">
        <v>0</v>
      </c>
      <c r="E219" s="54">
        <v>0</v>
      </c>
      <c r="F219" s="54">
        <v>0</v>
      </c>
      <c r="G219" s="54">
        <v>0</v>
      </c>
      <c r="H219" s="54">
        <v>0</v>
      </c>
      <c r="I219" s="54">
        <v>0</v>
      </c>
      <c r="J219" s="54">
        <v>0</v>
      </c>
      <c r="K219" s="54">
        <v>0</v>
      </c>
      <c r="L219" s="54">
        <v>0</v>
      </c>
      <c r="M219" s="54">
        <v>0</v>
      </c>
      <c r="N219" s="54">
        <v>0</v>
      </c>
      <c r="O219" s="54">
        <v>0</v>
      </c>
      <c r="Q219" s="54">
        <f t="shared" si="144"/>
        <v>0</v>
      </c>
      <c r="R219" s="58">
        <f t="shared" si="145"/>
        <v>0</v>
      </c>
      <c r="S219" s="58">
        <f t="shared" si="146"/>
        <v>0</v>
      </c>
      <c r="T219" s="58">
        <f t="shared" ca="1" si="147"/>
        <v>0</v>
      </c>
      <c r="U219" s="45" t="s">
        <v>9</v>
      </c>
    </row>
    <row r="220" spans="1:21" ht="15.95" hidden="1" customHeight="1" outlineLevel="1" x14ac:dyDescent="0.2">
      <c r="A220" s="63" t="s">
        <v>151</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Q220" s="54">
        <f t="shared" si="144"/>
        <v>587</v>
      </c>
      <c r="R220" s="58">
        <f t="shared" si="145"/>
        <v>424</v>
      </c>
      <c r="S220" s="58">
        <f t="shared" si="146"/>
        <v>819</v>
      </c>
      <c r="T220" s="58">
        <f t="shared" ca="1" si="147"/>
        <v>1226</v>
      </c>
      <c r="U220" s="45" t="s">
        <v>9</v>
      </c>
    </row>
    <row r="221" spans="1:21" ht="15.95" hidden="1" customHeight="1" outlineLevel="1" x14ac:dyDescent="0.2">
      <c r="A221" s="63" t="s">
        <v>152</v>
      </c>
      <c r="B221" s="54">
        <v>0</v>
      </c>
      <c r="C221" s="54">
        <v>0</v>
      </c>
      <c r="D221" s="54">
        <v>0</v>
      </c>
      <c r="E221" s="54">
        <v>0</v>
      </c>
      <c r="F221" s="54">
        <v>16</v>
      </c>
      <c r="G221" s="54">
        <v>0</v>
      </c>
      <c r="H221" s="54">
        <v>0</v>
      </c>
      <c r="I221" s="54">
        <v>0</v>
      </c>
      <c r="J221" s="54">
        <v>0</v>
      </c>
      <c r="K221" s="54">
        <v>0</v>
      </c>
      <c r="L221" s="54">
        <v>0</v>
      </c>
      <c r="M221" s="54">
        <v>0</v>
      </c>
      <c r="N221" s="54">
        <v>0</v>
      </c>
      <c r="O221" s="54">
        <v>5</v>
      </c>
      <c r="Q221" s="54">
        <f t="shared" si="144"/>
        <v>0</v>
      </c>
      <c r="R221" s="58">
        <f t="shared" si="145"/>
        <v>0</v>
      </c>
      <c r="S221" s="58">
        <f t="shared" si="146"/>
        <v>0</v>
      </c>
      <c r="T221" s="58">
        <f t="shared" ca="1" si="147"/>
        <v>5</v>
      </c>
      <c r="U221" s="45" t="s">
        <v>9</v>
      </c>
    </row>
    <row r="222" spans="1:21" ht="15.95" customHeight="1" collapsed="1" x14ac:dyDescent="0.2">
      <c r="A222" s="43" t="s">
        <v>153</v>
      </c>
      <c r="B222" s="44">
        <f t="shared" ref="B222:H222" si="152">B223+B238+B254</f>
        <v>936027</v>
      </c>
      <c r="C222" s="44">
        <f t="shared" si="152"/>
        <v>900063</v>
      </c>
      <c r="D222" s="44">
        <f t="shared" si="152"/>
        <v>968332</v>
      </c>
      <c r="E222" s="44">
        <f t="shared" si="152"/>
        <v>1051206</v>
      </c>
      <c r="F222" s="44">
        <f t="shared" si="152"/>
        <v>1085103</v>
      </c>
      <c r="G222" s="44">
        <f t="shared" si="152"/>
        <v>1100123</v>
      </c>
      <c r="H222" s="44">
        <f t="shared" si="152"/>
        <v>1226648</v>
      </c>
      <c r="I222" s="44">
        <f t="shared" ref="I222:J222" si="153">I223+I238+I254</f>
        <v>1489530</v>
      </c>
      <c r="J222" s="44">
        <f t="shared" si="153"/>
        <v>1496752</v>
      </c>
      <c r="K222" s="44">
        <f t="shared" ref="K222:L222" si="154">K223+K238+K254</f>
        <v>1530145</v>
      </c>
      <c r="L222" s="44">
        <f t="shared" si="154"/>
        <v>1562379</v>
      </c>
      <c r="M222" s="44">
        <f t="shared" ref="M222:N222" si="155">M223+M238+M254</f>
        <v>1619356</v>
      </c>
      <c r="N222" s="44">
        <f t="shared" si="155"/>
        <v>1630037</v>
      </c>
      <c r="O222" s="44">
        <f t="shared" ref="O222" si="156">O223+O238+O254</f>
        <v>1643903</v>
      </c>
      <c r="Q222" s="44">
        <f t="shared" ref="Q222:Q253" si="157">E222</f>
        <v>1051206</v>
      </c>
      <c r="R222" s="44">
        <f t="shared" ref="R222:R253" si="158">I222</f>
        <v>1489530</v>
      </c>
      <c r="S222" s="44">
        <f t="shared" ref="S222:S253" si="159">M222</f>
        <v>1619356</v>
      </c>
      <c r="T222" s="44">
        <f t="shared" ref="T222:T253" ca="1" si="160">OFFSET(P222,0,-1)</f>
        <v>1643903</v>
      </c>
      <c r="U222" s="45" t="s">
        <v>9</v>
      </c>
    </row>
    <row r="223" spans="1:21" ht="15.95" hidden="1" customHeight="1" outlineLevel="1" x14ac:dyDescent="0.2">
      <c r="A223" s="61" t="s">
        <v>154</v>
      </c>
      <c r="B223" s="62">
        <v>8685</v>
      </c>
      <c r="C223" s="62">
        <v>23921</v>
      </c>
      <c r="D223" s="62">
        <v>21753</v>
      </c>
      <c r="E223" s="62">
        <v>47536</v>
      </c>
      <c r="F223" s="62">
        <v>15640</v>
      </c>
      <c r="G223" s="62">
        <v>28269</v>
      </c>
      <c r="H223" s="62">
        <v>70953</v>
      </c>
      <c r="I223" s="62">
        <f t="shared" ref="I223:N223" si="161">SUM(I224:I237)</f>
        <v>126255</v>
      </c>
      <c r="J223" s="62">
        <f t="shared" si="161"/>
        <v>114497</v>
      </c>
      <c r="K223" s="62">
        <f t="shared" si="161"/>
        <v>84350</v>
      </c>
      <c r="L223" s="62">
        <f t="shared" si="161"/>
        <v>72128</v>
      </c>
      <c r="M223" s="62">
        <f t="shared" si="161"/>
        <v>106816</v>
      </c>
      <c r="N223" s="62">
        <f t="shared" si="161"/>
        <v>68007</v>
      </c>
      <c r="O223" s="62">
        <f t="shared" ref="O223" si="162">SUM(O224:O237)</f>
        <v>47008</v>
      </c>
      <c r="Q223" s="62">
        <f t="shared" si="157"/>
        <v>47536</v>
      </c>
      <c r="R223" s="62">
        <f t="shared" si="158"/>
        <v>126255</v>
      </c>
      <c r="S223" s="62">
        <f t="shared" si="159"/>
        <v>106816</v>
      </c>
      <c r="T223" s="62">
        <f t="shared" ca="1" si="160"/>
        <v>47008</v>
      </c>
      <c r="U223" s="45" t="s">
        <v>9</v>
      </c>
    </row>
    <row r="224" spans="1:21" ht="15.95" hidden="1" customHeight="1" outlineLevel="1" x14ac:dyDescent="0.2">
      <c r="A224" s="63" t="s">
        <v>155</v>
      </c>
      <c r="B224" s="54">
        <v>0</v>
      </c>
      <c r="C224" s="54">
        <v>0</v>
      </c>
      <c r="D224" s="54">
        <v>0</v>
      </c>
      <c r="E224" s="54">
        <v>160</v>
      </c>
      <c r="F224" s="54">
        <v>0</v>
      </c>
      <c r="G224" s="54">
        <v>0</v>
      </c>
      <c r="H224" s="54">
        <v>0</v>
      </c>
      <c r="I224" s="54">
        <v>0</v>
      </c>
      <c r="J224" s="54">
        <v>0</v>
      </c>
      <c r="K224" s="54">
        <v>0</v>
      </c>
      <c r="L224" s="54">
        <v>0</v>
      </c>
      <c r="M224" s="54">
        <v>0</v>
      </c>
      <c r="N224" s="54">
        <v>0</v>
      </c>
      <c r="O224" s="54">
        <v>0</v>
      </c>
      <c r="Q224" s="54">
        <f t="shared" si="157"/>
        <v>160</v>
      </c>
      <c r="R224" s="54">
        <f t="shared" si="158"/>
        <v>0</v>
      </c>
      <c r="S224" s="54">
        <f t="shared" si="159"/>
        <v>0</v>
      </c>
      <c r="T224" s="54">
        <f t="shared" ca="1" si="160"/>
        <v>0</v>
      </c>
      <c r="U224" s="45" t="s">
        <v>9</v>
      </c>
    </row>
    <row r="225" spans="1:23" ht="15.95" hidden="1" customHeight="1" outlineLevel="1" x14ac:dyDescent="0.2">
      <c r="A225" s="63" t="s">
        <v>156</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Q225" s="54">
        <f t="shared" si="157"/>
        <v>12457</v>
      </c>
      <c r="R225" s="54">
        <f t="shared" si="158"/>
        <v>12788</v>
      </c>
      <c r="S225" s="54">
        <f t="shared" si="159"/>
        <v>14546</v>
      </c>
      <c r="T225" s="54">
        <f t="shared" ca="1" si="160"/>
        <v>14920</v>
      </c>
      <c r="U225" s="45" t="s">
        <v>9</v>
      </c>
    </row>
    <row r="226" spans="1:23" ht="15.95" hidden="1" customHeight="1" outlineLevel="1" x14ac:dyDescent="0.2">
      <c r="A226" s="63" t="s">
        <v>185</v>
      </c>
      <c r="B226" s="54">
        <v>0</v>
      </c>
      <c r="C226" s="54">
        <v>0</v>
      </c>
      <c r="D226" s="54">
        <v>0</v>
      </c>
      <c r="E226" s="54">
        <v>0</v>
      </c>
      <c r="F226" s="54">
        <v>167</v>
      </c>
      <c r="G226" s="54">
        <v>153</v>
      </c>
      <c r="H226" s="54">
        <v>145</v>
      </c>
      <c r="I226" s="54">
        <v>112</v>
      </c>
      <c r="J226" s="54">
        <v>245</v>
      </c>
      <c r="K226" s="54">
        <v>558</v>
      </c>
      <c r="L226" s="54">
        <v>569</v>
      </c>
      <c r="M226" s="54">
        <v>581</v>
      </c>
      <c r="N226" s="54">
        <v>594</v>
      </c>
      <c r="O226" s="54">
        <v>225</v>
      </c>
      <c r="Q226" s="54">
        <f t="shared" si="157"/>
        <v>0</v>
      </c>
      <c r="R226" s="54">
        <f t="shared" si="158"/>
        <v>112</v>
      </c>
      <c r="S226" s="54">
        <f t="shared" si="159"/>
        <v>581</v>
      </c>
      <c r="T226" s="54">
        <f t="shared" ca="1" si="160"/>
        <v>225</v>
      </c>
      <c r="U226" s="45" t="s">
        <v>9</v>
      </c>
    </row>
    <row r="227" spans="1:23" ht="15.95" hidden="1" customHeight="1" outlineLevel="1" x14ac:dyDescent="0.2">
      <c r="A227" s="63" t="s">
        <v>157</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Q227" s="54">
        <f t="shared" si="157"/>
        <v>2621</v>
      </c>
      <c r="R227" s="54">
        <f t="shared" si="158"/>
        <v>14096</v>
      </c>
      <c r="S227" s="54">
        <f t="shared" si="159"/>
        <v>7363</v>
      </c>
      <c r="T227" s="54">
        <f t="shared" ca="1" si="160"/>
        <v>6481</v>
      </c>
      <c r="U227" s="45" t="s">
        <v>9</v>
      </c>
      <c r="W227" s="34"/>
    </row>
    <row r="228" spans="1:23" ht="15.95" hidden="1" customHeight="1" outlineLevel="1" x14ac:dyDescent="0.2">
      <c r="A228" s="63" t="s">
        <v>158</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Q228" s="54">
        <f t="shared" si="157"/>
        <v>2232</v>
      </c>
      <c r="R228" s="54">
        <f t="shared" si="158"/>
        <v>1612</v>
      </c>
      <c r="S228" s="54">
        <f t="shared" si="159"/>
        <v>1525</v>
      </c>
      <c r="T228" s="54">
        <f t="shared" ca="1" si="160"/>
        <v>1087</v>
      </c>
      <c r="U228" s="45" t="s">
        <v>9</v>
      </c>
    </row>
    <row r="229" spans="1:23" ht="15.95" hidden="1" customHeight="1" outlineLevel="1" x14ac:dyDescent="0.2">
      <c r="A229" s="63" t="s">
        <v>159</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Q229" s="54">
        <f t="shared" si="157"/>
        <v>3368</v>
      </c>
      <c r="R229" s="54">
        <f t="shared" si="158"/>
        <v>3296</v>
      </c>
      <c r="S229" s="54">
        <f t="shared" si="159"/>
        <v>3207</v>
      </c>
      <c r="T229" s="54">
        <f t="shared" ca="1" si="160"/>
        <v>3601</v>
      </c>
      <c r="U229" s="45" t="s">
        <v>9</v>
      </c>
    </row>
    <row r="230" spans="1:23" ht="15.95" hidden="1" customHeight="1" outlineLevel="1" x14ac:dyDescent="0.2">
      <c r="A230" s="63" t="s">
        <v>160</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Q230" s="54">
        <f t="shared" si="157"/>
        <v>0</v>
      </c>
      <c r="R230" s="54">
        <f t="shared" si="158"/>
        <v>44053</v>
      </c>
      <c r="S230" s="54">
        <f t="shared" si="159"/>
        <v>37327</v>
      </c>
      <c r="T230" s="54">
        <f t="shared" ca="1" si="160"/>
        <v>3184</v>
      </c>
      <c r="U230" s="45" t="s">
        <v>9</v>
      </c>
    </row>
    <row r="231" spans="1:23" ht="15.95" hidden="1" customHeight="1" outlineLevel="1" x14ac:dyDescent="0.2">
      <c r="A231" s="63" t="s">
        <v>161</v>
      </c>
      <c r="B231" s="54">
        <v>0</v>
      </c>
      <c r="C231" s="54">
        <v>0</v>
      </c>
      <c r="D231" s="54">
        <v>0</v>
      </c>
      <c r="E231" s="54">
        <v>26695</v>
      </c>
      <c r="F231" s="54">
        <v>0</v>
      </c>
      <c r="G231" s="54">
        <v>0</v>
      </c>
      <c r="H231" s="54">
        <v>0</v>
      </c>
      <c r="I231" s="54">
        <v>37686</v>
      </c>
      <c r="J231" s="54">
        <v>37686</v>
      </c>
      <c r="K231" s="54">
        <v>0</v>
      </c>
      <c r="L231" s="54">
        <v>0</v>
      </c>
      <c r="M231" s="54">
        <v>26717</v>
      </c>
      <c r="N231" s="54">
        <v>0</v>
      </c>
      <c r="O231" s="54">
        <v>0</v>
      </c>
      <c r="Q231" s="54">
        <f t="shared" si="157"/>
        <v>26695</v>
      </c>
      <c r="R231" s="54">
        <f t="shared" si="158"/>
        <v>37686</v>
      </c>
      <c r="S231" s="54">
        <f t="shared" si="159"/>
        <v>26717</v>
      </c>
      <c r="T231" s="54">
        <f t="shared" ca="1" si="160"/>
        <v>0</v>
      </c>
      <c r="U231" s="45" t="s">
        <v>9</v>
      </c>
    </row>
    <row r="232" spans="1:23" ht="15.95" hidden="1" customHeight="1" outlineLevel="1" x14ac:dyDescent="0.2">
      <c r="A232" s="63" t="s">
        <v>162</v>
      </c>
      <c r="B232" s="54">
        <v>0</v>
      </c>
      <c r="C232" s="54">
        <v>0</v>
      </c>
      <c r="D232" s="54">
        <v>0</v>
      </c>
      <c r="E232" s="54">
        <v>0</v>
      </c>
      <c r="F232" s="54">
        <v>0</v>
      </c>
      <c r="G232" s="54">
        <v>0</v>
      </c>
      <c r="H232" s="54">
        <v>0</v>
      </c>
      <c r="I232" s="54">
        <v>0</v>
      </c>
      <c r="J232" s="54">
        <v>0</v>
      </c>
      <c r="K232" s="54">
        <v>0</v>
      </c>
      <c r="L232" s="54">
        <v>0</v>
      </c>
      <c r="M232" s="54">
        <v>0</v>
      </c>
      <c r="N232" s="54">
        <v>0</v>
      </c>
      <c r="O232" s="54">
        <v>0</v>
      </c>
      <c r="Q232" s="54">
        <f t="shared" si="157"/>
        <v>0</v>
      </c>
      <c r="R232" s="54">
        <f t="shared" si="158"/>
        <v>0</v>
      </c>
      <c r="S232" s="54">
        <f t="shared" si="159"/>
        <v>0</v>
      </c>
      <c r="T232" s="54">
        <f t="shared" ca="1" si="160"/>
        <v>0</v>
      </c>
      <c r="U232" s="45" t="s">
        <v>9</v>
      </c>
    </row>
    <row r="233" spans="1:23" ht="15.95" hidden="1" customHeight="1" outlineLevel="1" x14ac:dyDescent="0.2">
      <c r="A233" s="63" t="s">
        <v>186</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Q233" s="54">
        <f t="shared" si="157"/>
        <v>0</v>
      </c>
      <c r="R233" s="54">
        <f t="shared" si="158"/>
        <v>11953</v>
      </c>
      <c r="S233" s="54">
        <f t="shared" si="159"/>
        <v>13075</v>
      </c>
      <c r="T233" s="54">
        <f t="shared" ca="1" si="160"/>
        <v>13924</v>
      </c>
      <c r="U233" s="45" t="s">
        <v>9</v>
      </c>
    </row>
    <row r="234" spans="1:23" ht="15.95" hidden="1" customHeight="1" outlineLevel="1" x14ac:dyDescent="0.2">
      <c r="A234" s="63" t="s">
        <v>187</v>
      </c>
      <c r="B234" s="54">
        <v>0</v>
      </c>
      <c r="C234" s="54">
        <v>0</v>
      </c>
      <c r="D234" s="54">
        <v>0</v>
      </c>
      <c r="E234" s="54">
        <v>0</v>
      </c>
      <c r="F234" s="54">
        <v>0</v>
      </c>
      <c r="G234" s="54">
        <v>0</v>
      </c>
      <c r="H234" s="54">
        <v>117</v>
      </c>
      <c r="I234" s="54">
        <v>432</v>
      </c>
      <c r="J234" s="54">
        <v>732</v>
      </c>
      <c r="K234" s="54">
        <v>932</v>
      </c>
      <c r="L234" s="54">
        <v>1021</v>
      </c>
      <c r="M234" s="54">
        <v>1003</v>
      </c>
      <c r="N234" s="54">
        <v>1060</v>
      </c>
      <c r="O234" s="54">
        <v>1016</v>
      </c>
      <c r="Q234" s="54">
        <f t="shared" si="157"/>
        <v>0</v>
      </c>
      <c r="R234" s="54">
        <f t="shared" si="158"/>
        <v>432</v>
      </c>
      <c r="S234" s="54">
        <f t="shared" si="159"/>
        <v>1003</v>
      </c>
      <c r="T234" s="54">
        <f t="shared" ca="1" si="160"/>
        <v>1016</v>
      </c>
      <c r="U234" s="45" t="s">
        <v>9</v>
      </c>
    </row>
    <row r="235" spans="1:23" ht="15.95" hidden="1" customHeight="1" outlineLevel="1" x14ac:dyDescent="0.2">
      <c r="A235" s="63" t="s">
        <v>164</v>
      </c>
      <c r="B235" s="54">
        <v>0</v>
      </c>
      <c r="C235" s="54">
        <v>0</v>
      </c>
      <c r="D235" s="54">
        <v>0</v>
      </c>
      <c r="E235" s="54">
        <v>0</v>
      </c>
      <c r="F235" s="54">
        <v>0</v>
      </c>
      <c r="G235" s="54">
        <v>0</v>
      </c>
      <c r="H235" s="54">
        <v>0</v>
      </c>
      <c r="I235" s="54">
        <v>0</v>
      </c>
      <c r="J235" s="54">
        <v>0</v>
      </c>
      <c r="K235" s="54">
        <v>0</v>
      </c>
      <c r="L235" s="54">
        <v>0</v>
      </c>
      <c r="M235" s="54">
        <v>0</v>
      </c>
      <c r="N235" s="54">
        <v>0</v>
      </c>
      <c r="O235" s="54">
        <v>0</v>
      </c>
      <c r="Q235" s="54">
        <f t="shared" si="157"/>
        <v>0</v>
      </c>
      <c r="R235" s="54">
        <f t="shared" si="158"/>
        <v>0</v>
      </c>
      <c r="S235" s="54">
        <f t="shared" si="159"/>
        <v>0</v>
      </c>
      <c r="T235" s="54">
        <f t="shared" ca="1" si="160"/>
        <v>0</v>
      </c>
      <c r="U235" s="45" t="s">
        <v>9</v>
      </c>
    </row>
    <row r="236" spans="1:23" ht="15.95" hidden="1" customHeight="1" outlineLevel="1" x14ac:dyDescent="0.2">
      <c r="A236" s="63" t="s">
        <v>165</v>
      </c>
      <c r="B236" s="54">
        <v>0</v>
      </c>
      <c r="C236" s="54">
        <v>0</v>
      </c>
      <c r="D236" s="54">
        <v>0</v>
      </c>
      <c r="E236" s="54">
        <v>0</v>
      </c>
      <c r="F236" s="54">
        <v>0</v>
      </c>
      <c r="G236" s="54">
        <v>0</v>
      </c>
      <c r="H236" s="54">
        <v>0</v>
      </c>
      <c r="I236" s="54">
        <v>226</v>
      </c>
      <c r="J236" s="54">
        <v>344</v>
      </c>
      <c r="K236" s="54">
        <v>346</v>
      </c>
      <c r="L236" s="54">
        <v>340</v>
      </c>
      <c r="M236" s="54">
        <v>340</v>
      </c>
      <c r="N236" s="54">
        <v>370</v>
      </c>
      <c r="O236" s="54">
        <v>1385</v>
      </c>
      <c r="Q236" s="54">
        <f t="shared" si="157"/>
        <v>0</v>
      </c>
      <c r="R236" s="54">
        <f t="shared" si="158"/>
        <v>226</v>
      </c>
      <c r="S236" s="54">
        <f t="shared" si="159"/>
        <v>340</v>
      </c>
      <c r="T236" s="54">
        <f t="shared" ca="1" si="160"/>
        <v>1385</v>
      </c>
      <c r="U236" s="45" t="s">
        <v>9</v>
      </c>
    </row>
    <row r="237" spans="1:23" ht="15.95" hidden="1" customHeight="1" outlineLevel="1" x14ac:dyDescent="0.2">
      <c r="A237" s="63" t="s">
        <v>166</v>
      </c>
      <c r="B237" s="54">
        <v>0</v>
      </c>
      <c r="C237" s="54">
        <v>0</v>
      </c>
      <c r="D237" s="54">
        <v>0</v>
      </c>
      <c r="E237" s="54">
        <v>3</v>
      </c>
      <c r="F237" s="54">
        <v>0</v>
      </c>
      <c r="G237" s="54">
        <v>-1</v>
      </c>
      <c r="H237" s="54">
        <v>-2</v>
      </c>
      <c r="I237" s="54">
        <v>1</v>
      </c>
      <c r="J237" s="54">
        <v>1032</v>
      </c>
      <c r="K237" s="54">
        <v>1062</v>
      </c>
      <c r="L237" s="54">
        <v>1080</v>
      </c>
      <c r="M237" s="54">
        <v>1132</v>
      </c>
      <c r="N237" s="54">
        <v>1136</v>
      </c>
      <c r="O237" s="54">
        <v>1185</v>
      </c>
      <c r="Q237" s="54">
        <f t="shared" si="157"/>
        <v>3</v>
      </c>
      <c r="R237" s="54">
        <f t="shared" si="158"/>
        <v>1</v>
      </c>
      <c r="S237" s="54">
        <f t="shared" si="159"/>
        <v>1132</v>
      </c>
      <c r="T237" s="54">
        <f t="shared" ca="1" si="160"/>
        <v>1185</v>
      </c>
      <c r="U237" s="45" t="s">
        <v>9</v>
      </c>
    </row>
    <row r="238" spans="1:23" ht="15.95" hidden="1" customHeight="1" outlineLevel="1" x14ac:dyDescent="0.2">
      <c r="A238" s="61" t="s">
        <v>167</v>
      </c>
      <c r="B238" s="62">
        <v>762307</v>
      </c>
      <c r="C238" s="62">
        <v>756332</v>
      </c>
      <c r="D238" s="62">
        <v>789140</v>
      </c>
      <c r="E238" s="62">
        <v>847842</v>
      </c>
      <c r="F238" s="62">
        <v>876112</v>
      </c>
      <c r="G238" s="62">
        <v>880585</v>
      </c>
      <c r="H238" s="62">
        <v>914022</v>
      </c>
      <c r="I238" s="62">
        <f t="shared" ref="I238:N238" si="163">SUM(I239:I253)</f>
        <v>1024681</v>
      </c>
      <c r="J238" s="62">
        <f t="shared" si="163"/>
        <v>1025191</v>
      </c>
      <c r="K238" s="62">
        <f t="shared" si="163"/>
        <v>1060461</v>
      </c>
      <c r="L238" s="62">
        <f t="shared" si="163"/>
        <v>1088654</v>
      </c>
      <c r="M238" s="62">
        <f t="shared" si="163"/>
        <v>1130120</v>
      </c>
      <c r="N238" s="62">
        <f t="shared" si="163"/>
        <v>1168375</v>
      </c>
      <c r="O238" s="62">
        <f t="shared" ref="O238" si="164">SUM(O239:O253)</f>
        <v>1235926</v>
      </c>
      <c r="Q238" s="62">
        <f t="shared" si="157"/>
        <v>847842</v>
      </c>
      <c r="R238" s="62">
        <f t="shared" si="158"/>
        <v>1024681</v>
      </c>
      <c r="S238" s="62">
        <f t="shared" si="159"/>
        <v>1130120</v>
      </c>
      <c r="T238" s="62">
        <f t="shared" ca="1" si="160"/>
        <v>1235926</v>
      </c>
      <c r="U238" s="45" t="s">
        <v>9</v>
      </c>
    </row>
    <row r="239" spans="1:23" ht="15.95" hidden="1" customHeight="1" outlineLevel="1" x14ac:dyDescent="0.2">
      <c r="A239" s="63" t="s">
        <v>155</v>
      </c>
      <c r="B239" s="54">
        <v>0</v>
      </c>
      <c r="C239" s="54">
        <v>0</v>
      </c>
      <c r="D239" s="54">
        <v>0</v>
      </c>
      <c r="E239" s="54">
        <v>0</v>
      </c>
      <c r="F239" s="54">
        <v>0</v>
      </c>
      <c r="G239" s="54">
        <v>0</v>
      </c>
      <c r="H239" s="54">
        <v>0</v>
      </c>
      <c r="I239" s="54">
        <v>0</v>
      </c>
      <c r="J239" s="54">
        <v>0</v>
      </c>
      <c r="K239" s="54">
        <v>0</v>
      </c>
      <c r="L239" s="54">
        <v>0</v>
      </c>
      <c r="M239" s="54">
        <v>0</v>
      </c>
      <c r="N239" s="54">
        <v>0</v>
      </c>
      <c r="O239" s="54">
        <v>0</v>
      </c>
      <c r="Q239" s="54">
        <f t="shared" si="157"/>
        <v>0</v>
      </c>
      <c r="R239" s="54">
        <f t="shared" si="158"/>
        <v>0</v>
      </c>
      <c r="S239" s="54">
        <f t="shared" si="159"/>
        <v>0</v>
      </c>
      <c r="T239" s="54">
        <f t="shared" ca="1" si="160"/>
        <v>0</v>
      </c>
      <c r="U239" s="45" t="s">
        <v>9</v>
      </c>
    </row>
    <row r="240" spans="1:23" ht="15.95" hidden="1" customHeight="1" outlineLevel="1" x14ac:dyDescent="0.2">
      <c r="A240" s="63" t="s">
        <v>156</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Q240" s="54">
        <f t="shared" si="157"/>
        <v>450</v>
      </c>
      <c r="R240" s="54">
        <f t="shared" si="158"/>
        <v>757584</v>
      </c>
      <c r="S240" s="54">
        <f t="shared" si="159"/>
        <v>840527</v>
      </c>
      <c r="T240" s="54">
        <f t="shared" ca="1" si="160"/>
        <v>889401</v>
      </c>
      <c r="U240" s="45" t="s">
        <v>9</v>
      </c>
    </row>
    <row r="241" spans="1:21" ht="15.95" hidden="1" customHeight="1" outlineLevel="1" x14ac:dyDescent="0.2">
      <c r="A241" s="63" t="s">
        <v>185</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Q241" s="54">
        <f t="shared" si="157"/>
        <v>722379</v>
      </c>
      <c r="R241" s="54">
        <f t="shared" si="158"/>
        <v>348</v>
      </c>
      <c r="S241" s="54">
        <f t="shared" si="159"/>
        <v>271</v>
      </c>
      <c r="T241" s="54">
        <f t="shared" ca="1" si="160"/>
        <v>1099</v>
      </c>
      <c r="U241" s="45" t="s">
        <v>9</v>
      </c>
    </row>
    <row r="242" spans="1:21"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57"/>
        <v>0</v>
      </c>
      <c r="R242" s="54">
        <f t="shared" si="158"/>
        <v>0</v>
      </c>
      <c r="S242" s="54">
        <f t="shared" si="159"/>
        <v>0</v>
      </c>
      <c r="T242" s="54">
        <f t="shared" ca="1" si="160"/>
        <v>0</v>
      </c>
      <c r="U242" s="45" t="s">
        <v>9</v>
      </c>
    </row>
    <row r="243" spans="1:21" ht="15.95" hidden="1" customHeight="1" outlineLevel="1" x14ac:dyDescent="0.2">
      <c r="A243" s="63" t="s">
        <v>148</v>
      </c>
      <c r="B243" s="54">
        <v>0</v>
      </c>
      <c r="C243" s="54">
        <v>0</v>
      </c>
      <c r="D243" s="54">
        <v>0</v>
      </c>
      <c r="E243" s="54">
        <v>0</v>
      </c>
      <c r="F243" s="54">
        <v>0</v>
      </c>
      <c r="G243" s="54">
        <v>0</v>
      </c>
      <c r="H243" s="54">
        <v>0</v>
      </c>
      <c r="I243" s="54">
        <v>0</v>
      </c>
      <c r="J243" s="54">
        <v>0</v>
      </c>
      <c r="K243" s="54">
        <v>0</v>
      </c>
      <c r="L243" s="54">
        <v>0</v>
      </c>
      <c r="M243" s="54">
        <v>0</v>
      </c>
      <c r="N243" s="54">
        <v>0</v>
      </c>
      <c r="O243" s="54">
        <v>0</v>
      </c>
      <c r="Q243" s="54">
        <f t="shared" si="157"/>
        <v>0</v>
      </c>
      <c r="R243" s="54">
        <f t="shared" si="158"/>
        <v>0</v>
      </c>
      <c r="S243" s="54">
        <f t="shared" si="159"/>
        <v>0</v>
      </c>
      <c r="T243" s="54">
        <f t="shared" ca="1" si="160"/>
        <v>0</v>
      </c>
      <c r="U243" s="45" t="s">
        <v>9</v>
      </c>
    </row>
    <row r="244" spans="1:21" ht="15.95" hidden="1" customHeight="1" outlineLevel="1" x14ac:dyDescent="0.2">
      <c r="A244" s="63" t="s">
        <v>159</v>
      </c>
      <c r="B244" s="54">
        <v>0</v>
      </c>
      <c r="C244" s="54">
        <v>0</v>
      </c>
      <c r="D244" s="54">
        <v>0</v>
      </c>
      <c r="E244" s="54">
        <v>0</v>
      </c>
      <c r="F244" s="54">
        <v>0</v>
      </c>
      <c r="G244" s="54">
        <v>0</v>
      </c>
      <c r="H244" s="54">
        <v>0</v>
      </c>
      <c r="I244" s="54">
        <v>0</v>
      </c>
      <c r="J244" s="54">
        <v>0</v>
      </c>
      <c r="K244" s="54">
        <v>0</v>
      </c>
      <c r="L244" s="54">
        <v>0</v>
      </c>
      <c r="M244" s="54">
        <v>0</v>
      </c>
      <c r="N244" s="54">
        <v>0</v>
      </c>
      <c r="O244" s="54">
        <v>0</v>
      </c>
      <c r="Q244" s="54">
        <f t="shared" si="157"/>
        <v>0</v>
      </c>
      <c r="R244" s="54">
        <f t="shared" si="158"/>
        <v>0</v>
      </c>
      <c r="S244" s="54">
        <f t="shared" si="159"/>
        <v>0</v>
      </c>
      <c r="T244" s="54">
        <f t="shared" ca="1" si="160"/>
        <v>0</v>
      </c>
      <c r="U244" s="45" t="s">
        <v>9</v>
      </c>
    </row>
    <row r="245" spans="1:21" ht="15.95" hidden="1" customHeight="1" outlineLevel="1" x14ac:dyDescent="0.2">
      <c r="A245" s="63" t="s">
        <v>149</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Q245" s="54">
        <f t="shared" si="157"/>
        <v>60528</v>
      </c>
      <c r="R245" s="54">
        <f t="shared" si="158"/>
        <v>151708</v>
      </c>
      <c r="S245" s="54">
        <f t="shared" si="159"/>
        <v>161526</v>
      </c>
      <c r="T245" s="54">
        <f t="shared" ca="1" si="160"/>
        <v>180081</v>
      </c>
      <c r="U245" s="45" t="s">
        <v>9</v>
      </c>
    </row>
    <row r="246" spans="1:21" ht="15.95" hidden="1" customHeight="1" outlineLevel="1" x14ac:dyDescent="0.2">
      <c r="A246" s="63" t="s">
        <v>188</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Q246" s="54">
        <f t="shared" si="157"/>
        <v>64485</v>
      </c>
      <c r="R246" s="54">
        <f t="shared" si="158"/>
        <v>115041</v>
      </c>
      <c r="S246" s="54">
        <f t="shared" si="159"/>
        <v>127736</v>
      </c>
      <c r="T246" s="54">
        <f t="shared" ca="1" si="160"/>
        <v>131631</v>
      </c>
      <c r="U246" s="45" t="s">
        <v>9</v>
      </c>
    </row>
    <row r="247" spans="1:21" ht="15.95" hidden="1" customHeight="1" outlineLevel="1" x14ac:dyDescent="0.2">
      <c r="A247" s="63" t="s">
        <v>189</v>
      </c>
      <c r="B247" s="54">
        <v>947</v>
      </c>
      <c r="C247" s="54">
        <v>1108</v>
      </c>
      <c r="D247" s="54">
        <v>1844</v>
      </c>
      <c r="E247" s="54">
        <v>0</v>
      </c>
      <c r="F247" s="54">
        <v>0</v>
      </c>
      <c r="G247" s="54">
        <v>0</v>
      </c>
      <c r="H247" s="54">
        <v>0</v>
      </c>
      <c r="I247" s="54">
        <v>0</v>
      </c>
      <c r="J247" s="54">
        <v>0</v>
      </c>
      <c r="K247" s="54">
        <v>0</v>
      </c>
      <c r="L247" s="54">
        <v>0</v>
      </c>
      <c r="M247" s="54">
        <v>0</v>
      </c>
      <c r="N247" s="54">
        <v>0</v>
      </c>
      <c r="O247" s="54">
        <v>0</v>
      </c>
      <c r="Q247" s="54">
        <f t="shared" si="157"/>
        <v>0</v>
      </c>
      <c r="R247" s="54">
        <f t="shared" si="158"/>
        <v>0</v>
      </c>
      <c r="S247" s="54">
        <f t="shared" si="159"/>
        <v>0</v>
      </c>
      <c r="T247" s="54">
        <f t="shared" ca="1" si="160"/>
        <v>0</v>
      </c>
      <c r="U247" s="45" t="s">
        <v>9</v>
      </c>
    </row>
    <row r="248" spans="1:21" ht="15.95" hidden="1" customHeight="1" outlineLevel="1" x14ac:dyDescent="0.2">
      <c r="A248" s="63" t="s">
        <v>164</v>
      </c>
      <c r="B248" s="54">
        <v>0</v>
      </c>
      <c r="C248" s="54">
        <v>0</v>
      </c>
      <c r="D248" s="54">
        <v>0</v>
      </c>
      <c r="E248" s="54">
        <v>0</v>
      </c>
      <c r="F248" s="54">
        <v>0</v>
      </c>
      <c r="G248" s="54">
        <v>0</v>
      </c>
      <c r="H248" s="54">
        <v>0</v>
      </c>
      <c r="I248" s="54">
        <v>0</v>
      </c>
      <c r="J248" s="54">
        <v>0</v>
      </c>
      <c r="K248" s="54">
        <v>10</v>
      </c>
      <c r="L248" s="54">
        <v>58</v>
      </c>
      <c r="M248" s="54">
        <v>60</v>
      </c>
      <c r="N248" s="54">
        <v>43</v>
      </c>
      <c r="O248" s="54">
        <v>43</v>
      </c>
      <c r="Q248" s="54">
        <f t="shared" si="157"/>
        <v>0</v>
      </c>
      <c r="R248" s="54">
        <f t="shared" si="158"/>
        <v>0</v>
      </c>
      <c r="S248" s="54">
        <f t="shared" si="159"/>
        <v>60</v>
      </c>
      <c r="T248" s="54">
        <f t="shared" ca="1" si="160"/>
        <v>43</v>
      </c>
      <c r="U248" s="45" t="s">
        <v>9</v>
      </c>
    </row>
    <row r="249" spans="1:21" ht="15.95" hidden="1" customHeight="1" outlineLevel="1" x14ac:dyDescent="0.2">
      <c r="A249" s="63" t="s">
        <v>165</v>
      </c>
      <c r="B249" s="54">
        <v>0</v>
      </c>
      <c r="C249" s="54">
        <v>0</v>
      </c>
      <c r="D249" s="54">
        <v>0</v>
      </c>
      <c r="E249" s="54">
        <v>0</v>
      </c>
      <c r="F249" s="54">
        <v>0</v>
      </c>
      <c r="G249" s="54">
        <v>0</v>
      </c>
      <c r="H249" s="54">
        <v>0</v>
      </c>
      <c r="I249" s="54">
        <v>0</v>
      </c>
      <c r="J249" s="54">
        <v>0</v>
      </c>
      <c r="K249" s="54">
        <v>0</v>
      </c>
      <c r="L249" s="54">
        <v>0</v>
      </c>
      <c r="M249" s="54">
        <v>0</v>
      </c>
      <c r="N249" s="54">
        <v>0</v>
      </c>
      <c r="O249" s="54">
        <v>0</v>
      </c>
      <c r="Q249" s="54">
        <f t="shared" si="157"/>
        <v>0</v>
      </c>
      <c r="R249" s="54">
        <f t="shared" si="158"/>
        <v>0</v>
      </c>
      <c r="S249" s="54">
        <f t="shared" si="159"/>
        <v>0</v>
      </c>
      <c r="T249" s="54">
        <f t="shared" ca="1" si="160"/>
        <v>0</v>
      </c>
      <c r="U249" s="45" t="s">
        <v>9</v>
      </c>
    </row>
    <row r="250" spans="1:21" ht="15.95" hidden="1" customHeight="1" outlineLevel="1" x14ac:dyDescent="0.2">
      <c r="A250" s="63" t="s">
        <v>162</v>
      </c>
      <c r="B250" s="54">
        <v>0</v>
      </c>
      <c r="C250" s="54">
        <v>0</v>
      </c>
      <c r="D250" s="54">
        <v>0</v>
      </c>
      <c r="E250" s="54">
        <v>0</v>
      </c>
      <c r="F250" s="54">
        <v>0</v>
      </c>
      <c r="G250" s="54">
        <v>0</v>
      </c>
      <c r="H250" s="54">
        <v>0</v>
      </c>
      <c r="I250" s="54">
        <v>0</v>
      </c>
      <c r="J250" s="54">
        <v>0</v>
      </c>
      <c r="K250" s="54">
        <v>0</v>
      </c>
      <c r="L250" s="54">
        <v>0</v>
      </c>
      <c r="M250" s="54">
        <v>0</v>
      </c>
      <c r="N250" s="54">
        <v>0</v>
      </c>
      <c r="O250" s="54">
        <v>0</v>
      </c>
      <c r="Q250" s="54">
        <f t="shared" si="157"/>
        <v>0</v>
      </c>
      <c r="R250" s="54">
        <f t="shared" si="158"/>
        <v>0</v>
      </c>
      <c r="S250" s="54">
        <f t="shared" si="159"/>
        <v>0</v>
      </c>
      <c r="T250" s="54">
        <f t="shared" ca="1" si="160"/>
        <v>0</v>
      </c>
      <c r="U250" s="45" t="s">
        <v>9</v>
      </c>
    </row>
    <row r="251" spans="1:21" ht="15.95" hidden="1" customHeight="1" outlineLevel="1" x14ac:dyDescent="0.2">
      <c r="A251" s="63" t="s">
        <v>163</v>
      </c>
      <c r="B251" s="54">
        <v>0</v>
      </c>
      <c r="C251" s="54">
        <v>0</v>
      </c>
      <c r="D251" s="54">
        <v>0</v>
      </c>
      <c r="E251" s="54">
        <v>0</v>
      </c>
      <c r="F251" s="54">
        <v>0</v>
      </c>
      <c r="G251" s="54">
        <v>0</v>
      </c>
      <c r="H251" s="54">
        <v>0</v>
      </c>
      <c r="I251" s="54">
        <v>0</v>
      </c>
      <c r="J251" s="54">
        <v>0</v>
      </c>
      <c r="K251" s="54">
        <v>0</v>
      </c>
      <c r="L251" s="54">
        <v>0</v>
      </c>
      <c r="M251" s="54">
        <v>0</v>
      </c>
      <c r="N251" s="54">
        <v>0</v>
      </c>
      <c r="O251" s="54">
        <v>0</v>
      </c>
      <c r="Q251" s="54">
        <f t="shared" si="157"/>
        <v>0</v>
      </c>
      <c r="R251" s="54">
        <f t="shared" si="158"/>
        <v>0</v>
      </c>
      <c r="S251" s="54">
        <f t="shared" si="159"/>
        <v>0</v>
      </c>
      <c r="T251" s="54">
        <f t="shared" ca="1" si="160"/>
        <v>0</v>
      </c>
      <c r="U251" s="45" t="s">
        <v>9</v>
      </c>
    </row>
    <row r="252" spans="1:21" ht="15.95" hidden="1" customHeight="1" outlineLevel="1" x14ac:dyDescent="0.2">
      <c r="A252" s="63" t="s">
        <v>160</v>
      </c>
      <c r="B252" s="54">
        <v>0</v>
      </c>
      <c r="C252" s="54">
        <v>0</v>
      </c>
      <c r="D252" s="54">
        <v>0</v>
      </c>
      <c r="E252" s="54">
        <v>0</v>
      </c>
      <c r="F252" s="54">
        <v>0</v>
      </c>
      <c r="G252" s="54">
        <v>0</v>
      </c>
      <c r="H252" s="54">
        <v>0</v>
      </c>
      <c r="I252" s="54">
        <v>0</v>
      </c>
      <c r="J252" s="54">
        <v>0</v>
      </c>
      <c r="K252" s="54">
        <v>0</v>
      </c>
      <c r="L252" s="54">
        <v>0</v>
      </c>
      <c r="M252" s="54">
        <v>0</v>
      </c>
      <c r="N252" s="54">
        <v>0</v>
      </c>
      <c r="O252" s="54">
        <v>33671</v>
      </c>
      <c r="Q252" s="54">
        <f t="shared" si="157"/>
        <v>0</v>
      </c>
      <c r="R252" s="54">
        <f t="shared" si="158"/>
        <v>0</v>
      </c>
      <c r="S252" s="54">
        <f t="shared" si="159"/>
        <v>0</v>
      </c>
      <c r="T252" s="54">
        <f t="shared" ca="1" si="160"/>
        <v>33671</v>
      </c>
      <c r="U252" s="45" t="s">
        <v>9</v>
      </c>
    </row>
    <row r="253" spans="1:21" ht="15.95" hidden="1" customHeight="1" outlineLevel="1" x14ac:dyDescent="0.2">
      <c r="A253" s="63" t="s">
        <v>166</v>
      </c>
      <c r="B253" s="54">
        <v>0</v>
      </c>
      <c r="C253" s="54">
        <v>0</v>
      </c>
      <c r="D253" s="54">
        <v>0</v>
      </c>
      <c r="E253" s="54">
        <v>0</v>
      </c>
      <c r="F253" s="54">
        <v>0</v>
      </c>
      <c r="G253" s="54">
        <v>0</v>
      </c>
      <c r="H253" s="54">
        <v>0</v>
      </c>
      <c r="I253" s="54">
        <v>0</v>
      </c>
      <c r="J253" s="54">
        <v>0</v>
      </c>
      <c r="K253" s="54">
        <v>0</v>
      </c>
      <c r="L253" s="54">
        <v>0</v>
      </c>
      <c r="M253" s="54">
        <v>0</v>
      </c>
      <c r="N253" s="54">
        <v>0</v>
      </c>
      <c r="O253" s="54">
        <v>0</v>
      </c>
      <c r="Q253" s="54">
        <f t="shared" si="157"/>
        <v>0</v>
      </c>
      <c r="R253" s="54">
        <f t="shared" si="158"/>
        <v>0</v>
      </c>
      <c r="S253" s="54">
        <f t="shared" si="159"/>
        <v>0</v>
      </c>
      <c r="T253" s="54">
        <f t="shared" ca="1" si="160"/>
        <v>0</v>
      </c>
      <c r="U253" s="45" t="s">
        <v>9</v>
      </c>
    </row>
    <row r="254" spans="1:21" ht="15.95" hidden="1" customHeight="1" outlineLevel="1" x14ac:dyDescent="0.2">
      <c r="A254" s="61" t="s">
        <v>168</v>
      </c>
      <c r="B254" s="62">
        <v>165035</v>
      </c>
      <c r="C254" s="62">
        <v>119810</v>
      </c>
      <c r="D254" s="62">
        <v>157439</v>
      </c>
      <c r="E254" s="62">
        <v>155828</v>
      </c>
      <c r="F254" s="62">
        <v>193351</v>
      </c>
      <c r="G254" s="62">
        <v>191269</v>
      </c>
      <c r="H254" s="62">
        <v>241673</v>
      </c>
      <c r="I254" s="62">
        <f t="shared" ref="I254:N254" si="165">SUM(I255:I261)</f>
        <v>338594</v>
      </c>
      <c r="J254" s="62">
        <f t="shared" si="165"/>
        <v>357064</v>
      </c>
      <c r="K254" s="62">
        <f t="shared" si="165"/>
        <v>385334</v>
      </c>
      <c r="L254" s="62">
        <f t="shared" si="165"/>
        <v>401597</v>
      </c>
      <c r="M254" s="62">
        <f t="shared" si="165"/>
        <v>382420</v>
      </c>
      <c r="N254" s="62">
        <f t="shared" si="165"/>
        <v>393655</v>
      </c>
      <c r="O254" s="62">
        <f t="shared" ref="O254" si="166">SUM(O255:O261)</f>
        <v>360969</v>
      </c>
      <c r="Q254" s="62">
        <f t="shared" ref="Q254:Q261" si="167">E254</f>
        <v>155828</v>
      </c>
      <c r="R254" s="62">
        <f t="shared" ref="R254:R261" si="168">I254</f>
        <v>338594</v>
      </c>
      <c r="S254" s="62">
        <f t="shared" ref="S254:S261" si="169">M254</f>
        <v>382420</v>
      </c>
      <c r="T254" s="62">
        <f t="shared" ref="T254:T261" ca="1" si="170">OFFSET(P254,0,-1)</f>
        <v>360969</v>
      </c>
      <c r="U254" s="45" t="s">
        <v>9</v>
      </c>
    </row>
    <row r="255" spans="1:21" ht="15.95" hidden="1" customHeight="1" outlineLevel="1" x14ac:dyDescent="0.2">
      <c r="A255" s="63" t="s">
        <v>169</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Q255" s="54">
        <f t="shared" si="167"/>
        <v>65164</v>
      </c>
      <c r="R255" s="54">
        <f t="shared" si="168"/>
        <v>100244</v>
      </c>
      <c r="S255" s="54">
        <f t="shared" si="169"/>
        <v>100244</v>
      </c>
      <c r="T255" s="54">
        <f t="shared" ca="1" si="170"/>
        <v>100244</v>
      </c>
      <c r="U255" s="45" t="s">
        <v>9</v>
      </c>
    </row>
    <row r="256" spans="1:21"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67"/>
        <v>0</v>
      </c>
      <c r="R256" s="54">
        <f t="shared" si="168"/>
        <v>0</v>
      </c>
      <c r="S256" s="54">
        <f t="shared" si="169"/>
        <v>0</v>
      </c>
      <c r="T256" s="54">
        <f t="shared" ca="1" si="170"/>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67"/>
        <v>0</v>
      </c>
      <c r="R257" s="54">
        <f t="shared" si="168"/>
        <v>0</v>
      </c>
      <c r="S257" s="54">
        <f t="shared" si="169"/>
        <v>0</v>
      </c>
      <c r="T257" s="54">
        <f t="shared" ca="1" si="170"/>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67"/>
        <v>0</v>
      </c>
      <c r="R258" s="54">
        <f t="shared" si="168"/>
        <v>0</v>
      </c>
      <c r="S258" s="54">
        <f t="shared" si="169"/>
        <v>0</v>
      </c>
      <c r="T258" s="54">
        <f t="shared" ca="1" si="170"/>
        <v>0</v>
      </c>
      <c r="U258" s="45" t="s">
        <v>9</v>
      </c>
    </row>
    <row r="259" spans="1:21" ht="15.95" hidden="1" customHeight="1" outlineLevel="1" x14ac:dyDescent="0.2">
      <c r="A259" s="63" t="s">
        <v>172</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Q259" s="54">
        <f t="shared" si="167"/>
        <v>123133</v>
      </c>
      <c r="R259" s="54">
        <f t="shared" si="168"/>
        <v>238352</v>
      </c>
      <c r="S259" s="54">
        <f t="shared" si="169"/>
        <v>282181</v>
      </c>
      <c r="T259" s="54">
        <f t="shared" ca="1" si="170"/>
        <v>237897</v>
      </c>
      <c r="U259" s="45" t="s">
        <v>9</v>
      </c>
    </row>
    <row r="260" spans="1:21" ht="15.95" hidden="1" customHeight="1" outlineLevel="1" x14ac:dyDescent="0.2">
      <c r="A260" s="63" t="s">
        <v>173</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Q260" s="54">
        <f t="shared" si="167"/>
        <v>-32469</v>
      </c>
      <c r="R260" s="54">
        <f t="shared" si="168"/>
        <v>-2</v>
      </c>
      <c r="S260" s="54">
        <f t="shared" si="169"/>
        <v>-5</v>
      </c>
      <c r="T260" s="54">
        <f t="shared" ca="1" si="170"/>
        <v>22828</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67"/>
        <v>0</v>
      </c>
      <c r="R261" s="54">
        <f t="shared" si="168"/>
        <v>0</v>
      </c>
      <c r="S261" s="54">
        <f t="shared" si="169"/>
        <v>0</v>
      </c>
      <c r="T261" s="54">
        <f t="shared" ca="1" si="170"/>
        <v>0</v>
      </c>
      <c r="U261" s="45" t="s">
        <v>9</v>
      </c>
    </row>
    <row r="262" spans="1:21" ht="15.95" customHeight="1" collapsed="1" x14ac:dyDescent="0.2">
      <c r="U262" s="45" t="s">
        <v>9</v>
      </c>
    </row>
    <row r="263" spans="1:21" ht="15.95" customHeight="1" x14ac:dyDescent="0.2">
      <c r="A263" s="179" t="s">
        <v>190</v>
      </c>
      <c r="U263" s="45"/>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outlinePr summaryBelow="0" summaryRight="0"/>
  </sheetPr>
  <dimension ref="A1:Y268"/>
  <sheetViews>
    <sheetView showGridLines="0" zoomScale="80" zoomScaleNormal="80" workbookViewId="0">
      <pane xSplit="1" ySplit="5" topLeftCell="B6" activePane="bottomRight" state="frozen"/>
      <selection pane="topRight" activeCell="B6" sqref="B6"/>
      <selection pane="bottomLeft" activeCell="B6" sqref="B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16384" width="9.140625" style="20"/>
  </cols>
  <sheetData>
    <row r="1" spans="1:25" s="2" customFormat="1" ht="21.95" customHeight="1" x14ac:dyDescent="0.2">
      <c r="A1" s="36" t="s">
        <v>195</v>
      </c>
      <c r="B1" s="37"/>
      <c r="C1" s="37"/>
      <c r="D1" s="37"/>
      <c r="E1" s="37"/>
      <c r="F1" s="37"/>
      <c r="G1" s="37"/>
      <c r="H1" s="37"/>
      <c r="I1" s="37"/>
      <c r="J1" s="37"/>
      <c r="K1" s="37"/>
      <c r="L1" s="37"/>
      <c r="M1" s="37"/>
      <c r="N1" s="37"/>
      <c r="O1" s="37"/>
      <c r="Q1" s="37"/>
      <c r="R1" s="37"/>
      <c r="S1" s="37"/>
      <c r="T1" s="37"/>
      <c r="U1" s="38" t="s">
        <v>9</v>
      </c>
    </row>
    <row r="2" spans="1:25" s="2" customFormat="1" ht="21.95" customHeight="1" thickBot="1" x14ac:dyDescent="0.25">
      <c r="A2" s="66" t="s">
        <v>59</v>
      </c>
      <c r="B2" s="67"/>
      <c r="C2" s="67"/>
      <c r="D2" s="67"/>
      <c r="E2" s="67"/>
      <c r="F2" s="67"/>
      <c r="G2" s="67"/>
      <c r="H2" s="67"/>
      <c r="I2" s="67"/>
      <c r="J2" s="67"/>
      <c r="K2" s="67"/>
      <c r="L2" s="67"/>
      <c r="M2" s="67"/>
      <c r="N2" s="67"/>
      <c r="O2" s="67"/>
      <c r="P2" s="68"/>
      <c r="Q2" s="67"/>
      <c r="R2" s="67"/>
      <c r="S2" s="67"/>
      <c r="T2" s="67"/>
      <c r="U2" s="38" t="s">
        <v>9</v>
      </c>
    </row>
    <row r="3" spans="1:25" ht="21.95" customHeight="1" thickTop="1" x14ac:dyDescent="0.2">
      <c r="A3" s="65" t="s">
        <v>60</v>
      </c>
      <c r="B3" s="85" t="s">
        <v>192</v>
      </c>
      <c r="C3" s="85" t="s">
        <v>192</v>
      </c>
      <c r="D3" s="85" t="s">
        <v>192</v>
      </c>
      <c r="E3" s="85" t="s">
        <v>192</v>
      </c>
      <c r="F3" s="85" t="s">
        <v>192</v>
      </c>
      <c r="G3" s="85" t="s">
        <v>192</v>
      </c>
      <c r="H3" s="85" t="s">
        <v>192</v>
      </c>
      <c r="I3" s="82" t="s">
        <v>41</v>
      </c>
      <c r="J3" s="82" t="s">
        <v>41</v>
      </c>
      <c r="K3" s="82" t="s">
        <v>41</v>
      </c>
      <c r="L3" s="82" t="s">
        <v>41</v>
      </c>
      <c r="M3" s="82" t="s">
        <v>41</v>
      </c>
      <c r="N3" s="82" t="s">
        <v>41</v>
      </c>
      <c r="O3" s="82" t="s">
        <v>41</v>
      </c>
      <c r="Q3" s="85"/>
      <c r="R3" s="85"/>
      <c r="S3" s="85"/>
      <c r="T3" s="85"/>
      <c r="U3" s="45" t="s">
        <v>9</v>
      </c>
      <c r="V3" s="2"/>
    </row>
    <row r="4" spans="1:25" ht="21.95" customHeight="1" thickBot="1" x14ac:dyDescent="0.25">
      <c r="A4" s="66" t="s">
        <v>61</v>
      </c>
      <c r="B4" s="83">
        <v>0.49</v>
      </c>
      <c r="C4" s="83">
        <v>0.49</v>
      </c>
      <c r="D4" s="83">
        <v>0.49</v>
      </c>
      <c r="E4" s="83">
        <v>0.49</v>
      </c>
      <c r="F4" s="83">
        <v>0.49</v>
      </c>
      <c r="G4" s="83">
        <v>0.49</v>
      </c>
      <c r="H4" s="83">
        <v>0.49</v>
      </c>
      <c r="I4" s="83">
        <v>0.49</v>
      </c>
      <c r="J4" s="83">
        <v>0.49</v>
      </c>
      <c r="K4" s="83">
        <v>0.49</v>
      </c>
      <c r="L4" s="83">
        <v>0.49</v>
      </c>
      <c r="M4" s="83">
        <v>0.49</v>
      </c>
      <c r="N4" s="83">
        <f>49%*70%</f>
        <v>0.34299999999999997</v>
      </c>
      <c r="O4" s="83">
        <f>49%*70%</f>
        <v>0.34299999999999997</v>
      </c>
      <c r="Q4" s="83"/>
      <c r="R4" s="83"/>
      <c r="S4" s="83"/>
      <c r="T4" s="83"/>
      <c r="U4" s="45" t="s">
        <v>9</v>
      </c>
    </row>
    <row r="5" spans="1:25"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5"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5" ht="18" customHeight="1" x14ac:dyDescent="0.2">
      <c r="A7" s="43" t="s">
        <v>74</v>
      </c>
      <c r="B7" s="44"/>
      <c r="C7" s="44"/>
      <c r="D7" s="44"/>
      <c r="E7" s="44"/>
      <c r="F7" s="44"/>
      <c r="G7" s="44"/>
      <c r="H7" s="44"/>
      <c r="I7" s="44"/>
      <c r="J7" s="44"/>
      <c r="K7" s="44"/>
      <c r="L7" s="44"/>
      <c r="M7" s="44"/>
      <c r="N7" s="44"/>
      <c r="O7" s="44"/>
      <c r="Q7" s="44"/>
      <c r="R7" s="44"/>
      <c r="S7" s="44"/>
      <c r="T7" s="44"/>
      <c r="U7" s="45" t="s">
        <v>9</v>
      </c>
    </row>
    <row r="8" spans="1:25" s="48" customFormat="1" ht="18" customHeight="1" x14ac:dyDescent="0.2">
      <c r="A8" s="46" t="s">
        <v>75</v>
      </c>
      <c r="B8" s="47">
        <f t="shared" ref="B8:H8" si="0">B40</f>
        <v>0</v>
      </c>
      <c r="C8" s="47">
        <f t="shared" si="0"/>
        <v>0</v>
      </c>
      <c r="D8" s="47">
        <f t="shared" si="0"/>
        <v>0</v>
      </c>
      <c r="E8" s="47">
        <f t="shared" si="0"/>
        <v>0</v>
      </c>
      <c r="F8" s="47">
        <f t="shared" si="0"/>
        <v>0</v>
      </c>
      <c r="G8" s="47">
        <f t="shared" si="0"/>
        <v>0</v>
      </c>
      <c r="H8" s="47">
        <f t="shared" si="0"/>
        <v>0</v>
      </c>
      <c r="I8" s="47">
        <f t="shared" ref="I8:J8" si="1">I40</f>
        <v>44529</v>
      </c>
      <c r="J8" s="47">
        <f t="shared" si="1"/>
        <v>60109</v>
      </c>
      <c r="K8" s="47">
        <f t="shared" ref="K8" si="2">K40</f>
        <v>59697</v>
      </c>
      <c r="L8" s="47">
        <f>L40</f>
        <v>64825</v>
      </c>
      <c r="M8" s="47">
        <f>M40</f>
        <v>64823</v>
      </c>
      <c r="N8" s="47">
        <f>N40</f>
        <v>64667</v>
      </c>
      <c r="O8" s="47">
        <f>O40</f>
        <v>60781</v>
      </c>
      <c r="Q8" s="47">
        <f>Q40</f>
        <v>0</v>
      </c>
      <c r="R8" s="47">
        <f>R40</f>
        <v>44529</v>
      </c>
      <c r="S8" s="47">
        <f>S40</f>
        <v>249454</v>
      </c>
      <c r="T8" s="47">
        <f>T40</f>
        <v>125448</v>
      </c>
      <c r="U8" s="33" t="s">
        <v>9</v>
      </c>
    </row>
    <row r="9" spans="1:25" s="48" customFormat="1" ht="18" customHeight="1" x14ac:dyDescent="0.2">
      <c r="A9" s="46" t="s">
        <v>76</v>
      </c>
      <c r="B9" s="47">
        <f t="shared" ref="B9:H9" si="3">SUM(B40:B41,B46)-SUM(B45,B48)</f>
        <v>-1</v>
      </c>
      <c r="C9" s="47">
        <f t="shared" si="3"/>
        <v>-16</v>
      </c>
      <c r="D9" s="47">
        <f t="shared" si="3"/>
        <v>-26</v>
      </c>
      <c r="E9" s="47">
        <f t="shared" si="3"/>
        <v>-16</v>
      </c>
      <c r="F9" s="47">
        <f t="shared" si="3"/>
        <v>-1</v>
      </c>
      <c r="G9" s="47">
        <f t="shared" si="3"/>
        <v>-8</v>
      </c>
      <c r="H9" s="47">
        <f t="shared" si="3"/>
        <v>-367</v>
      </c>
      <c r="I9" s="47">
        <f t="shared" ref="I9:J9" si="4">SUM(I40:I41,I46)-SUM(I45,I48)</f>
        <v>43875</v>
      </c>
      <c r="J9" s="47">
        <f t="shared" si="4"/>
        <v>56444</v>
      </c>
      <c r="K9" s="47">
        <f t="shared" ref="K9" si="5">SUM(K40:K41,K46)-SUM(K45,K48)</f>
        <v>54823</v>
      </c>
      <c r="L9" s="47">
        <f>SUM(L40:L41,L46)-SUM(L45,L48)</f>
        <v>61744</v>
      </c>
      <c r="M9" s="47">
        <f>SUM(M40:M41,M46)-SUM(M45,M48)</f>
        <v>59710</v>
      </c>
      <c r="N9" s="47">
        <f>SUM(N40:N41,N46)-SUM(N45,N48)</f>
        <v>61649</v>
      </c>
      <c r="O9" s="47">
        <f>SUM(O40:O41,O46)-SUM(O45,O48)</f>
        <v>58542</v>
      </c>
      <c r="Q9" s="47">
        <f>SUM(Q40:Q41,Q46)-SUM(Q45,Q48)</f>
        <v>-59</v>
      </c>
      <c r="R9" s="47">
        <f>SUM(R40:R41,R46)-SUM(R45,R48)</f>
        <v>43875</v>
      </c>
      <c r="S9" s="47">
        <f>SUM(S40:S41,S46)-SUM(S45,S48)</f>
        <v>232721</v>
      </c>
      <c r="T9" s="47">
        <f>SUM(T40:T41,T46)-SUM(T45,T48)</f>
        <v>120191</v>
      </c>
      <c r="U9" s="33" t="s">
        <v>9</v>
      </c>
    </row>
    <row r="10" spans="1:25" s="52" customFormat="1" ht="18" customHeight="1" x14ac:dyDescent="0.2">
      <c r="A10" s="49" t="s">
        <v>77</v>
      </c>
      <c r="B10" s="50" t="str">
        <f t="shared" ref="B10:H10" si="6">IFERROR(B9/B$8,"n/a")</f>
        <v>n/a</v>
      </c>
      <c r="C10" s="50" t="str">
        <f t="shared" si="6"/>
        <v>n/a</v>
      </c>
      <c r="D10" s="50" t="str">
        <f t="shared" si="6"/>
        <v>n/a</v>
      </c>
      <c r="E10" s="50" t="str">
        <f t="shared" si="6"/>
        <v>n/a</v>
      </c>
      <c r="F10" s="50" t="str">
        <f t="shared" si="6"/>
        <v>n/a</v>
      </c>
      <c r="G10" s="50" t="str">
        <f t="shared" si="6"/>
        <v>n/a</v>
      </c>
      <c r="H10" s="50" t="str">
        <f t="shared" si="6"/>
        <v>n/a</v>
      </c>
      <c r="I10" s="50">
        <f t="shared" ref="I10:J10" si="7">IFERROR(I9/I$8,"n/a")</f>
        <v>0.98531294212760223</v>
      </c>
      <c r="J10" s="50">
        <f t="shared" si="7"/>
        <v>0.93902743349581597</v>
      </c>
      <c r="K10" s="50">
        <f t="shared" ref="K10:L10" si="8">IFERROR(K9/K$8,"n/a")</f>
        <v>0.91835435616530148</v>
      </c>
      <c r="L10" s="50">
        <f t="shared" si="8"/>
        <v>0.95247204010798303</v>
      </c>
      <c r="M10" s="50">
        <f t="shared" ref="M10:N10" si="9">IFERROR(M9/M$8,"n/a")</f>
        <v>0.92112367523872696</v>
      </c>
      <c r="N10" s="50">
        <f t="shared" si="9"/>
        <v>0.95333013747351814</v>
      </c>
      <c r="O10" s="50">
        <f t="shared" ref="O10" si="10">IFERROR(O9/O$8,"n/a")</f>
        <v>0.96316283048979123</v>
      </c>
      <c r="Q10" s="50" t="str">
        <f>IFERROR(Q9/Q$8,"n/a")</f>
        <v>n/a</v>
      </c>
      <c r="R10" s="50">
        <f>IFERROR(R9/R$8,"n/a")</f>
        <v>0.98531294212760223</v>
      </c>
      <c r="S10" s="50">
        <f>IFERROR(S9/S$8,"n/a")</f>
        <v>0.93292150055721701</v>
      </c>
      <c r="T10" s="50">
        <f>IFERROR(T9/T$8,"n/a")</f>
        <v>0.95809419042152921</v>
      </c>
      <c r="U10" s="51" t="s">
        <v>9</v>
      </c>
    </row>
    <row r="11" spans="1:25" ht="18" customHeight="1" x14ac:dyDescent="0.2">
      <c r="A11" s="53" t="s">
        <v>78</v>
      </c>
      <c r="B11" s="54">
        <f t="shared" ref="B11:F11" si="11">SUM(B41:B42,B47)-SUM(B46,B49)</f>
        <v>0</v>
      </c>
      <c r="C11" s="54">
        <f t="shared" si="11"/>
        <v>0</v>
      </c>
      <c r="D11" s="54">
        <f t="shared" si="11"/>
        <v>0</v>
      </c>
      <c r="E11" s="54">
        <f t="shared" si="11"/>
        <v>0</v>
      </c>
      <c r="F11" s="54">
        <f t="shared" si="11"/>
        <v>0</v>
      </c>
      <c r="G11" s="54">
        <v>0</v>
      </c>
      <c r="H11" s="54">
        <v>0</v>
      </c>
      <c r="I11" s="225">
        <v>0</v>
      </c>
      <c r="J11" s="225">
        <v>0</v>
      </c>
      <c r="K11" s="225">
        <v>0</v>
      </c>
      <c r="L11" s="225">
        <v>0</v>
      </c>
      <c r="M11" s="225">
        <v>0</v>
      </c>
      <c r="N11" s="225">
        <v>0</v>
      </c>
      <c r="O11" s="225">
        <v>0</v>
      </c>
      <c r="Q11" s="54">
        <f>SUM(B11:E11)</f>
        <v>0</v>
      </c>
      <c r="R11" s="54">
        <f>SUM(F11:I11)</f>
        <v>0</v>
      </c>
      <c r="S11" s="54">
        <f>SUM(J11:M11)</f>
        <v>0</v>
      </c>
      <c r="T11" s="54">
        <f>SUM(N11:P11)</f>
        <v>0</v>
      </c>
      <c r="U11" s="45" t="s">
        <v>9</v>
      </c>
    </row>
    <row r="12" spans="1:25" s="48" customFormat="1" ht="18" customHeight="1" thickBot="1" x14ac:dyDescent="0.25">
      <c r="A12" s="46" t="s">
        <v>79</v>
      </c>
      <c r="B12" s="47">
        <f t="shared" ref="B12:H12" si="12">B9-B11</f>
        <v>-1</v>
      </c>
      <c r="C12" s="47">
        <f t="shared" si="12"/>
        <v>-16</v>
      </c>
      <c r="D12" s="47">
        <f t="shared" si="12"/>
        <v>-26</v>
      </c>
      <c r="E12" s="47">
        <f t="shared" si="12"/>
        <v>-16</v>
      </c>
      <c r="F12" s="47">
        <f t="shared" si="12"/>
        <v>-1</v>
      </c>
      <c r="G12" s="47">
        <f t="shared" si="12"/>
        <v>-8</v>
      </c>
      <c r="H12" s="47">
        <f t="shared" si="12"/>
        <v>-367</v>
      </c>
      <c r="I12" s="47">
        <f t="shared" ref="I12:J12" si="13">I9-I11</f>
        <v>43875</v>
      </c>
      <c r="J12" s="47">
        <f t="shared" si="13"/>
        <v>56444</v>
      </c>
      <c r="K12" s="47">
        <f t="shared" ref="K12:L12" si="14">K9-K11</f>
        <v>54823</v>
      </c>
      <c r="L12" s="47">
        <f t="shared" si="14"/>
        <v>61744</v>
      </c>
      <c r="M12" s="47">
        <f t="shared" ref="M12:N12" si="15">M9-M11</f>
        <v>59710</v>
      </c>
      <c r="N12" s="47">
        <f t="shared" si="15"/>
        <v>61649</v>
      </c>
      <c r="O12" s="47">
        <f t="shared" ref="O12" si="16">O9-O11</f>
        <v>58542</v>
      </c>
      <c r="Q12" s="47">
        <f>Q9-Q11</f>
        <v>-59</v>
      </c>
      <c r="R12" s="47">
        <f>R9-R11</f>
        <v>43875</v>
      </c>
      <c r="S12" s="47">
        <f>S9-S11</f>
        <v>232721</v>
      </c>
      <c r="T12" s="47">
        <f>T9-T11</f>
        <v>120191</v>
      </c>
      <c r="U12" s="33" t="s">
        <v>9</v>
      </c>
      <c r="Y12" s="150"/>
    </row>
    <row r="13" spans="1:25" s="52" customFormat="1" ht="18" customHeight="1" thickTop="1" x14ac:dyDescent="0.2">
      <c r="A13" s="49" t="s">
        <v>80</v>
      </c>
      <c r="B13" s="50" t="str">
        <f t="shared" ref="B13:H13" si="17">IFERROR(B12/B$8,"n/a")</f>
        <v>n/a</v>
      </c>
      <c r="C13" s="50" t="str">
        <f t="shared" si="17"/>
        <v>n/a</v>
      </c>
      <c r="D13" s="50" t="str">
        <f t="shared" si="17"/>
        <v>n/a</v>
      </c>
      <c r="E13" s="50" t="str">
        <f t="shared" si="17"/>
        <v>n/a</v>
      </c>
      <c r="F13" s="50" t="str">
        <f t="shared" si="17"/>
        <v>n/a</v>
      </c>
      <c r="G13" s="50" t="str">
        <f t="shared" si="17"/>
        <v>n/a</v>
      </c>
      <c r="H13" s="50" t="str">
        <f t="shared" si="17"/>
        <v>n/a</v>
      </c>
      <c r="I13" s="50">
        <f t="shared" ref="I13:J13" si="18">IFERROR(I12/I$8,"n/a")</f>
        <v>0.98531294212760223</v>
      </c>
      <c r="J13" s="50">
        <f t="shared" si="18"/>
        <v>0.93902743349581597</v>
      </c>
      <c r="K13" s="50">
        <f t="shared" ref="K13:L13" si="19">IFERROR(K12/K$8,"n/a")</f>
        <v>0.91835435616530148</v>
      </c>
      <c r="L13" s="50">
        <f t="shared" si="19"/>
        <v>0.95247204010798303</v>
      </c>
      <c r="M13" s="50">
        <f t="shared" ref="M13:N13" si="20">IFERROR(M12/M$8,"n/a")</f>
        <v>0.92112367523872696</v>
      </c>
      <c r="N13" s="50">
        <f t="shared" si="20"/>
        <v>0.95333013747351814</v>
      </c>
      <c r="O13" s="50">
        <f t="shared" ref="O13" si="21">IFERROR(O12/O$8,"n/a")</f>
        <v>0.96316283048979123</v>
      </c>
      <c r="Q13" s="50" t="str">
        <f>IFERROR(Q12/Q$8,"n/a")</f>
        <v>n/a</v>
      </c>
      <c r="R13" s="50">
        <f>IFERROR(R12/R$8,"n/a")</f>
        <v>0.98531294212760223</v>
      </c>
      <c r="S13" s="50">
        <f>IFERROR(S12/S$8,"n/a")</f>
        <v>0.93292150055721701</v>
      </c>
      <c r="T13" s="50">
        <f>IFERROR(T12/T$8,"n/a")</f>
        <v>0.95809419042152921</v>
      </c>
      <c r="U13" s="51" t="s">
        <v>9</v>
      </c>
    </row>
    <row r="14" spans="1:25" s="48" customFormat="1" ht="18" customHeight="1" x14ac:dyDescent="0.2">
      <c r="A14" s="46" t="s">
        <v>81</v>
      </c>
      <c r="B14" s="47">
        <f t="shared" ref="B14:H14" si="22">B67</f>
        <v>-1</v>
      </c>
      <c r="C14" s="47">
        <f t="shared" si="22"/>
        <v>-16</v>
      </c>
      <c r="D14" s="47">
        <f t="shared" si="22"/>
        <v>-26</v>
      </c>
      <c r="E14" s="47">
        <f t="shared" si="22"/>
        <v>-16</v>
      </c>
      <c r="F14" s="47">
        <f t="shared" si="22"/>
        <v>-1</v>
      </c>
      <c r="G14" s="47">
        <f t="shared" si="22"/>
        <v>-8</v>
      </c>
      <c r="H14" s="47">
        <f t="shared" si="22"/>
        <v>-367</v>
      </c>
      <c r="I14" s="47">
        <f t="shared" ref="I14:J14" si="23">I67</f>
        <v>4713</v>
      </c>
      <c r="J14" s="47">
        <f t="shared" si="23"/>
        <v>1049</v>
      </c>
      <c r="K14" s="47">
        <f t="shared" ref="K14:L14" si="24">K67</f>
        <v>2557</v>
      </c>
      <c r="L14" s="47">
        <f t="shared" si="24"/>
        <v>-7186</v>
      </c>
      <c r="M14" s="47">
        <f t="shared" ref="M14:N14" si="25">M67</f>
        <v>-13645</v>
      </c>
      <c r="N14" s="47">
        <f t="shared" si="25"/>
        <v>-7848</v>
      </c>
      <c r="O14" s="47">
        <f t="shared" ref="O14" si="26">O67</f>
        <v>-14428</v>
      </c>
      <c r="Q14" s="47">
        <f>Q67</f>
        <v>-59</v>
      </c>
      <c r="R14" s="47">
        <f>R67</f>
        <v>4713</v>
      </c>
      <c r="S14" s="47">
        <f>S67</f>
        <v>-17225</v>
      </c>
      <c r="T14" s="47">
        <f>T67</f>
        <v>-22276</v>
      </c>
      <c r="U14" s="33" t="s">
        <v>9</v>
      </c>
    </row>
    <row r="15" spans="1:25" ht="18" customHeight="1" x14ac:dyDescent="0.2">
      <c r="A15" s="43" t="s">
        <v>82</v>
      </c>
      <c r="B15" s="44"/>
      <c r="C15" s="44"/>
      <c r="D15" s="44"/>
      <c r="E15" s="44"/>
      <c r="F15" s="44"/>
      <c r="G15" s="44"/>
      <c r="H15" s="44"/>
      <c r="I15" s="44"/>
      <c r="J15" s="44"/>
      <c r="K15" s="44"/>
      <c r="L15" s="44"/>
      <c r="M15" s="44"/>
      <c r="N15" s="44"/>
      <c r="O15" s="44"/>
      <c r="Q15" s="44"/>
      <c r="R15" s="44"/>
      <c r="S15" s="44"/>
      <c r="T15" s="44"/>
      <c r="U15" s="45" t="s">
        <v>9</v>
      </c>
    </row>
    <row r="16" spans="1:25" s="48" customFormat="1" ht="18" customHeight="1" x14ac:dyDescent="0.2">
      <c r="A16" s="46" t="s">
        <v>83</v>
      </c>
      <c r="B16" s="47">
        <f t="shared" ref="B16:H16" si="27">SUM(B101:B102,B114:B115)</f>
        <v>1050569</v>
      </c>
      <c r="C16" s="47">
        <f t="shared" si="27"/>
        <v>1081466</v>
      </c>
      <c r="D16" s="47">
        <f t="shared" si="27"/>
        <v>1068889</v>
      </c>
      <c r="E16" s="47">
        <f t="shared" si="27"/>
        <v>1099875</v>
      </c>
      <c r="F16" s="47">
        <f t="shared" si="27"/>
        <v>1095825</v>
      </c>
      <c r="G16" s="47">
        <f t="shared" si="27"/>
        <v>1108005</v>
      </c>
      <c r="H16" s="47">
        <f t="shared" si="27"/>
        <v>1102702</v>
      </c>
      <c r="I16" s="47">
        <f t="shared" ref="I16:J16" si="28">SUM(I101:I102,I114:I115)</f>
        <v>1153925</v>
      </c>
      <c r="J16" s="47">
        <f t="shared" si="28"/>
        <v>1164696</v>
      </c>
      <c r="K16" s="47">
        <f t="shared" ref="K16:L16" si="29">SUM(K101:K102,K114:K115)</f>
        <v>1206265</v>
      </c>
      <c r="L16" s="47">
        <f t="shared" si="29"/>
        <v>1221131</v>
      </c>
      <c r="M16" s="47">
        <f t="shared" ref="M16:N16" si="30">SUM(M101:M102,M114:M115)</f>
        <v>1280940</v>
      </c>
      <c r="N16" s="47">
        <f t="shared" si="30"/>
        <v>1295775</v>
      </c>
      <c r="O16" s="47">
        <f t="shared" ref="O16" si="31">SUM(O101:O102,O114:O115)</f>
        <v>1355760</v>
      </c>
      <c r="Q16" s="47">
        <f>SUM(Q101:Q102,Q114:Q115)</f>
        <v>1099875</v>
      </c>
      <c r="R16" s="47">
        <f>SUM(R101:R102,R114:R115)</f>
        <v>1153925</v>
      </c>
      <c r="S16" s="47">
        <f>SUM(S101:S102,S114:S115)</f>
        <v>1280940</v>
      </c>
      <c r="T16" s="47">
        <f ca="1">SUM(T101:T102,T114:T115)</f>
        <v>1355760</v>
      </c>
      <c r="U16" s="33" t="s">
        <v>9</v>
      </c>
      <c r="W16" s="155"/>
    </row>
    <row r="17" spans="1:21" s="48" customFormat="1" ht="18" customHeight="1" x14ac:dyDescent="0.2">
      <c r="A17" s="46" t="s">
        <v>84</v>
      </c>
      <c r="B17" s="47">
        <f t="shared" ref="B17:H17" si="32">SUM(B101:B102,B114:B115)-SUM(B72:B74,B88)</f>
        <v>67003</v>
      </c>
      <c r="C17" s="47">
        <f t="shared" si="32"/>
        <v>135985</v>
      </c>
      <c r="D17" s="47">
        <f t="shared" si="32"/>
        <v>359099</v>
      </c>
      <c r="E17" s="47">
        <f t="shared" si="32"/>
        <v>680141</v>
      </c>
      <c r="F17" s="47">
        <f t="shared" si="32"/>
        <v>865242</v>
      </c>
      <c r="G17" s="47">
        <f t="shared" si="32"/>
        <v>1025330</v>
      </c>
      <c r="H17" s="47">
        <f t="shared" si="32"/>
        <v>1076584</v>
      </c>
      <c r="I17" s="47">
        <f t="shared" ref="I17:J17" si="33">SUM(I101:I102,I114:I115)-SUM(I72:I74,I88)</f>
        <v>1136704</v>
      </c>
      <c r="J17" s="47">
        <f t="shared" si="33"/>
        <v>1133521</v>
      </c>
      <c r="K17" s="47">
        <f t="shared" ref="K17:L17" si="34">SUM(K101:K102,K114:K115)-SUM(K72:K74,K88)</f>
        <v>1154287</v>
      </c>
      <c r="L17" s="47">
        <f t="shared" si="34"/>
        <v>1167611</v>
      </c>
      <c r="M17" s="47">
        <f t="shared" ref="M17:N17" si="35">SUM(M101:M102,M114:M115)-SUM(M72:M74,M88)</f>
        <v>1237596</v>
      </c>
      <c r="N17" s="47">
        <f t="shared" si="35"/>
        <v>1237228</v>
      </c>
      <c r="O17" s="47">
        <f t="shared" ref="O17" si="36">SUM(O101:O102,O114:O115)-SUM(O72:O74,O88)</f>
        <v>1302977</v>
      </c>
      <c r="P17" s="144"/>
      <c r="Q17" s="47">
        <f>SUM(Q101:Q102,Q114:Q115)-SUM(Q72:Q74,Q88)</f>
        <v>680141</v>
      </c>
      <c r="R17" s="47">
        <f>SUM(R101:R102,R114:R115)-SUM(R72:R74,R88)</f>
        <v>1136704</v>
      </c>
      <c r="S17" s="47">
        <f>SUM(S101:S102,S114:S115)-SUM(S72:S74,S88)</f>
        <v>1237596</v>
      </c>
      <c r="T17" s="47">
        <f ca="1">SUM(T101:T102,T114:T115)-SUM(T72:T74,T88)</f>
        <v>1302977</v>
      </c>
      <c r="U17" s="33" t="s">
        <v>9</v>
      </c>
    </row>
    <row r="18" spans="1:21" ht="18" customHeight="1" x14ac:dyDescent="0.2">
      <c r="A18" s="43" t="s">
        <v>85</v>
      </c>
      <c r="B18" s="44"/>
      <c r="C18" s="44"/>
      <c r="D18" s="44"/>
      <c r="E18" s="44"/>
      <c r="F18" s="44"/>
      <c r="G18" s="44"/>
      <c r="H18" s="44"/>
      <c r="I18" s="44"/>
      <c r="J18" s="44"/>
      <c r="K18" s="44"/>
      <c r="L18" s="44"/>
      <c r="M18" s="44"/>
      <c r="N18" s="44"/>
      <c r="O18" s="44"/>
      <c r="Q18" s="44"/>
      <c r="R18" s="44"/>
      <c r="S18" s="44"/>
      <c r="T18" s="44"/>
      <c r="U18" s="45" t="s">
        <v>9</v>
      </c>
    </row>
    <row r="19" spans="1:21" s="48" customFormat="1" ht="18" customHeight="1" x14ac:dyDescent="0.2">
      <c r="A19" s="46" t="s">
        <v>86</v>
      </c>
      <c r="B19" s="47">
        <v>0</v>
      </c>
      <c r="C19" s="47">
        <v>0</v>
      </c>
      <c r="D19" s="47">
        <v>0</v>
      </c>
      <c r="E19" s="47">
        <v>0</v>
      </c>
      <c r="F19" s="47">
        <v>0</v>
      </c>
      <c r="G19" s="47">
        <v>0</v>
      </c>
      <c r="H19" s="47">
        <v>0</v>
      </c>
      <c r="I19" s="47">
        <v>0</v>
      </c>
      <c r="J19" s="47">
        <v>0</v>
      </c>
      <c r="K19" s="47">
        <v>15000</v>
      </c>
      <c r="L19" s="47">
        <v>10000</v>
      </c>
      <c r="M19" s="47">
        <v>64953.004009999997</v>
      </c>
      <c r="N19" s="47">
        <v>0</v>
      </c>
      <c r="O19" s="47">
        <v>65000</v>
      </c>
      <c r="Q19" s="47">
        <f>SUM(B19:E19)</f>
        <v>0</v>
      </c>
      <c r="R19" s="47">
        <f>SUM(F19:I19)</f>
        <v>0</v>
      </c>
      <c r="S19" s="47">
        <f>SUM(J19:M19)</f>
        <v>89953.004010000004</v>
      </c>
      <c r="T19" s="47">
        <f>SUM(N19:P19)</f>
        <v>65000</v>
      </c>
      <c r="U19" s="33" t="s">
        <v>9</v>
      </c>
    </row>
    <row r="20" spans="1:21" ht="15.95" customHeight="1" x14ac:dyDescent="0.2">
      <c r="J20" s="231"/>
      <c r="K20" s="231"/>
      <c r="L20" s="231"/>
      <c r="M20" s="231"/>
      <c r="N20" s="231"/>
      <c r="O20" s="231"/>
      <c r="U20" s="45" t="s">
        <v>9</v>
      </c>
    </row>
    <row r="21" spans="1:21"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1" ht="15.95" hidden="1" customHeight="1" outlineLevel="1" x14ac:dyDescent="0.2">
      <c r="A22" s="55" t="s">
        <v>88</v>
      </c>
      <c r="B22" s="56">
        <v>0</v>
      </c>
      <c r="C22" s="56">
        <v>0</v>
      </c>
      <c r="D22" s="56">
        <v>0</v>
      </c>
      <c r="E22" s="56">
        <v>0</v>
      </c>
      <c r="F22" s="56">
        <v>0</v>
      </c>
      <c r="G22" s="56">
        <v>0</v>
      </c>
      <c r="H22" s="56">
        <v>0</v>
      </c>
      <c r="I22" s="56">
        <f t="shared" ref="I22:N22" si="37">SUM(I23:I28)</f>
        <v>49771</v>
      </c>
      <c r="J22" s="56">
        <f t="shared" si="37"/>
        <v>67070</v>
      </c>
      <c r="K22" s="56">
        <f t="shared" si="37"/>
        <v>66870</v>
      </c>
      <c r="L22" s="56">
        <f t="shared" si="37"/>
        <v>72467</v>
      </c>
      <c r="M22" s="56">
        <f t="shared" si="37"/>
        <v>72464</v>
      </c>
      <c r="N22" s="56">
        <f t="shared" si="37"/>
        <v>72290</v>
      </c>
      <c r="O22" s="56">
        <f t="shared" ref="O22" si="38">SUM(O23:O28)</f>
        <v>67946</v>
      </c>
      <c r="Q22" s="56">
        <f>SUM(B22:E22)</f>
        <v>0</v>
      </c>
      <c r="R22" s="56">
        <f t="shared" ref="R22:R53" si="39">I22</f>
        <v>49771</v>
      </c>
      <c r="S22" s="56">
        <f t="shared" ref="S22:S67" si="40">SUM(J22:M22)</f>
        <v>278871</v>
      </c>
      <c r="T22" s="56">
        <f t="shared" ref="T22:T67" si="41">SUM(N22:P22)</f>
        <v>140236</v>
      </c>
      <c r="U22" s="45" t="s">
        <v>9</v>
      </c>
    </row>
    <row r="23" spans="1:21" ht="15.95" hidden="1" customHeight="1" outlineLevel="1" x14ac:dyDescent="0.2">
      <c r="A23" s="57" t="s">
        <v>89</v>
      </c>
      <c r="B23" s="58">
        <v>0</v>
      </c>
      <c r="C23" s="58">
        <v>0</v>
      </c>
      <c r="D23" s="58">
        <v>0</v>
      </c>
      <c r="E23" s="58">
        <v>0</v>
      </c>
      <c r="F23" s="58">
        <v>0</v>
      </c>
      <c r="G23" s="58">
        <v>0</v>
      </c>
      <c r="H23" s="58">
        <v>0</v>
      </c>
      <c r="I23" s="58">
        <v>49771</v>
      </c>
      <c r="J23" s="58">
        <v>67070</v>
      </c>
      <c r="K23" s="58">
        <v>66870</v>
      </c>
      <c r="L23" s="58">
        <v>72467</v>
      </c>
      <c r="M23" s="58">
        <v>72464</v>
      </c>
      <c r="N23" s="58">
        <v>72290</v>
      </c>
      <c r="O23" s="58">
        <v>67946</v>
      </c>
      <c r="Q23" s="58">
        <f t="shared" ref="Q23:Q67" si="42">SUM(B23:E23)</f>
        <v>0</v>
      </c>
      <c r="R23" s="58">
        <f t="shared" si="39"/>
        <v>49771</v>
      </c>
      <c r="S23" s="58">
        <f t="shared" si="40"/>
        <v>278871</v>
      </c>
      <c r="T23" s="58">
        <f t="shared" si="41"/>
        <v>140236</v>
      </c>
      <c r="U23" s="45" t="s">
        <v>9</v>
      </c>
    </row>
    <row r="24" spans="1:21"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42"/>
        <v>0</v>
      </c>
      <c r="R24" s="58">
        <f t="shared" si="39"/>
        <v>0</v>
      </c>
      <c r="S24" s="58">
        <f t="shared" si="40"/>
        <v>0</v>
      </c>
      <c r="T24" s="58">
        <f t="shared" si="41"/>
        <v>0</v>
      </c>
      <c r="U24" s="45" t="s">
        <v>9</v>
      </c>
    </row>
    <row r="25" spans="1:21"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42"/>
        <v>0</v>
      </c>
      <c r="R25" s="58">
        <f t="shared" si="39"/>
        <v>0</v>
      </c>
      <c r="S25" s="58">
        <f t="shared" si="40"/>
        <v>0</v>
      </c>
      <c r="T25" s="58">
        <f t="shared" si="41"/>
        <v>0</v>
      </c>
      <c r="U25" s="45" t="s">
        <v>9</v>
      </c>
    </row>
    <row r="26" spans="1:21"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42"/>
        <v>0</v>
      </c>
      <c r="R26" s="58">
        <f t="shared" si="39"/>
        <v>0</v>
      </c>
      <c r="S26" s="58">
        <f t="shared" si="40"/>
        <v>0</v>
      </c>
      <c r="T26" s="58">
        <f t="shared" si="41"/>
        <v>0</v>
      </c>
      <c r="U26" s="45" t="s">
        <v>9</v>
      </c>
    </row>
    <row r="27" spans="1:21"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42"/>
        <v>0</v>
      </c>
      <c r="R27" s="58">
        <f t="shared" si="39"/>
        <v>0</v>
      </c>
      <c r="S27" s="58">
        <f t="shared" si="40"/>
        <v>0</v>
      </c>
      <c r="T27" s="58">
        <f t="shared" si="41"/>
        <v>0</v>
      </c>
      <c r="U27" s="45" t="s">
        <v>9</v>
      </c>
    </row>
    <row r="28" spans="1:21"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42"/>
        <v>0</v>
      </c>
      <c r="R28" s="58">
        <f t="shared" si="39"/>
        <v>0</v>
      </c>
      <c r="S28" s="58">
        <f t="shared" si="40"/>
        <v>0</v>
      </c>
      <c r="T28" s="58">
        <f t="shared" si="41"/>
        <v>0</v>
      </c>
      <c r="U28" s="45" t="s">
        <v>9</v>
      </c>
    </row>
    <row r="29" spans="1:21" ht="15.95" hidden="1" customHeight="1" outlineLevel="1" x14ac:dyDescent="0.2">
      <c r="A29" s="55" t="s">
        <v>95</v>
      </c>
      <c r="B29" s="56">
        <v>0</v>
      </c>
      <c r="C29" s="56">
        <v>0</v>
      </c>
      <c r="D29" s="56">
        <v>0</v>
      </c>
      <c r="E29" s="56">
        <v>0</v>
      </c>
      <c r="F29" s="56">
        <v>0</v>
      </c>
      <c r="G29" s="56">
        <v>0</v>
      </c>
      <c r="H29" s="56">
        <v>0</v>
      </c>
      <c r="I29" s="56">
        <f t="shared" ref="I29:N29" si="43">SUM(I30:I39)</f>
        <v>-5242</v>
      </c>
      <c r="J29" s="56">
        <f t="shared" si="43"/>
        <v>-6961</v>
      </c>
      <c r="K29" s="56">
        <f t="shared" si="43"/>
        <v>-7173</v>
      </c>
      <c r="L29" s="56">
        <f t="shared" si="43"/>
        <v>-7642</v>
      </c>
      <c r="M29" s="56">
        <f t="shared" si="43"/>
        <v>-7641</v>
      </c>
      <c r="N29" s="56">
        <f t="shared" si="43"/>
        <v>-7623</v>
      </c>
      <c r="O29" s="56">
        <f t="shared" ref="O29" si="44">SUM(O30:O39)</f>
        <v>-7165</v>
      </c>
      <c r="Q29" s="56">
        <f t="shared" si="42"/>
        <v>0</v>
      </c>
      <c r="R29" s="56">
        <f t="shared" si="39"/>
        <v>-5242</v>
      </c>
      <c r="S29" s="56">
        <f t="shared" si="40"/>
        <v>-29417</v>
      </c>
      <c r="T29" s="56">
        <f t="shared" si="41"/>
        <v>-14788</v>
      </c>
      <c r="U29" s="45" t="s">
        <v>9</v>
      </c>
    </row>
    <row r="30" spans="1:21" ht="15.95" hidden="1" customHeight="1" outlineLevel="1" x14ac:dyDescent="0.2">
      <c r="A30" s="57" t="s">
        <v>96</v>
      </c>
      <c r="B30" s="58">
        <v>0</v>
      </c>
      <c r="C30" s="58">
        <v>0</v>
      </c>
      <c r="D30" s="58">
        <v>0</v>
      </c>
      <c r="E30" s="58">
        <v>0</v>
      </c>
      <c r="F30" s="58">
        <v>0</v>
      </c>
      <c r="G30" s="58">
        <v>0</v>
      </c>
      <c r="H30" s="58">
        <v>0</v>
      </c>
      <c r="I30" s="58">
        <v>-820</v>
      </c>
      <c r="J30" s="58">
        <v>-1108</v>
      </c>
      <c r="K30" s="58">
        <v>-1103</v>
      </c>
      <c r="L30" s="58">
        <v>-1196</v>
      </c>
      <c r="M30" s="58">
        <v>-1196</v>
      </c>
      <c r="N30" s="58">
        <v>-1193</v>
      </c>
      <c r="O30" s="58">
        <v>-1121</v>
      </c>
      <c r="Q30" s="58">
        <f t="shared" si="42"/>
        <v>0</v>
      </c>
      <c r="R30" s="58">
        <f t="shared" si="39"/>
        <v>-820</v>
      </c>
      <c r="S30" s="58">
        <f t="shared" si="40"/>
        <v>-4603</v>
      </c>
      <c r="T30" s="58">
        <f t="shared" si="41"/>
        <v>-2314</v>
      </c>
      <c r="U30" s="45" t="s">
        <v>9</v>
      </c>
    </row>
    <row r="31" spans="1:21" ht="15.95" hidden="1" customHeight="1" outlineLevel="1" x14ac:dyDescent="0.2">
      <c r="A31" s="57" t="s">
        <v>97</v>
      </c>
      <c r="B31" s="58">
        <v>0</v>
      </c>
      <c r="C31" s="58">
        <v>0</v>
      </c>
      <c r="D31" s="58">
        <v>0</v>
      </c>
      <c r="E31" s="58">
        <v>0</v>
      </c>
      <c r="F31" s="58">
        <v>0</v>
      </c>
      <c r="G31" s="58">
        <v>0</v>
      </c>
      <c r="H31" s="58">
        <v>0</v>
      </c>
      <c r="I31" s="58">
        <v>-3776</v>
      </c>
      <c r="J31" s="58">
        <v>-5103</v>
      </c>
      <c r="K31" s="58">
        <v>-5082</v>
      </c>
      <c r="L31" s="58">
        <v>-5508</v>
      </c>
      <c r="M31" s="58">
        <v>-5507</v>
      </c>
      <c r="N31" s="58">
        <v>-5494</v>
      </c>
      <c r="O31" s="58">
        <v>-5164</v>
      </c>
      <c r="Q31" s="58">
        <f t="shared" si="42"/>
        <v>0</v>
      </c>
      <c r="R31" s="58">
        <f t="shared" si="39"/>
        <v>-3776</v>
      </c>
      <c r="S31" s="58">
        <f t="shared" si="40"/>
        <v>-21200</v>
      </c>
      <c r="T31" s="58">
        <f t="shared" si="41"/>
        <v>-10658</v>
      </c>
      <c r="U31" s="45" t="s">
        <v>9</v>
      </c>
    </row>
    <row r="32" spans="1:21"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42"/>
        <v>0</v>
      </c>
      <c r="R32" s="58">
        <f t="shared" si="39"/>
        <v>0</v>
      </c>
      <c r="S32" s="58">
        <f t="shared" si="40"/>
        <v>0</v>
      </c>
      <c r="T32" s="58">
        <f t="shared" si="41"/>
        <v>0</v>
      </c>
      <c r="U32" s="45" t="s">
        <v>9</v>
      </c>
    </row>
    <row r="33" spans="1:21"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42"/>
        <v>0</v>
      </c>
      <c r="R33" s="58">
        <f t="shared" si="39"/>
        <v>0</v>
      </c>
      <c r="S33" s="58">
        <f t="shared" si="40"/>
        <v>0</v>
      </c>
      <c r="T33" s="58">
        <f t="shared" si="41"/>
        <v>0</v>
      </c>
      <c r="U33" s="45" t="s">
        <v>9</v>
      </c>
    </row>
    <row r="34" spans="1:21"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42"/>
        <v>0</v>
      </c>
      <c r="R34" s="58">
        <f t="shared" si="39"/>
        <v>0</v>
      </c>
      <c r="S34" s="58">
        <f t="shared" si="40"/>
        <v>0</v>
      </c>
      <c r="T34" s="58">
        <f t="shared" si="41"/>
        <v>0</v>
      </c>
      <c r="U34" s="45" t="s">
        <v>9</v>
      </c>
    </row>
    <row r="35" spans="1:21"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42"/>
        <v>0</v>
      </c>
      <c r="R35" s="58">
        <f t="shared" si="39"/>
        <v>0</v>
      </c>
      <c r="S35" s="58">
        <f t="shared" si="40"/>
        <v>0</v>
      </c>
      <c r="T35" s="58">
        <f t="shared" si="41"/>
        <v>0</v>
      </c>
      <c r="U35" s="45" t="s">
        <v>9</v>
      </c>
    </row>
    <row r="36" spans="1:21" ht="15.95" hidden="1" customHeight="1" outlineLevel="1" x14ac:dyDescent="0.2">
      <c r="A36" s="57" t="s">
        <v>102</v>
      </c>
      <c r="B36" s="58">
        <v>0</v>
      </c>
      <c r="C36" s="58">
        <v>0</v>
      </c>
      <c r="D36" s="58">
        <v>0</v>
      </c>
      <c r="E36" s="58">
        <v>0</v>
      </c>
      <c r="F36" s="58">
        <v>0</v>
      </c>
      <c r="G36" s="58">
        <v>0</v>
      </c>
      <c r="H36" s="58">
        <v>0</v>
      </c>
      <c r="I36" s="58">
        <v>-179</v>
      </c>
      <c r="J36" s="58">
        <v>-241</v>
      </c>
      <c r="K36" s="58">
        <v>-240</v>
      </c>
      <c r="L36" s="58">
        <v>-259</v>
      </c>
      <c r="M36" s="58">
        <v>-259</v>
      </c>
      <c r="N36" s="58">
        <v>-259</v>
      </c>
      <c r="O36" s="58">
        <v>-243</v>
      </c>
      <c r="Q36" s="58">
        <f t="shared" si="42"/>
        <v>0</v>
      </c>
      <c r="R36" s="58">
        <f t="shared" si="39"/>
        <v>-179</v>
      </c>
      <c r="S36" s="58">
        <f t="shared" si="40"/>
        <v>-999</v>
      </c>
      <c r="T36" s="58">
        <f t="shared" si="41"/>
        <v>-502</v>
      </c>
      <c r="U36" s="45" t="s">
        <v>9</v>
      </c>
    </row>
    <row r="37" spans="1:21" ht="15.95" hidden="1" customHeight="1" outlineLevel="1" x14ac:dyDescent="0.2">
      <c r="A37" s="57" t="s">
        <v>103</v>
      </c>
      <c r="B37" s="58">
        <v>0</v>
      </c>
      <c r="C37" s="58">
        <v>0</v>
      </c>
      <c r="D37" s="58">
        <v>0</v>
      </c>
      <c r="E37" s="58">
        <v>0</v>
      </c>
      <c r="F37" s="58">
        <v>0</v>
      </c>
      <c r="G37" s="58">
        <v>0</v>
      </c>
      <c r="H37" s="58">
        <v>0</v>
      </c>
      <c r="I37" s="58">
        <v>-179</v>
      </c>
      <c r="J37" s="58">
        <v>-161</v>
      </c>
      <c r="K37" s="58">
        <v>-320</v>
      </c>
      <c r="L37" s="58">
        <v>-259</v>
      </c>
      <c r="M37" s="58">
        <v>-259</v>
      </c>
      <c r="N37" s="58">
        <v>-259</v>
      </c>
      <c r="O37" s="58">
        <v>-243</v>
      </c>
      <c r="Q37" s="58">
        <f t="shared" si="42"/>
        <v>0</v>
      </c>
      <c r="R37" s="58">
        <f t="shared" si="39"/>
        <v>-179</v>
      </c>
      <c r="S37" s="58">
        <f t="shared" si="40"/>
        <v>-999</v>
      </c>
      <c r="T37" s="58">
        <f t="shared" si="41"/>
        <v>-502</v>
      </c>
      <c r="U37" s="45" t="s">
        <v>9</v>
      </c>
    </row>
    <row r="38" spans="1:21" ht="15.95" hidden="1" customHeight="1" outlineLevel="1" x14ac:dyDescent="0.2">
      <c r="A38" s="57" t="s">
        <v>104</v>
      </c>
      <c r="B38" s="58">
        <v>0</v>
      </c>
      <c r="C38" s="58">
        <v>0</v>
      </c>
      <c r="D38" s="58">
        <v>0</v>
      </c>
      <c r="E38" s="58">
        <v>0</v>
      </c>
      <c r="F38" s="58">
        <v>0</v>
      </c>
      <c r="G38" s="58">
        <v>0</v>
      </c>
      <c r="H38" s="58">
        <v>0</v>
      </c>
      <c r="I38" s="58">
        <v>-89</v>
      </c>
      <c r="J38" s="58">
        <v>-80</v>
      </c>
      <c r="K38" s="58">
        <v>-160</v>
      </c>
      <c r="L38" s="58">
        <v>-130</v>
      </c>
      <c r="M38" s="58">
        <v>-130</v>
      </c>
      <c r="N38" s="58">
        <v>-129</v>
      </c>
      <c r="O38" s="58">
        <v>-122</v>
      </c>
      <c r="Q38" s="58">
        <f t="shared" si="42"/>
        <v>0</v>
      </c>
      <c r="R38" s="58">
        <f t="shared" si="39"/>
        <v>-89</v>
      </c>
      <c r="S38" s="58">
        <f t="shared" si="40"/>
        <v>-500</v>
      </c>
      <c r="T38" s="58">
        <f t="shared" si="41"/>
        <v>-251</v>
      </c>
      <c r="U38" s="45" t="s">
        <v>9</v>
      </c>
    </row>
    <row r="39" spans="1:21" ht="15.95" hidden="1" customHeight="1" outlineLevel="1" x14ac:dyDescent="0.2">
      <c r="A39" s="57" t="s">
        <v>105</v>
      </c>
      <c r="B39" s="58">
        <v>0</v>
      </c>
      <c r="C39" s="58">
        <v>0</v>
      </c>
      <c r="D39" s="58">
        <v>0</v>
      </c>
      <c r="E39" s="58">
        <v>0</v>
      </c>
      <c r="F39" s="58">
        <v>0</v>
      </c>
      <c r="G39" s="58">
        <v>0</v>
      </c>
      <c r="H39" s="58">
        <v>0</v>
      </c>
      <c r="I39" s="58">
        <v>-199</v>
      </c>
      <c r="J39" s="58">
        <v>-268</v>
      </c>
      <c r="K39" s="58">
        <v>-268</v>
      </c>
      <c r="L39" s="58">
        <v>-290</v>
      </c>
      <c r="M39" s="58">
        <v>-290</v>
      </c>
      <c r="N39" s="58">
        <v>-289</v>
      </c>
      <c r="O39" s="58">
        <v>-272</v>
      </c>
      <c r="Q39" s="58">
        <f t="shared" si="42"/>
        <v>0</v>
      </c>
      <c r="R39" s="58">
        <f t="shared" si="39"/>
        <v>-199</v>
      </c>
      <c r="S39" s="58">
        <f t="shared" si="40"/>
        <v>-1116</v>
      </c>
      <c r="T39" s="58">
        <f t="shared" si="41"/>
        <v>-561</v>
      </c>
      <c r="U39" s="45" t="s">
        <v>9</v>
      </c>
    </row>
    <row r="40" spans="1:21" ht="15.95" hidden="1" customHeight="1" outlineLevel="1" x14ac:dyDescent="0.2">
      <c r="A40" s="55" t="s">
        <v>106</v>
      </c>
      <c r="B40" s="56">
        <f t="shared" ref="B40:H40" si="45">B22+B29</f>
        <v>0</v>
      </c>
      <c r="C40" s="56">
        <f t="shared" si="45"/>
        <v>0</v>
      </c>
      <c r="D40" s="56">
        <f t="shared" si="45"/>
        <v>0</v>
      </c>
      <c r="E40" s="56">
        <f t="shared" si="45"/>
        <v>0</v>
      </c>
      <c r="F40" s="56">
        <f t="shared" si="45"/>
        <v>0</v>
      </c>
      <c r="G40" s="56">
        <f t="shared" si="45"/>
        <v>0</v>
      </c>
      <c r="H40" s="56">
        <f t="shared" si="45"/>
        <v>0</v>
      </c>
      <c r="I40" s="56">
        <f t="shared" ref="I40:J40" si="46">I22+I29</f>
        <v>44529</v>
      </c>
      <c r="J40" s="56">
        <f t="shared" si="46"/>
        <v>60109</v>
      </c>
      <c r="K40" s="56">
        <f t="shared" ref="K40:L40" si="47">K22+K29</f>
        <v>59697</v>
      </c>
      <c r="L40" s="56">
        <f t="shared" si="47"/>
        <v>64825</v>
      </c>
      <c r="M40" s="56">
        <f t="shared" ref="M40:N40" si="48">M22+M29</f>
        <v>64823</v>
      </c>
      <c r="N40" s="56">
        <f t="shared" si="48"/>
        <v>64667</v>
      </c>
      <c r="O40" s="56">
        <f t="shared" ref="O40" si="49">O22+O29</f>
        <v>60781</v>
      </c>
      <c r="Q40" s="56">
        <f t="shared" si="42"/>
        <v>0</v>
      </c>
      <c r="R40" s="56">
        <f t="shared" si="39"/>
        <v>44529</v>
      </c>
      <c r="S40" s="56">
        <f t="shared" si="40"/>
        <v>249454</v>
      </c>
      <c r="T40" s="56">
        <f t="shared" si="41"/>
        <v>125448</v>
      </c>
      <c r="U40" s="45" t="s">
        <v>9</v>
      </c>
    </row>
    <row r="41" spans="1:21" ht="15.95" hidden="1" customHeight="1" outlineLevel="1" x14ac:dyDescent="0.2">
      <c r="A41" s="55" t="s">
        <v>107</v>
      </c>
      <c r="B41" s="56">
        <v>0</v>
      </c>
      <c r="C41" s="56">
        <v>0</v>
      </c>
      <c r="D41" s="56">
        <v>0</v>
      </c>
      <c r="E41" s="56">
        <v>0</v>
      </c>
      <c r="F41" s="56">
        <v>0</v>
      </c>
      <c r="G41" s="56">
        <v>-8</v>
      </c>
      <c r="H41" s="56">
        <v>8</v>
      </c>
      <c r="I41" s="56">
        <f t="shared" ref="I41:N41" si="50">SUM(I42:I45)</f>
        <v>-475</v>
      </c>
      <c r="J41" s="56">
        <f t="shared" si="50"/>
        <v>-2813</v>
      </c>
      <c r="K41" s="56">
        <f t="shared" si="50"/>
        <v>-9750</v>
      </c>
      <c r="L41" s="56">
        <f t="shared" si="50"/>
        <v>-11435</v>
      </c>
      <c r="M41" s="56">
        <f t="shared" si="50"/>
        <v>-12776</v>
      </c>
      <c r="N41" s="56">
        <f t="shared" si="50"/>
        <v>-11370</v>
      </c>
      <c r="O41" s="56">
        <f t="shared" ref="O41" si="51">SUM(O42:O45)</f>
        <v>-11022</v>
      </c>
      <c r="Q41" s="56">
        <f t="shared" si="42"/>
        <v>0</v>
      </c>
      <c r="R41" s="56">
        <f t="shared" si="39"/>
        <v>-475</v>
      </c>
      <c r="S41" s="56">
        <f t="shared" si="40"/>
        <v>-36774</v>
      </c>
      <c r="T41" s="56">
        <f t="shared" si="41"/>
        <v>-22392</v>
      </c>
      <c r="U41" s="45" t="s">
        <v>9</v>
      </c>
    </row>
    <row r="42" spans="1:21"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42"/>
        <v>0</v>
      </c>
      <c r="R42" s="58">
        <f t="shared" si="39"/>
        <v>0</v>
      </c>
      <c r="S42" s="58">
        <f t="shared" si="40"/>
        <v>0</v>
      </c>
      <c r="T42" s="58">
        <f t="shared" si="41"/>
        <v>0</v>
      </c>
      <c r="U42" s="45" t="s">
        <v>9</v>
      </c>
    </row>
    <row r="43" spans="1:21" ht="15.95" hidden="1" customHeight="1" outlineLevel="1" x14ac:dyDescent="0.2">
      <c r="A43" s="57" t="s">
        <v>109</v>
      </c>
      <c r="B43" s="58">
        <v>0</v>
      </c>
      <c r="C43" s="58">
        <v>0</v>
      </c>
      <c r="D43" s="58">
        <v>0</v>
      </c>
      <c r="E43" s="58">
        <v>0</v>
      </c>
      <c r="F43" s="58">
        <v>0</v>
      </c>
      <c r="G43" s="58">
        <v>-8</v>
      </c>
      <c r="H43" s="58">
        <v>8</v>
      </c>
      <c r="I43" s="58">
        <v>-475</v>
      </c>
      <c r="J43" s="58">
        <v>-2813</v>
      </c>
      <c r="K43" s="58">
        <v>-3435</v>
      </c>
      <c r="L43" s="58">
        <v>-1962</v>
      </c>
      <c r="M43" s="58">
        <v>-3304</v>
      </c>
      <c r="N43" s="58">
        <v>-1899</v>
      </c>
      <c r="O43" s="58">
        <v>-1572</v>
      </c>
      <c r="Q43" s="58">
        <f t="shared" si="42"/>
        <v>0</v>
      </c>
      <c r="R43" s="58">
        <f t="shared" si="39"/>
        <v>-475</v>
      </c>
      <c r="S43" s="58">
        <f t="shared" si="40"/>
        <v>-11514</v>
      </c>
      <c r="T43" s="58">
        <f t="shared" si="41"/>
        <v>-3471</v>
      </c>
      <c r="U43" s="45" t="s">
        <v>9</v>
      </c>
    </row>
    <row r="44" spans="1:21"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42"/>
        <v>0</v>
      </c>
      <c r="R44" s="58">
        <f t="shared" si="39"/>
        <v>0</v>
      </c>
      <c r="S44" s="58">
        <f t="shared" si="40"/>
        <v>0</v>
      </c>
      <c r="T44" s="58">
        <f t="shared" si="41"/>
        <v>0</v>
      </c>
      <c r="U44" s="45" t="s">
        <v>9</v>
      </c>
    </row>
    <row r="45" spans="1:21" ht="15.95" hidden="1" customHeight="1" outlineLevel="1" x14ac:dyDescent="0.2">
      <c r="A45" s="57" t="s">
        <v>111</v>
      </c>
      <c r="B45" s="58">
        <v>0</v>
      </c>
      <c r="C45" s="58">
        <v>0</v>
      </c>
      <c r="D45" s="58">
        <v>0</v>
      </c>
      <c r="E45" s="58">
        <v>0</v>
      </c>
      <c r="F45" s="58">
        <v>0</v>
      </c>
      <c r="G45" s="58">
        <v>0</v>
      </c>
      <c r="H45" s="58">
        <v>0</v>
      </c>
      <c r="I45" s="58">
        <v>0</v>
      </c>
      <c r="J45" s="58">
        <v>0</v>
      </c>
      <c r="K45" s="58">
        <v>-6315</v>
      </c>
      <c r="L45" s="58">
        <v>-9473</v>
      </c>
      <c r="M45" s="58">
        <v>-9472</v>
      </c>
      <c r="N45" s="58">
        <v>-9471</v>
      </c>
      <c r="O45" s="58">
        <v>-9450</v>
      </c>
      <c r="Q45" s="58">
        <f t="shared" si="42"/>
        <v>0</v>
      </c>
      <c r="R45" s="58">
        <f t="shared" si="39"/>
        <v>0</v>
      </c>
      <c r="S45" s="58">
        <f t="shared" si="40"/>
        <v>-25260</v>
      </c>
      <c r="T45" s="58">
        <f t="shared" si="41"/>
        <v>-18921</v>
      </c>
      <c r="U45" s="45" t="s">
        <v>9</v>
      </c>
    </row>
    <row r="46" spans="1:21" ht="15.95" hidden="1" customHeight="1" outlineLevel="1" x14ac:dyDescent="0.2">
      <c r="A46" s="55" t="s">
        <v>112</v>
      </c>
      <c r="B46" s="56">
        <v>-1</v>
      </c>
      <c r="C46" s="56">
        <v>-16</v>
      </c>
      <c r="D46" s="56">
        <v>-26</v>
      </c>
      <c r="E46" s="56">
        <v>-16</v>
      </c>
      <c r="F46" s="56">
        <v>-1</v>
      </c>
      <c r="G46" s="56">
        <v>0</v>
      </c>
      <c r="H46" s="56">
        <v>-375</v>
      </c>
      <c r="I46" s="56">
        <f t="shared" ref="I46:N46" si="52">SUM(I47:I52)</f>
        <v>-179</v>
      </c>
      <c r="J46" s="56">
        <f t="shared" si="52"/>
        <v>-852</v>
      </c>
      <c r="K46" s="56">
        <f t="shared" si="52"/>
        <v>-1439</v>
      </c>
      <c r="L46" s="56">
        <f t="shared" si="52"/>
        <v>-1119</v>
      </c>
      <c r="M46" s="56">
        <f t="shared" si="52"/>
        <v>-1809</v>
      </c>
      <c r="N46" s="56">
        <f t="shared" si="52"/>
        <v>-1119</v>
      </c>
      <c r="O46" s="56">
        <f t="shared" ref="O46" si="53">SUM(O47:O52)</f>
        <v>-667</v>
      </c>
      <c r="Q46" s="56">
        <f t="shared" si="42"/>
        <v>-59</v>
      </c>
      <c r="R46" s="56">
        <f t="shared" si="39"/>
        <v>-179</v>
      </c>
      <c r="S46" s="56">
        <f t="shared" si="40"/>
        <v>-5219</v>
      </c>
      <c r="T46" s="56">
        <f t="shared" si="41"/>
        <v>-1786</v>
      </c>
      <c r="U46" s="45" t="s">
        <v>9</v>
      </c>
    </row>
    <row r="47" spans="1:21" ht="15.95" hidden="1" customHeight="1" outlineLevel="1" x14ac:dyDescent="0.2">
      <c r="A47" s="57" t="s">
        <v>113</v>
      </c>
      <c r="B47" s="58">
        <v>-1</v>
      </c>
      <c r="C47" s="58">
        <v>-16</v>
      </c>
      <c r="D47" s="58">
        <v>-26</v>
      </c>
      <c r="E47" s="58">
        <v>-16</v>
      </c>
      <c r="F47" s="58">
        <v>-1</v>
      </c>
      <c r="G47" s="58">
        <v>0</v>
      </c>
      <c r="H47" s="58">
        <v>-375</v>
      </c>
      <c r="I47" s="58">
        <v>-167</v>
      </c>
      <c r="J47" s="58">
        <v>-550</v>
      </c>
      <c r="K47" s="58">
        <v>-493</v>
      </c>
      <c r="L47" s="58">
        <v>-555</v>
      </c>
      <c r="M47" s="58">
        <v>-442</v>
      </c>
      <c r="N47" s="58">
        <v>-609</v>
      </c>
      <c r="O47" s="58">
        <v>-428</v>
      </c>
      <c r="Q47" s="58">
        <f t="shared" si="42"/>
        <v>-59</v>
      </c>
      <c r="R47" s="58">
        <f t="shared" si="39"/>
        <v>-167</v>
      </c>
      <c r="S47" s="58">
        <f t="shared" si="40"/>
        <v>-2040</v>
      </c>
      <c r="T47" s="58">
        <f t="shared" si="41"/>
        <v>-1037</v>
      </c>
      <c r="U47" s="45" t="s">
        <v>9</v>
      </c>
    </row>
    <row r="48" spans="1:21" ht="15.95" hidden="1" customHeight="1" outlineLevel="1" x14ac:dyDescent="0.2">
      <c r="A48" s="57" t="s">
        <v>114</v>
      </c>
      <c r="B48" s="58">
        <v>0</v>
      </c>
      <c r="C48" s="58">
        <v>0</v>
      </c>
      <c r="D48" s="58">
        <v>0</v>
      </c>
      <c r="E48" s="58">
        <v>0</v>
      </c>
      <c r="F48" s="58">
        <v>0</v>
      </c>
      <c r="G48" s="58">
        <v>0</v>
      </c>
      <c r="H48" s="58">
        <v>0</v>
      </c>
      <c r="I48" s="58">
        <v>0</v>
      </c>
      <c r="J48" s="58">
        <v>0</v>
      </c>
      <c r="K48" s="58">
        <v>0</v>
      </c>
      <c r="L48" s="58">
        <v>0</v>
      </c>
      <c r="M48" s="58">
        <v>0</v>
      </c>
      <c r="N48" s="58">
        <v>0</v>
      </c>
      <c r="O48" s="58">
        <v>0</v>
      </c>
      <c r="Q48" s="58">
        <f t="shared" si="42"/>
        <v>0</v>
      </c>
      <c r="R48" s="58">
        <f t="shared" si="39"/>
        <v>0</v>
      </c>
      <c r="S48" s="58">
        <f t="shared" si="40"/>
        <v>0</v>
      </c>
      <c r="T48" s="58">
        <f t="shared" si="41"/>
        <v>0</v>
      </c>
      <c r="U48" s="45" t="s">
        <v>9</v>
      </c>
    </row>
    <row r="49" spans="1:21" ht="15.95" hidden="1" customHeight="1" outlineLevel="1" x14ac:dyDescent="0.2">
      <c r="A49" s="57" t="s">
        <v>115</v>
      </c>
      <c r="B49" s="58">
        <v>0</v>
      </c>
      <c r="C49" s="58">
        <v>0</v>
      </c>
      <c r="D49" s="58">
        <v>0</v>
      </c>
      <c r="E49" s="58">
        <v>0</v>
      </c>
      <c r="F49" s="58">
        <v>0</v>
      </c>
      <c r="G49" s="58">
        <v>0</v>
      </c>
      <c r="H49" s="58">
        <v>0</v>
      </c>
      <c r="I49" s="58">
        <v>-12</v>
      </c>
      <c r="J49" s="58">
        <v>-600</v>
      </c>
      <c r="K49" s="58">
        <v>-946</v>
      </c>
      <c r="L49" s="58">
        <v>-564</v>
      </c>
      <c r="M49" s="58">
        <v>-1367</v>
      </c>
      <c r="N49" s="58">
        <v>-510</v>
      </c>
      <c r="O49" s="58">
        <v>-239</v>
      </c>
      <c r="Q49" s="58">
        <f t="shared" si="42"/>
        <v>0</v>
      </c>
      <c r="R49" s="58">
        <f t="shared" si="39"/>
        <v>-12</v>
      </c>
      <c r="S49" s="58">
        <f t="shared" si="40"/>
        <v>-3477</v>
      </c>
      <c r="T49" s="58">
        <f t="shared" si="41"/>
        <v>-749</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42"/>
        <v>0</v>
      </c>
      <c r="R50" s="58">
        <f t="shared" si="39"/>
        <v>0</v>
      </c>
      <c r="S50" s="58">
        <f t="shared" si="40"/>
        <v>0</v>
      </c>
      <c r="T50" s="58">
        <f t="shared" si="41"/>
        <v>0</v>
      </c>
      <c r="U50" s="45" t="s">
        <v>9</v>
      </c>
    </row>
    <row r="51" spans="1:21" ht="15.95" hidden="1" customHeight="1" outlineLevel="1" x14ac:dyDescent="0.2">
      <c r="A51" s="57" t="s">
        <v>117</v>
      </c>
      <c r="B51" s="58">
        <v>0</v>
      </c>
      <c r="C51" s="58">
        <v>0</v>
      </c>
      <c r="D51" s="58">
        <v>0</v>
      </c>
      <c r="E51" s="58">
        <v>0</v>
      </c>
      <c r="F51" s="58">
        <v>0</v>
      </c>
      <c r="G51" s="58">
        <v>0</v>
      </c>
      <c r="H51" s="58">
        <v>0</v>
      </c>
      <c r="I51" s="58">
        <v>0</v>
      </c>
      <c r="J51" s="58">
        <v>298</v>
      </c>
      <c r="K51" s="58">
        <v>0</v>
      </c>
      <c r="L51" s="58">
        <v>0</v>
      </c>
      <c r="M51" s="58">
        <v>0</v>
      </c>
      <c r="N51" s="58">
        <v>0</v>
      </c>
      <c r="O51" s="58">
        <v>0</v>
      </c>
      <c r="Q51" s="58">
        <f t="shared" si="42"/>
        <v>0</v>
      </c>
      <c r="R51" s="58">
        <f t="shared" si="39"/>
        <v>0</v>
      </c>
      <c r="S51" s="58">
        <f t="shared" si="40"/>
        <v>298</v>
      </c>
      <c r="T51" s="58">
        <f t="shared" si="41"/>
        <v>0</v>
      </c>
      <c r="U51" s="45" t="s">
        <v>9</v>
      </c>
    </row>
    <row r="52" spans="1:21" ht="15.95" hidden="1" customHeight="1" outlineLevel="1" x14ac:dyDescent="0.2">
      <c r="A52" s="57" t="s">
        <v>118</v>
      </c>
      <c r="B52" s="58">
        <v>0</v>
      </c>
      <c r="C52" s="58">
        <v>0</v>
      </c>
      <c r="D52" s="58">
        <v>0</v>
      </c>
      <c r="E52" s="58">
        <v>0</v>
      </c>
      <c r="F52" s="58">
        <v>0</v>
      </c>
      <c r="G52" s="58">
        <v>0</v>
      </c>
      <c r="H52" s="58">
        <v>0</v>
      </c>
      <c r="I52" s="58">
        <v>0</v>
      </c>
      <c r="J52" s="58">
        <v>0</v>
      </c>
      <c r="K52" s="58">
        <v>0</v>
      </c>
      <c r="L52" s="58">
        <v>0</v>
      </c>
      <c r="M52" s="58">
        <v>0</v>
      </c>
      <c r="N52" s="58">
        <v>0</v>
      </c>
      <c r="O52" s="58">
        <v>0</v>
      </c>
      <c r="Q52" s="58">
        <f t="shared" si="42"/>
        <v>0</v>
      </c>
      <c r="R52" s="58">
        <f t="shared" si="39"/>
        <v>0</v>
      </c>
      <c r="S52" s="58">
        <f t="shared" si="40"/>
        <v>0</v>
      </c>
      <c r="T52" s="58">
        <f t="shared" si="41"/>
        <v>0</v>
      </c>
      <c r="U52" s="45" t="s">
        <v>9</v>
      </c>
    </row>
    <row r="53" spans="1:21" ht="15.95" hidden="1" customHeight="1" outlineLevel="1" x14ac:dyDescent="0.2">
      <c r="A53" s="59" t="s">
        <v>119</v>
      </c>
      <c r="B53" s="56">
        <f t="shared" ref="B53:H53" si="54">B40+B41+B46</f>
        <v>-1</v>
      </c>
      <c r="C53" s="56">
        <f t="shared" si="54"/>
        <v>-16</v>
      </c>
      <c r="D53" s="56">
        <f t="shared" si="54"/>
        <v>-26</v>
      </c>
      <c r="E53" s="56">
        <f t="shared" si="54"/>
        <v>-16</v>
      </c>
      <c r="F53" s="56">
        <f t="shared" si="54"/>
        <v>-1</v>
      </c>
      <c r="G53" s="56">
        <f t="shared" si="54"/>
        <v>-8</v>
      </c>
      <c r="H53" s="56">
        <f t="shared" si="54"/>
        <v>-367</v>
      </c>
      <c r="I53" s="56">
        <f t="shared" ref="I53:J53" si="55">I40+I41+I46</f>
        <v>43875</v>
      </c>
      <c r="J53" s="56">
        <f t="shared" si="55"/>
        <v>56444</v>
      </c>
      <c r="K53" s="56">
        <f t="shared" ref="K53:L53" si="56">K40+K41+K46</f>
        <v>48508</v>
      </c>
      <c r="L53" s="56">
        <f t="shared" si="56"/>
        <v>52271</v>
      </c>
      <c r="M53" s="56">
        <f t="shared" ref="M53:N53" si="57">M40+M41+M46</f>
        <v>50238</v>
      </c>
      <c r="N53" s="56">
        <f t="shared" si="57"/>
        <v>52178</v>
      </c>
      <c r="O53" s="56">
        <f t="shared" ref="O53" si="58">O40+O41+O46</f>
        <v>49092</v>
      </c>
      <c r="Q53" s="56">
        <f t="shared" si="42"/>
        <v>-59</v>
      </c>
      <c r="R53" s="56">
        <f t="shared" si="39"/>
        <v>43875</v>
      </c>
      <c r="S53" s="56">
        <f t="shared" si="40"/>
        <v>207461</v>
      </c>
      <c r="T53" s="56">
        <f t="shared" si="41"/>
        <v>101270</v>
      </c>
      <c r="U53" s="45" t="s">
        <v>9</v>
      </c>
    </row>
    <row r="54" spans="1:21" ht="15.95" hidden="1" customHeight="1" outlineLevel="1" x14ac:dyDescent="0.2">
      <c r="A54" s="60" t="s">
        <v>120</v>
      </c>
      <c r="B54" s="56">
        <v>0</v>
      </c>
      <c r="C54" s="56">
        <v>0</v>
      </c>
      <c r="D54" s="56">
        <v>0</v>
      </c>
      <c r="E54" s="56">
        <v>0</v>
      </c>
      <c r="F54" s="56">
        <v>0</v>
      </c>
      <c r="G54" s="56">
        <v>0</v>
      </c>
      <c r="H54" s="56">
        <v>0</v>
      </c>
      <c r="I54" s="56">
        <f t="shared" ref="I54:N54" si="59">SUM(I55:I57)</f>
        <v>-39222</v>
      </c>
      <c r="J54" s="56">
        <f t="shared" si="59"/>
        <v>-56018</v>
      </c>
      <c r="K54" s="56">
        <f t="shared" si="59"/>
        <v>-46401</v>
      </c>
      <c r="L54" s="56">
        <f t="shared" si="59"/>
        <v>-60306</v>
      </c>
      <c r="M54" s="56">
        <f t="shared" si="59"/>
        <v>-64918</v>
      </c>
      <c r="N54" s="56">
        <f t="shared" si="59"/>
        <v>-61482</v>
      </c>
      <c r="O54" s="56">
        <f t="shared" ref="O54" si="60">SUM(O55:O57)</f>
        <v>-65399</v>
      </c>
      <c r="Q54" s="56">
        <f t="shared" si="42"/>
        <v>0</v>
      </c>
      <c r="R54" s="56">
        <f t="shared" ref="R54:R85" si="61">I54</f>
        <v>-39222</v>
      </c>
      <c r="S54" s="56">
        <f t="shared" si="40"/>
        <v>-227643</v>
      </c>
      <c r="T54" s="56">
        <f t="shared" si="41"/>
        <v>-126881</v>
      </c>
      <c r="U54" s="45" t="s">
        <v>9</v>
      </c>
    </row>
    <row r="55" spans="1:21" ht="15.95" hidden="1" customHeight="1" outlineLevel="1" x14ac:dyDescent="0.2">
      <c r="A55" s="57" t="s">
        <v>121</v>
      </c>
      <c r="B55" s="58">
        <v>0</v>
      </c>
      <c r="C55" s="58">
        <v>0</v>
      </c>
      <c r="D55" s="58">
        <v>0</v>
      </c>
      <c r="E55" s="58">
        <v>0</v>
      </c>
      <c r="F55" s="58">
        <v>0</v>
      </c>
      <c r="G55" s="58">
        <v>0</v>
      </c>
      <c r="H55" s="58">
        <v>0</v>
      </c>
      <c r="I55" s="58">
        <v>-39216</v>
      </c>
      <c r="J55" s="58">
        <v>-47903</v>
      </c>
      <c r="K55" s="58">
        <v>-41568</v>
      </c>
      <c r="L55" s="58">
        <v>-55276</v>
      </c>
      <c r="M55" s="58">
        <v>-59808</v>
      </c>
      <c r="N55" s="58">
        <v>-56221</v>
      </c>
      <c r="O55" s="58">
        <v>-59985</v>
      </c>
      <c r="Q55" s="58">
        <f t="shared" si="42"/>
        <v>0</v>
      </c>
      <c r="R55" s="58">
        <f t="shared" si="61"/>
        <v>-39216</v>
      </c>
      <c r="S55" s="58">
        <f t="shared" si="40"/>
        <v>-204555</v>
      </c>
      <c r="T55" s="58">
        <f t="shared" si="41"/>
        <v>-116206</v>
      </c>
      <c r="U55" s="45" t="s">
        <v>9</v>
      </c>
    </row>
    <row r="56" spans="1:21" ht="15.95" hidden="1" customHeight="1" outlineLevel="1" x14ac:dyDescent="0.2">
      <c r="A56" s="57" t="s">
        <v>122</v>
      </c>
      <c r="B56" s="58">
        <v>0</v>
      </c>
      <c r="C56" s="58">
        <v>0</v>
      </c>
      <c r="D56" s="58">
        <v>0</v>
      </c>
      <c r="E56" s="58">
        <v>0</v>
      </c>
      <c r="F56" s="58">
        <v>0</v>
      </c>
      <c r="G56" s="58">
        <v>0</v>
      </c>
      <c r="H56" s="58">
        <v>0</v>
      </c>
      <c r="I56" s="58">
        <v>0</v>
      </c>
      <c r="J56" s="58">
        <v>0</v>
      </c>
      <c r="K56" s="58">
        <v>0</v>
      </c>
      <c r="L56" s="58">
        <v>0</v>
      </c>
      <c r="M56" s="58">
        <v>0</v>
      </c>
      <c r="N56" s="58">
        <v>0</v>
      </c>
      <c r="O56" s="58">
        <v>0</v>
      </c>
      <c r="Q56" s="58">
        <f t="shared" si="42"/>
        <v>0</v>
      </c>
      <c r="R56" s="58">
        <f t="shared" si="61"/>
        <v>0</v>
      </c>
      <c r="S56" s="58">
        <f t="shared" si="40"/>
        <v>0</v>
      </c>
      <c r="T56" s="58">
        <f t="shared" si="41"/>
        <v>0</v>
      </c>
      <c r="U56" s="45" t="s">
        <v>9</v>
      </c>
    </row>
    <row r="57" spans="1:21" ht="15.95" hidden="1" customHeight="1" outlineLevel="1" x14ac:dyDescent="0.2">
      <c r="A57" s="57" t="s">
        <v>123</v>
      </c>
      <c r="B57" s="58">
        <v>0</v>
      </c>
      <c r="C57" s="58">
        <v>0</v>
      </c>
      <c r="D57" s="58">
        <v>0</v>
      </c>
      <c r="E57" s="58">
        <v>0</v>
      </c>
      <c r="F57" s="58">
        <v>0</v>
      </c>
      <c r="G57" s="58">
        <v>0</v>
      </c>
      <c r="H57" s="58">
        <v>0</v>
      </c>
      <c r="I57" s="58">
        <v>-6</v>
      </c>
      <c r="J57" s="58">
        <v>-8115</v>
      </c>
      <c r="K57" s="58">
        <v>-4833</v>
      </c>
      <c r="L57" s="58">
        <v>-5030</v>
      </c>
      <c r="M57" s="58">
        <v>-5110</v>
      </c>
      <c r="N57" s="58">
        <v>-5261</v>
      </c>
      <c r="O57" s="58">
        <v>-5414</v>
      </c>
      <c r="Q57" s="58">
        <f t="shared" si="42"/>
        <v>0</v>
      </c>
      <c r="R57" s="58">
        <f t="shared" si="61"/>
        <v>-6</v>
      </c>
      <c r="S57" s="58">
        <f t="shared" si="40"/>
        <v>-23088</v>
      </c>
      <c r="T57" s="58">
        <f t="shared" si="41"/>
        <v>-10675</v>
      </c>
      <c r="U57" s="45" t="s">
        <v>9</v>
      </c>
    </row>
    <row r="58" spans="1:21" ht="15.95" hidden="1" customHeight="1" outlineLevel="1" x14ac:dyDescent="0.2">
      <c r="A58" s="60" t="s">
        <v>124</v>
      </c>
      <c r="B58" s="56">
        <v>0</v>
      </c>
      <c r="C58" s="56">
        <v>0</v>
      </c>
      <c r="D58" s="56">
        <v>0</v>
      </c>
      <c r="E58" s="56">
        <v>0</v>
      </c>
      <c r="F58" s="56">
        <v>0</v>
      </c>
      <c r="G58" s="56">
        <v>0</v>
      </c>
      <c r="H58" s="56">
        <v>0</v>
      </c>
      <c r="I58" s="56">
        <f t="shared" ref="I58:N58" si="62">SUM(I59:I60)</f>
        <v>60</v>
      </c>
      <c r="J58" s="56">
        <f t="shared" si="62"/>
        <v>623</v>
      </c>
      <c r="K58" s="56">
        <f t="shared" si="62"/>
        <v>450</v>
      </c>
      <c r="L58" s="56">
        <f t="shared" si="62"/>
        <v>849</v>
      </c>
      <c r="M58" s="56">
        <f t="shared" si="62"/>
        <v>1035</v>
      </c>
      <c r="N58" s="56">
        <f t="shared" si="62"/>
        <v>1456</v>
      </c>
      <c r="O58" s="56">
        <f t="shared" ref="O58" si="63">SUM(O59:O60)</f>
        <v>1879</v>
      </c>
      <c r="Q58" s="56">
        <f t="shared" si="42"/>
        <v>0</v>
      </c>
      <c r="R58" s="56">
        <f t="shared" si="61"/>
        <v>60</v>
      </c>
      <c r="S58" s="56">
        <f t="shared" si="40"/>
        <v>2957</v>
      </c>
      <c r="T58" s="56">
        <f t="shared" si="41"/>
        <v>3335</v>
      </c>
      <c r="U58" s="45" t="s">
        <v>9</v>
      </c>
    </row>
    <row r="59" spans="1:21" ht="15.95" hidden="1" customHeight="1" outlineLevel="1" x14ac:dyDescent="0.2">
      <c r="A59" s="57" t="s">
        <v>125</v>
      </c>
      <c r="B59" s="58">
        <v>0</v>
      </c>
      <c r="C59" s="58">
        <v>0</v>
      </c>
      <c r="D59" s="58">
        <v>0</v>
      </c>
      <c r="E59" s="58">
        <v>0</v>
      </c>
      <c r="F59" s="58">
        <v>0</v>
      </c>
      <c r="G59" s="58">
        <v>0</v>
      </c>
      <c r="H59" s="58">
        <v>0</v>
      </c>
      <c r="I59" s="58">
        <v>57</v>
      </c>
      <c r="J59" s="58">
        <v>84</v>
      </c>
      <c r="K59" s="58">
        <v>347</v>
      </c>
      <c r="L59" s="58">
        <v>815</v>
      </c>
      <c r="M59" s="58">
        <v>1024</v>
      </c>
      <c r="N59" s="58">
        <v>1454</v>
      </c>
      <c r="O59" s="58">
        <v>1844</v>
      </c>
      <c r="Q59" s="58">
        <f t="shared" si="42"/>
        <v>0</v>
      </c>
      <c r="R59" s="58">
        <f t="shared" si="61"/>
        <v>57</v>
      </c>
      <c r="S59" s="58">
        <f t="shared" si="40"/>
        <v>2270</v>
      </c>
      <c r="T59" s="58">
        <f t="shared" si="41"/>
        <v>3298</v>
      </c>
      <c r="U59" s="45" t="s">
        <v>9</v>
      </c>
    </row>
    <row r="60" spans="1:21" ht="15.95" hidden="1" customHeight="1" outlineLevel="1" x14ac:dyDescent="0.2">
      <c r="A60" s="57" t="s">
        <v>123</v>
      </c>
      <c r="B60" s="58">
        <v>0</v>
      </c>
      <c r="C60" s="58">
        <v>0</v>
      </c>
      <c r="D60" s="58">
        <v>0</v>
      </c>
      <c r="E60" s="58">
        <v>0</v>
      </c>
      <c r="F60" s="58">
        <v>0</v>
      </c>
      <c r="G60" s="58">
        <v>0</v>
      </c>
      <c r="H60" s="58">
        <v>0</v>
      </c>
      <c r="I60" s="58">
        <v>3</v>
      </c>
      <c r="J60" s="58">
        <v>539</v>
      </c>
      <c r="K60" s="58">
        <v>103</v>
      </c>
      <c r="L60" s="58">
        <v>34</v>
      </c>
      <c r="M60" s="58">
        <v>11</v>
      </c>
      <c r="N60" s="58">
        <v>2</v>
      </c>
      <c r="O60" s="58">
        <v>35</v>
      </c>
      <c r="Q60" s="58">
        <f t="shared" si="42"/>
        <v>0</v>
      </c>
      <c r="R60" s="58">
        <f t="shared" si="61"/>
        <v>3</v>
      </c>
      <c r="S60" s="58">
        <f t="shared" si="40"/>
        <v>687</v>
      </c>
      <c r="T60" s="58">
        <f t="shared" si="41"/>
        <v>37</v>
      </c>
      <c r="U60" s="45" t="s">
        <v>9</v>
      </c>
    </row>
    <row r="61" spans="1:21" ht="15.95" hidden="1" customHeight="1" outlineLevel="1" x14ac:dyDescent="0.2">
      <c r="A61" s="55" t="s">
        <v>126</v>
      </c>
      <c r="B61" s="56">
        <f t="shared" ref="B61:H61" si="64">B53+B54+B58</f>
        <v>-1</v>
      </c>
      <c r="C61" s="56">
        <f t="shared" si="64"/>
        <v>-16</v>
      </c>
      <c r="D61" s="56">
        <f t="shared" si="64"/>
        <v>-26</v>
      </c>
      <c r="E61" s="56">
        <f t="shared" si="64"/>
        <v>-16</v>
      </c>
      <c r="F61" s="56">
        <f t="shared" si="64"/>
        <v>-1</v>
      </c>
      <c r="G61" s="56">
        <f t="shared" si="64"/>
        <v>-8</v>
      </c>
      <c r="H61" s="56">
        <f t="shared" si="64"/>
        <v>-367</v>
      </c>
      <c r="I61" s="56">
        <f t="shared" ref="I61:J61" si="65">I53+I54+I58</f>
        <v>4713</v>
      </c>
      <c r="J61" s="56">
        <f t="shared" si="65"/>
        <v>1049</v>
      </c>
      <c r="K61" s="56">
        <f t="shared" ref="K61:L61" si="66">K53+K54+K58</f>
        <v>2557</v>
      </c>
      <c r="L61" s="56">
        <f t="shared" si="66"/>
        <v>-7186</v>
      </c>
      <c r="M61" s="56">
        <f t="shared" ref="M61:N61" si="67">M53+M54+M58</f>
        <v>-13645</v>
      </c>
      <c r="N61" s="56">
        <f t="shared" si="67"/>
        <v>-7848</v>
      </c>
      <c r="O61" s="56">
        <f t="shared" ref="O61" si="68">O53+O54+O58</f>
        <v>-14428</v>
      </c>
      <c r="Q61" s="56">
        <f t="shared" si="42"/>
        <v>-59</v>
      </c>
      <c r="R61" s="56">
        <f t="shared" si="61"/>
        <v>4713</v>
      </c>
      <c r="S61" s="56">
        <f t="shared" si="40"/>
        <v>-17225</v>
      </c>
      <c r="T61" s="56">
        <f t="shared" si="41"/>
        <v>-22276</v>
      </c>
      <c r="U61" s="45" t="s">
        <v>9</v>
      </c>
    </row>
    <row r="62" spans="1:21" ht="15.95" hidden="1" customHeight="1" outlineLevel="1" x14ac:dyDescent="0.2">
      <c r="A62" s="55" t="s">
        <v>127</v>
      </c>
      <c r="B62" s="56">
        <f t="shared" ref="B62:M62" si="69">SUM(B63:B66)</f>
        <v>0</v>
      </c>
      <c r="C62" s="56">
        <f t="shared" si="69"/>
        <v>0</v>
      </c>
      <c r="D62" s="56">
        <f t="shared" si="69"/>
        <v>0</v>
      </c>
      <c r="E62" s="56">
        <f t="shared" si="69"/>
        <v>0</v>
      </c>
      <c r="F62" s="56">
        <f t="shared" si="69"/>
        <v>0</v>
      </c>
      <c r="G62" s="56">
        <f t="shared" si="69"/>
        <v>0</v>
      </c>
      <c r="H62" s="56">
        <f t="shared" si="69"/>
        <v>0</v>
      </c>
      <c r="I62" s="56">
        <f t="shared" si="69"/>
        <v>0</v>
      </c>
      <c r="J62" s="56">
        <f t="shared" si="69"/>
        <v>0</v>
      </c>
      <c r="K62" s="56">
        <f t="shared" si="69"/>
        <v>0</v>
      </c>
      <c r="L62" s="56">
        <f t="shared" si="69"/>
        <v>0</v>
      </c>
      <c r="M62" s="56">
        <f t="shared" si="69"/>
        <v>0</v>
      </c>
      <c r="N62" s="56">
        <f t="shared" ref="N62:O62" si="70">SUM(N63:N66)</f>
        <v>0</v>
      </c>
      <c r="O62" s="56">
        <f t="shared" si="70"/>
        <v>0</v>
      </c>
      <c r="Q62" s="56">
        <f>SUM(B62:F62)</f>
        <v>0</v>
      </c>
      <c r="R62" s="56">
        <f t="shared" si="61"/>
        <v>0</v>
      </c>
      <c r="S62" s="56">
        <f t="shared" si="40"/>
        <v>0</v>
      </c>
      <c r="T62" s="56">
        <f t="shared" si="41"/>
        <v>0</v>
      </c>
      <c r="U62" s="45" t="s">
        <v>9</v>
      </c>
    </row>
    <row r="63" spans="1:21" ht="15.95" hidden="1" customHeight="1" outlineLevel="1" x14ac:dyDescent="0.2">
      <c r="A63" s="57" t="s">
        <v>128</v>
      </c>
      <c r="B63" s="58">
        <v>0</v>
      </c>
      <c r="C63" s="58">
        <v>0</v>
      </c>
      <c r="D63" s="58">
        <v>0</v>
      </c>
      <c r="E63" s="58">
        <v>0</v>
      </c>
      <c r="F63" s="58">
        <v>0</v>
      </c>
      <c r="G63" s="58">
        <v>0</v>
      </c>
      <c r="H63" s="58">
        <v>0</v>
      </c>
      <c r="I63" s="58">
        <v>0</v>
      </c>
      <c r="J63" s="58">
        <v>0</v>
      </c>
      <c r="K63" s="58">
        <v>0</v>
      </c>
      <c r="L63" s="58">
        <v>0</v>
      </c>
      <c r="M63" s="58">
        <v>0</v>
      </c>
      <c r="N63" s="58">
        <v>0</v>
      </c>
      <c r="O63" s="58">
        <v>0</v>
      </c>
      <c r="Q63" s="58">
        <f t="shared" si="42"/>
        <v>0</v>
      </c>
      <c r="R63" s="58">
        <f t="shared" si="61"/>
        <v>0</v>
      </c>
      <c r="S63" s="58">
        <f t="shared" si="40"/>
        <v>0</v>
      </c>
      <c r="T63" s="58">
        <f t="shared" si="41"/>
        <v>0</v>
      </c>
      <c r="U63" s="45" t="s">
        <v>9</v>
      </c>
    </row>
    <row r="64" spans="1:21" ht="15.95" hidden="1" customHeight="1" outlineLevel="1" x14ac:dyDescent="0.2">
      <c r="A64" s="57" t="s">
        <v>129</v>
      </c>
      <c r="B64" s="58">
        <v>0</v>
      </c>
      <c r="C64" s="58">
        <v>0</v>
      </c>
      <c r="D64" s="58">
        <v>0</v>
      </c>
      <c r="E64" s="58">
        <v>0</v>
      </c>
      <c r="F64" s="58">
        <v>0</v>
      </c>
      <c r="G64" s="58">
        <v>0</v>
      </c>
      <c r="H64" s="58">
        <v>0</v>
      </c>
      <c r="I64" s="58">
        <v>0</v>
      </c>
      <c r="J64" s="58">
        <v>0</v>
      </c>
      <c r="K64" s="58">
        <v>0</v>
      </c>
      <c r="L64" s="58">
        <v>0</v>
      </c>
      <c r="M64" s="58">
        <v>0</v>
      </c>
      <c r="N64" s="58">
        <v>0</v>
      </c>
      <c r="O64" s="58">
        <v>0</v>
      </c>
      <c r="Q64" s="58">
        <f t="shared" si="42"/>
        <v>0</v>
      </c>
      <c r="R64" s="58">
        <f t="shared" si="61"/>
        <v>0</v>
      </c>
      <c r="S64" s="58">
        <f t="shared" si="40"/>
        <v>0</v>
      </c>
      <c r="T64" s="58">
        <f t="shared" si="41"/>
        <v>0</v>
      </c>
      <c r="U64" s="45" t="s">
        <v>9</v>
      </c>
    </row>
    <row r="65" spans="1:21"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42"/>
        <v>0</v>
      </c>
      <c r="R65" s="58">
        <f t="shared" si="61"/>
        <v>0</v>
      </c>
      <c r="S65" s="58">
        <f t="shared" si="40"/>
        <v>0</v>
      </c>
      <c r="T65" s="58">
        <f t="shared" si="41"/>
        <v>0</v>
      </c>
      <c r="U65" s="45" t="s">
        <v>9</v>
      </c>
    </row>
    <row r="66" spans="1:21"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42"/>
        <v>0</v>
      </c>
      <c r="R66" s="58">
        <f t="shared" si="61"/>
        <v>0</v>
      </c>
      <c r="S66" s="58">
        <f t="shared" si="40"/>
        <v>0</v>
      </c>
      <c r="T66" s="58">
        <f t="shared" si="41"/>
        <v>0</v>
      </c>
      <c r="U66" s="45" t="s">
        <v>9</v>
      </c>
    </row>
    <row r="67" spans="1:21" ht="15.95" hidden="1" customHeight="1" outlineLevel="1" x14ac:dyDescent="0.2">
      <c r="A67" s="55" t="s">
        <v>81</v>
      </c>
      <c r="B67" s="56">
        <f t="shared" ref="B67:H67" si="71">B61+B62</f>
        <v>-1</v>
      </c>
      <c r="C67" s="56">
        <f t="shared" si="71"/>
        <v>-16</v>
      </c>
      <c r="D67" s="56">
        <f t="shared" si="71"/>
        <v>-26</v>
      </c>
      <c r="E67" s="56">
        <f t="shared" si="71"/>
        <v>-16</v>
      </c>
      <c r="F67" s="56">
        <f t="shared" si="71"/>
        <v>-1</v>
      </c>
      <c r="G67" s="56">
        <f t="shared" si="71"/>
        <v>-8</v>
      </c>
      <c r="H67" s="56">
        <f t="shared" si="71"/>
        <v>-367</v>
      </c>
      <c r="I67" s="56">
        <f t="shared" ref="I67:J67" si="72">I61+I62</f>
        <v>4713</v>
      </c>
      <c r="J67" s="56">
        <f t="shared" si="72"/>
        <v>1049</v>
      </c>
      <c r="K67" s="56">
        <f t="shared" ref="K67:L67" si="73">K61+K62</f>
        <v>2557</v>
      </c>
      <c r="L67" s="56">
        <f t="shared" si="73"/>
        <v>-7186</v>
      </c>
      <c r="M67" s="56">
        <f t="shared" ref="M67:N67" si="74">M61+M62</f>
        <v>-13645</v>
      </c>
      <c r="N67" s="56">
        <f t="shared" si="74"/>
        <v>-7848</v>
      </c>
      <c r="O67" s="56">
        <f t="shared" ref="O67" si="75">O61+O62</f>
        <v>-14428</v>
      </c>
      <c r="Q67" s="56">
        <f t="shared" si="42"/>
        <v>-59</v>
      </c>
      <c r="R67" s="56">
        <f t="shared" si="61"/>
        <v>4713</v>
      </c>
      <c r="S67" s="56">
        <f t="shared" si="40"/>
        <v>-17225</v>
      </c>
      <c r="T67" s="56">
        <f t="shared" si="41"/>
        <v>-22276</v>
      </c>
      <c r="U67" s="45" t="s">
        <v>9</v>
      </c>
    </row>
    <row r="68" spans="1:21" ht="15.95" customHeight="1" collapsed="1" x14ac:dyDescent="0.2">
      <c r="R68" s="34">
        <f t="shared" si="61"/>
        <v>0</v>
      </c>
      <c r="U68" s="45" t="s">
        <v>9</v>
      </c>
    </row>
    <row r="69" spans="1:21"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21" ht="15.95" customHeight="1" collapsed="1" x14ac:dyDescent="0.2">
      <c r="A70" s="43" t="s">
        <v>133</v>
      </c>
      <c r="B70" s="44">
        <f t="shared" ref="B70:H70" si="76">B71+B84</f>
        <v>1092269</v>
      </c>
      <c r="C70" s="44">
        <f t="shared" si="76"/>
        <v>1126953</v>
      </c>
      <c r="D70" s="44">
        <f t="shared" si="76"/>
        <v>1142357</v>
      </c>
      <c r="E70" s="44">
        <f t="shared" si="76"/>
        <v>1147375</v>
      </c>
      <c r="F70" s="44">
        <f t="shared" si="76"/>
        <v>1140979</v>
      </c>
      <c r="G70" s="44">
        <f t="shared" si="76"/>
        <v>1188497</v>
      </c>
      <c r="H70" s="44">
        <f t="shared" si="76"/>
        <v>1281282</v>
      </c>
      <c r="I70" s="44">
        <f t="shared" ref="I70:J70" si="77">I71+I84</f>
        <v>1477569</v>
      </c>
      <c r="J70" s="44">
        <f t="shared" si="77"/>
        <v>1484881</v>
      </c>
      <c r="K70" s="44">
        <f t="shared" ref="K70:L70" si="78">K71+K84</f>
        <v>1514509</v>
      </c>
      <c r="L70" s="44">
        <f t="shared" si="78"/>
        <v>1501717</v>
      </c>
      <c r="M70" s="44">
        <f t="shared" ref="M70:N70" si="79">M71+M84</f>
        <v>1456249</v>
      </c>
      <c r="N70" s="44">
        <f t="shared" si="79"/>
        <v>1461423</v>
      </c>
      <c r="O70" s="44">
        <f t="shared" ref="O70" si="80">O71+O84</f>
        <v>1446569</v>
      </c>
      <c r="Q70" s="157">
        <f t="shared" ref="Q70:Q101" si="81">E70</f>
        <v>1147375</v>
      </c>
      <c r="R70" s="157">
        <f t="shared" si="61"/>
        <v>1477569</v>
      </c>
      <c r="S70" s="157">
        <f t="shared" ref="S70:S101" si="82">M70</f>
        <v>1456249</v>
      </c>
      <c r="T70" s="157">
        <f t="shared" ref="T70:T101" ca="1" si="83">OFFSET(P70,0,-1)</f>
        <v>1446569</v>
      </c>
      <c r="U70" s="45" t="s">
        <v>9</v>
      </c>
    </row>
    <row r="71" spans="1:21" ht="15.95" hidden="1" customHeight="1" outlineLevel="1" x14ac:dyDescent="0.2">
      <c r="A71" s="61" t="s">
        <v>134</v>
      </c>
      <c r="B71" s="158">
        <v>988058</v>
      </c>
      <c r="C71" s="158">
        <v>952983</v>
      </c>
      <c r="D71" s="158">
        <v>718903</v>
      </c>
      <c r="E71" s="158">
        <v>432283</v>
      </c>
      <c r="F71" s="158">
        <v>246369</v>
      </c>
      <c r="G71" s="158">
        <v>99163</v>
      </c>
      <c r="H71" s="158">
        <v>42720</v>
      </c>
      <c r="I71" s="158">
        <f t="shared" ref="I71:N71" si="84">SUM(I72:I83)</f>
        <v>89156</v>
      </c>
      <c r="J71" s="158">
        <f t="shared" si="84"/>
        <v>96468</v>
      </c>
      <c r="K71" s="158">
        <f t="shared" si="84"/>
        <v>132299</v>
      </c>
      <c r="L71" s="158">
        <f t="shared" si="84"/>
        <v>128731</v>
      </c>
      <c r="M71" s="158">
        <f t="shared" si="84"/>
        <v>91672</v>
      </c>
      <c r="N71" s="158">
        <f t="shared" si="84"/>
        <v>106263</v>
      </c>
      <c r="O71" s="158">
        <f t="shared" ref="O71" si="85">SUM(O72:O83)</f>
        <v>100810</v>
      </c>
      <c r="Q71" s="158">
        <f t="shared" si="81"/>
        <v>432283</v>
      </c>
      <c r="R71" s="158">
        <f t="shared" si="61"/>
        <v>89156</v>
      </c>
      <c r="S71" s="158">
        <f t="shared" si="82"/>
        <v>91672</v>
      </c>
      <c r="T71" s="158">
        <f t="shared" ca="1" si="83"/>
        <v>100810</v>
      </c>
      <c r="U71" s="45" t="s">
        <v>9</v>
      </c>
    </row>
    <row r="72" spans="1:21" ht="15.95" hidden="1" customHeight="1" outlineLevel="1" x14ac:dyDescent="0.2">
      <c r="A72" s="63" t="s">
        <v>135</v>
      </c>
      <c r="B72" s="159">
        <v>983566</v>
      </c>
      <c r="C72" s="159">
        <v>945481</v>
      </c>
      <c r="D72" s="159">
        <v>709790</v>
      </c>
      <c r="E72" s="159">
        <v>291</v>
      </c>
      <c r="F72" s="159">
        <v>523</v>
      </c>
      <c r="G72" s="159">
        <v>107</v>
      </c>
      <c r="H72" s="159">
        <v>110</v>
      </c>
      <c r="I72" s="159">
        <v>111</v>
      </c>
      <c r="J72" s="159">
        <v>74</v>
      </c>
      <c r="K72" s="159">
        <v>267</v>
      </c>
      <c r="L72" s="159">
        <v>36</v>
      </c>
      <c r="M72" s="159">
        <v>450</v>
      </c>
      <c r="N72" s="159">
        <v>40</v>
      </c>
      <c r="O72" s="159">
        <v>41</v>
      </c>
      <c r="Q72" s="159">
        <f t="shared" si="81"/>
        <v>291</v>
      </c>
      <c r="R72" s="159">
        <f t="shared" si="61"/>
        <v>111</v>
      </c>
      <c r="S72" s="159">
        <f t="shared" si="82"/>
        <v>450</v>
      </c>
      <c r="T72" s="159">
        <f t="shared" ca="1" si="83"/>
        <v>41</v>
      </c>
      <c r="U72" s="45" t="s">
        <v>9</v>
      </c>
    </row>
    <row r="73" spans="1:21" ht="15.95" hidden="1" customHeight="1" outlineLevel="1" x14ac:dyDescent="0.2">
      <c r="A73" s="63" t="s">
        <v>136</v>
      </c>
      <c r="B73" s="159">
        <v>0</v>
      </c>
      <c r="C73" s="159">
        <v>0</v>
      </c>
      <c r="D73" s="159">
        <v>0</v>
      </c>
      <c r="E73" s="159">
        <v>419443</v>
      </c>
      <c r="F73" s="159">
        <v>230060</v>
      </c>
      <c r="G73" s="159">
        <v>82568</v>
      </c>
      <c r="H73" s="159">
        <v>26008</v>
      </c>
      <c r="I73" s="159">
        <v>17110</v>
      </c>
      <c r="J73" s="159">
        <v>31101</v>
      </c>
      <c r="K73" s="159">
        <v>51711</v>
      </c>
      <c r="L73" s="159">
        <v>53484</v>
      </c>
      <c r="M73" s="159">
        <v>42894</v>
      </c>
      <c r="N73" s="159">
        <v>58507</v>
      </c>
      <c r="O73" s="159">
        <v>52742</v>
      </c>
      <c r="Q73" s="159">
        <f t="shared" si="81"/>
        <v>419443</v>
      </c>
      <c r="R73" s="159">
        <f t="shared" si="61"/>
        <v>17110</v>
      </c>
      <c r="S73" s="159">
        <f t="shared" si="82"/>
        <v>42894</v>
      </c>
      <c r="T73" s="159">
        <f t="shared" ca="1" si="83"/>
        <v>52742</v>
      </c>
      <c r="U73" s="45" t="s">
        <v>9</v>
      </c>
    </row>
    <row r="74" spans="1:21" ht="15.95" hidden="1" customHeight="1" outlineLevel="1" x14ac:dyDescent="0.2">
      <c r="A74" s="63" t="s">
        <v>137</v>
      </c>
      <c r="B74" s="159">
        <v>0</v>
      </c>
      <c r="C74" s="159">
        <v>0</v>
      </c>
      <c r="D74" s="159">
        <v>0</v>
      </c>
      <c r="E74" s="159">
        <v>0</v>
      </c>
      <c r="F74" s="159">
        <v>0</v>
      </c>
      <c r="G74" s="159">
        <v>0</v>
      </c>
      <c r="H74" s="159">
        <v>0</v>
      </c>
      <c r="I74" s="159">
        <v>0</v>
      </c>
      <c r="J74" s="159">
        <v>0</v>
      </c>
      <c r="K74" s="159">
        <v>0</v>
      </c>
      <c r="L74" s="159">
        <v>0</v>
      </c>
      <c r="M74" s="159">
        <v>0</v>
      </c>
      <c r="N74" s="159">
        <v>0</v>
      </c>
      <c r="O74" s="159">
        <v>0</v>
      </c>
      <c r="Q74" s="159">
        <f t="shared" si="81"/>
        <v>0</v>
      </c>
      <c r="R74" s="159">
        <f t="shared" si="61"/>
        <v>0</v>
      </c>
      <c r="S74" s="159">
        <f t="shared" si="82"/>
        <v>0</v>
      </c>
      <c r="T74" s="159">
        <f t="shared" ca="1" si="83"/>
        <v>0</v>
      </c>
      <c r="U74" s="45" t="s">
        <v>9</v>
      </c>
    </row>
    <row r="75" spans="1:21" ht="15.95" hidden="1" customHeight="1" outlineLevel="1" x14ac:dyDescent="0.2">
      <c r="A75" s="63" t="s">
        <v>138</v>
      </c>
      <c r="B75" s="159">
        <v>0</v>
      </c>
      <c r="C75" s="159">
        <v>0</v>
      </c>
      <c r="D75" s="159">
        <v>0</v>
      </c>
      <c r="E75" s="159">
        <v>0</v>
      </c>
      <c r="F75" s="159">
        <v>0</v>
      </c>
      <c r="G75" s="159">
        <v>0</v>
      </c>
      <c r="H75" s="159">
        <v>0</v>
      </c>
      <c r="I75" s="159">
        <v>32186</v>
      </c>
      <c r="J75" s="159">
        <v>29390</v>
      </c>
      <c r="K75" s="159">
        <v>29571</v>
      </c>
      <c r="L75" s="159">
        <v>33195</v>
      </c>
      <c r="M75" s="159">
        <v>35611</v>
      </c>
      <c r="N75" s="159">
        <v>37906</v>
      </c>
      <c r="O75" s="159">
        <v>38143</v>
      </c>
      <c r="Q75" s="159">
        <f t="shared" si="81"/>
        <v>0</v>
      </c>
      <c r="R75" s="159">
        <f t="shared" si="61"/>
        <v>32186</v>
      </c>
      <c r="S75" s="159">
        <f t="shared" si="82"/>
        <v>35611</v>
      </c>
      <c r="T75" s="159">
        <f t="shared" ca="1" si="83"/>
        <v>38143</v>
      </c>
      <c r="U75" s="45" t="s">
        <v>9</v>
      </c>
    </row>
    <row r="76" spans="1:21" ht="15.95" hidden="1" customHeight="1" outlineLevel="1" x14ac:dyDescent="0.2">
      <c r="A76" s="63" t="s">
        <v>139</v>
      </c>
      <c r="B76" s="159">
        <v>0</v>
      </c>
      <c r="C76" s="159">
        <v>0</v>
      </c>
      <c r="D76" s="159">
        <v>0</v>
      </c>
      <c r="E76" s="159">
        <v>0</v>
      </c>
      <c r="F76" s="159">
        <v>0</v>
      </c>
      <c r="G76" s="159">
        <v>0</v>
      </c>
      <c r="H76" s="159">
        <v>0</v>
      </c>
      <c r="I76" s="159">
        <v>0</v>
      </c>
      <c r="J76" s="159">
        <v>0</v>
      </c>
      <c r="K76" s="159">
        <v>0</v>
      </c>
      <c r="L76" s="159">
        <v>0</v>
      </c>
      <c r="M76" s="159">
        <v>0</v>
      </c>
      <c r="N76" s="159">
        <v>0</v>
      </c>
      <c r="O76" s="159">
        <v>0</v>
      </c>
      <c r="Q76" s="159">
        <f t="shared" si="81"/>
        <v>0</v>
      </c>
      <c r="R76" s="159">
        <f t="shared" si="61"/>
        <v>0</v>
      </c>
      <c r="S76" s="159">
        <f t="shared" si="82"/>
        <v>0</v>
      </c>
      <c r="T76" s="159">
        <f t="shared" ca="1" si="83"/>
        <v>0</v>
      </c>
      <c r="U76" s="45" t="s">
        <v>9</v>
      </c>
    </row>
    <row r="77" spans="1:21" ht="15.95" hidden="1" customHeight="1" outlineLevel="1" x14ac:dyDescent="0.2">
      <c r="A77" s="63" t="s">
        <v>140</v>
      </c>
      <c r="B77" s="159">
        <v>4472</v>
      </c>
      <c r="C77" s="159">
        <v>7249</v>
      </c>
      <c r="D77" s="159">
        <v>8382</v>
      </c>
      <c r="E77" s="159">
        <v>11912</v>
      </c>
      <c r="F77" s="159">
        <v>12544</v>
      </c>
      <c r="G77" s="159">
        <v>13239</v>
      </c>
      <c r="H77" s="159">
        <v>13233</v>
      </c>
      <c r="I77" s="159">
        <v>13068</v>
      </c>
      <c r="J77" s="159">
        <v>9460</v>
      </c>
      <c r="K77" s="159">
        <v>3869</v>
      </c>
      <c r="L77" s="159">
        <v>3315</v>
      </c>
      <c r="M77" s="159">
        <v>2032</v>
      </c>
      <c r="N77" s="159">
        <v>3681</v>
      </c>
      <c r="O77" s="159">
        <v>3389</v>
      </c>
      <c r="Q77" s="159">
        <f t="shared" si="81"/>
        <v>11912</v>
      </c>
      <c r="R77" s="159">
        <f t="shared" si="61"/>
        <v>13068</v>
      </c>
      <c r="S77" s="159">
        <f t="shared" si="82"/>
        <v>2032</v>
      </c>
      <c r="T77" s="159">
        <f t="shared" ca="1" si="83"/>
        <v>3389</v>
      </c>
      <c r="U77" s="45" t="s">
        <v>9</v>
      </c>
    </row>
    <row r="78" spans="1:21" ht="15.95" hidden="1" customHeight="1" outlineLevel="1" x14ac:dyDescent="0.2">
      <c r="A78" s="63" t="s">
        <v>141</v>
      </c>
      <c r="B78" s="159">
        <v>0</v>
      </c>
      <c r="C78" s="159">
        <v>0</v>
      </c>
      <c r="D78" s="159">
        <v>0</v>
      </c>
      <c r="E78" s="159">
        <v>0</v>
      </c>
      <c r="F78" s="159">
        <v>0</v>
      </c>
      <c r="G78" s="159">
        <v>0</v>
      </c>
      <c r="H78" s="159">
        <v>0</v>
      </c>
      <c r="I78" s="159">
        <v>23349</v>
      </c>
      <c r="J78" s="159">
        <v>23181</v>
      </c>
      <c r="K78" s="159">
        <v>43414</v>
      </c>
      <c r="L78" s="159">
        <v>35683</v>
      </c>
      <c r="M78" s="159">
        <v>7638</v>
      </c>
      <c r="N78" s="159">
        <v>3163</v>
      </c>
      <c r="O78" s="159">
        <v>3470</v>
      </c>
      <c r="Q78" s="159">
        <f t="shared" si="81"/>
        <v>0</v>
      </c>
      <c r="R78" s="159">
        <f t="shared" si="61"/>
        <v>23349</v>
      </c>
      <c r="S78" s="159">
        <f t="shared" si="82"/>
        <v>7638</v>
      </c>
      <c r="T78" s="159">
        <f t="shared" ca="1" si="83"/>
        <v>3470</v>
      </c>
      <c r="U78" s="45" t="s">
        <v>9</v>
      </c>
    </row>
    <row r="79" spans="1:21" ht="15.95" hidden="1" customHeight="1" outlineLevel="1" x14ac:dyDescent="0.2">
      <c r="A79" s="63" t="s">
        <v>142</v>
      </c>
      <c r="B79" s="159">
        <v>0</v>
      </c>
      <c r="C79" s="159">
        <v>0</v>
      </c>
      <c r="D79" s="159">
        <v>0</v>
      </c>
      <c r="E79" s="159">
        <v>0</v>
      </c>
      <c r="F79" s="159">
        <v>0</v>
      </c>
      <c r="G79" s="159">
        <v>0</v>
      </c>
      <c r="H79" s="159">
        <v>0</v>
      </c>
      <c r="I79" s="159">
        <v>0</v>
      </c>
      <c r="J79" s="159">
        <v>88</v>
      </c>
      <c r="K79" s="159">
        <v>88</v>
      </c>
      <c r="L79" s="159">
        <v>88</v>
      </c>
      <c r="M79" s="159">
        <v>131</v>
      </c>
      <c r="N79" s="159">
        <v>131</v>
      </c>
      <c r="O79" s="159">
        <v>149</v>
      </c>
      <c r="Q79" s="159">
        <f t="shared" si="81"/>
        <v>0</v>
      </c>
      <c r="R79" s="159">
        <f t="shared" si="61"/>
        <v>0</v>
      </c>
      <c r="S79" s="159">
        <f t="shared" si="82"/>
        <v>131</v>
      </c>
      <c r="T79" s="159">
        <f t="shared" ca="1" si="83"/>
        <v>149</v>
      </c>
      <c r="U79" s="45" t="s">
        <v>9</v>
      </c>
    </row>
    <row r="80" spans="1:21" ht="15.95" hidden="1" customHeight="1" outlineLevel="1" x14ac:dyDescent="0.2">
      <c r="A80" s="63" t="s">
        <v>143</v>
      </c>
      <c r="B80" s="159">
        <v>0</v>
      </c>
      <c r="C80" s="159">
        <v>0</v>
      </c>
      <c r="D80" s="159">
        <v>0</v>
      </c>
      <c r="E80" s="159">
        <v>0</v>
      </c>
      <c r="F80" s="159">
        <v>0</v>
      </c>
      <c r="G80" s="159">
        <v>0</v>
      </c>
      <c r="H80" s="159">
        <v>0</v>
      </c>
      <c r="I80" s="159">
        <v>0</v>
      </c>
      <c r="J80" s="159">
        <v>0</v>
      </c>
      <c r="K80" s="159">
        <v>0</v>
      </c>
      <c r="L80" s="159">
        <v>0</v>
      </c>
      <c r="M80" s="159">
        <v>0</v>
      </c>
      <c r="N80" s="159">
        <v>0</v>
      </c>
      <c r="O80" s="159">
        <v>0</v>
      </c>
      <c r="Q80" s="159">
        <f t="shared" si="81"/>
        <v>0</v>
      </c>
      <c r="R80" s="159">
        <f t="shared" si="61"/>
        <v>0</v>
      </c>
      <c r="S80" s="159">
        <f t="shared" si="82"/>
        <v>0</v>
      </c>
      <c r="T80" s="159">
        <f t="shared" ca="1" si="83"/>
        <v>0</v>
      </c>
      <c r="U80" s="45" t="s">
        <v>9</v>
      </c>
    </row>
    <row r="81" spans="1:21" ht="15.95" hidden="1" customHeight="1" outlineLevel="1" x14ac:dyDescent="0.2">
      <c r="A81" s="63" t="s">
        <v>144</v>
      </c>
      <c r="B81" s="159">
        <v>0</v>
      </c>
      <c r="C81" s="159">
        <v>0</v>
      </c>
      <c r="D81" s="159">
        <v>0</v>
      </c>
      <c r="E81" s="159">
        <v>27</v>
      </c>
      <c r="F81" s="159">
        <v>22</v>
      </c>
      <c r="G81" s="159">
        <v>24</v>
      </c>
      <c r="H81" s="159">
        <v>41</v>
      </c>
      <c r="I81" s="159">
        <v>42</v>
      </c>
      <c r="J81" s="159">
        <v>39</v>
      </c>
      <c r="K81" s="159">
        <v>244</v>
      </c>
      <c r="L81" s="159">
        <v>185</v>
      </c>
      <c r="M81" s="159">
        <v>115</v>
      </c>
      <c r="N81" s="159">
        <v>48</v>
      </c>
      <c r="O81" s="159">
        <v>76</v>
      </c>
      <c r="Q81" s="159">
        <f t="shared" si="81"/>
        <v>27</v>
      </c>
      <c r="R81" s="159">
        <f t="shared" si="61"/>
        <v>42</v>
      </c>
      <c r="S81" s="159">
        <f t="shared" si="82"/>
        <v>115</v>
      </c>
      <c r="T81" s="159">
        <f t="shared" ca="1" si="83"/>
        <v>76</v>
      </c>
      <c r="U81" s="45" t="s">
        <v>9</v>
      </c>
    </row>
    <row r="82" spans="1:21" ht="15.95" hidden="1" customHeight="1" outlineLevel="1" x14ac:dyDescent="0.2">
      <c r="A82" s="63" t="s">
        <v>145</v>
      </c>
      <c r="B82" s="159">
        <v>0</v>
      </c>
      <c r="C82" s="159">
        <v>0</v>
      </c>
      <c r="D82" s="159">
        <v>0</v>
      </c>
      <c r="E82" s="159">
        <v>0</v>
      </c>
      <c r="F82" s="159">
        <v>0</v>
      </c>
      <c r="G82" s="159">
        <v>0</v>
      </c>
      <c r="H82" s="159">
        <v>0</v>
      </c>
      <c r="I82" s="159">
        <v>0</v>
      </c>
      <c r="J82" s="159">
        <v>0</v>
      </c>
      <c r="K82" s="159">
        <v>0</v>
      </c>
      <c r="L82" s="159">
        <v>0</v>
      </c>
      <c r="M82" s="159">
        <v>0</v>
      </c>
      <c r="N82" s="159">
        <v>0</v>
      </c>
      <c r="O82" s="159">
        <v>0</v>
      </c>
      <c r="Q82" s="159">
        <f t="shared" si="81"/>
        <v>0</v>
      </c>
      <c r="R82" s="159">
        <f t="shared" si="61"/>
        <v>0</v>
      </c>
      <c r="S82" s="159">
        <f t="shared" si="82"/>
        <v>0</v>
      </c>
      <c r="T82" s="159">
        <f t="shared" ca="1" si="83"/>
        <v>0</v>
      </c>
      <c r="U82" s="45" t="s">
        <v>9</v>
      </c>
    </row>
    <row r="83" spans="1:21" ht="15.95" hidden="1" customHeight="1" outlineLevel="1" x14ac:dyDescent="0.2">
      <c r="A83" s="63" t="s">
        <v>146</v>
      </c>
      <c r="B83" s="159">
        <v>20</v>
      </c>
      <c r="C83" s="159">
        <v>253</v>
      </c>
      <c r="D83" s="159">
        <v>731</v>
      </c>
      <c r="E83" s="159">
        <v>610</v>
      </c>
      <c r="F83" s="159">
        <v>3220</v>
      </c>
      <c r="G83" s="159">
        <v>3225</v>
      </c>
      <c r="H83" s="159">
        <v>3328</v>
      </c>
      <c r="I83" s="159">
        <v>3290</v>
      </c>
      <c r="J83" s="159">
        <v>3135</v>
      </c>
      <c r="K83" s="159">
        <v>3135</v>
      </c>
      <c r="L83" s="159">
        <v>2745</v>
      </c>
      <c r="M83" s="159">
        <v>2801</v>
      </c>
      <c r="N83" s="159">
        <v>2787</v>
      </c>
      <c r="O83" s="159">
        <v>2800</v>
      </c>
      <c r="Q83" s="159">
        <f t="shared" si="81"/>
        <v>610</v>
      </c>
      <c r="R83" s="159">
        <f t="shared" si="61"/>
        <v>3290</v>
      </c>
      <c r="S83" s="159">
        <f t="shared" si="82"/>
        <v>2801</v>
      </c>
      <c r="T83" s="159">
        <f t="shared" ca="1" si="83"/>
        <v>2800</v>
      </c>
      <c r="U83" s="45" t="s">
        <v>9</v>
      </c>
    </row>
    <row r="84" spans="1:21" ht="15.95" hidden="1" customHeight="1" outlineLevel="1" x14ac:dyDescent="0.2">
      <c r="A84" s="61" t="s">
        <v>147</v>
      </c>
      <c r="B84" s="62">
        <v>104211</v>
      </c>
      <c r="C84" s="62">
        <v>173970</v>
      </c>
      <c r="D84" s="62">
        <v>423454</v>
      </c>
      <c r="E84" s="62">
        <v>715092</v>
      </c>
      <c r="F84" s="62">
        <v>894610</v>
      </c>
      <c r="G84" s="62">
        <v>1089334</v>
      </c>
      <c r="H84" s="62">
        <v>1238562</v>
      </c>
      <c r="I84" s="62">
        <f t="shared" ref="I84:N84" si="86">SUM(I85:I98)</f>
        <v>1388413</v>
      </c>
      <c r="J84" s="62">
        <f t="shared" si="86"/>
        <v>1388413</v>
      </c>
      <c r="K84" s="62">
        <f t="shared" si="86"/>
        <v>1382210</v>
      </c>
      <c r="L84" s="62">
        <f t="shared" si="86"/>
        <v>1372986</v>
      </c>
      <c r="M84" s="62">
        <f t="shared" si="86"/>
        <v>1364577</v>
      </c>
      <c r="N84" s="62">
        <f t="shared" si="86"/>
        <v>1355160</v>
      </c>
      <c r="O84" s="62">
        <f t="shared" ref="O84" si="87">SUM(O85:O98)</f>
        <v>1345759</v>
      </c>
      <c r="Q84" s="62">
        <f t="shared" si="81"/>
        <v>715092</v>
      </c>
      <c r="R84" s="62">
        <f t="shared" si="61"/>
        <v>1388413</v>
      </c>
      <c r="S84" s="62">
        <f t="shared" si="82"/>
        <v>1364577</v>
      </c>
      <c r="T84" s="62">
        <f t="shared" ca="1" si="83"/>
        <v>1345759</v>
      </c>
      <c r="U84" s="45" t="s">
        <v>9</v>
      </c>
    </row>
    <row r="85" spans="1:21" ht="15.95" hidden="1" customHeight="1" outlineLevel="1" x14ac:dyDescent="0.2">
      <c r="A85" s="63" t="s">
        <v>138</v>
      </c>
      <c r="B85" s="58">
        <v>0</v>
      </c>
      <c r="C85" s="58">
        <v>0</v>
      </c>
      <c r="D85" s="58">
        <v>0</v>
      </c>
      <c r="E85" s="58">
        <v>0</v>
      </c>
      <c r="F85" s="58">
        <v>0</v>
      </c>
      <c r="G85" s="58">
        <v>0</v>
      </c>
      <c r="H85" s="58">
        <v>0</v>
      </c>
      <c r="I85" s="58">
        <v>0</v>
      </c>
      <c r="J85" s="58">
        <v>0</v>
      </c>
      <c r="K85" s="58">
        <v>0</v>
      </c>
      <c r="L85" s="58">
        <v>0</v>
      </c>
      <c r="M85" s="58">
        <v>104</v>
      </c>
      <c r="N85" s="58">
        <v>152</v>
      </c>
      <c r="O85" s="58">
        <v>200</v>
      </c>
      <c r="Q85" s="58">
        <f t="shared" si="81"/>
        <v>0</v>
      </c>
      <c r="R85" s="58">
        <f t="shared" si="61"/>
        <v>0</v>
      </c>
      <c r="S85" s="58">
        <f t="shared" si="82"/>
        <v>104</v>
      </c>
      <c r="T85" s="58">
        <f t="shared" ca="1" si="83"/>
        <v>200</v>
      </c>
      <c r="U85" s="45" t="s">
        <v>9</v>
      </c>
    </row>
    <row r="86" spans="1:21" ht="15.95" hidden="1" customHeight="1" outlineLevel="1" x14ac:dyDescent="0.2">
      <c r="A86" s="63" t="s">
        <v>139</v>
      </c>
      <c r="B86" s="54">
        <v>0</v>
      </c>
      <c r="C86" s="54">
        <v>0</v>
      </c>
      <c r="D86" s="54">
        <v>0</v>
      </c>
      <c r="E86" s="54">
        <v>0</v>
      </c>
      <c r="F86" s="54">
        <v>0</v>
      </c>
      <c r="G86" s="54">
        <v>0</v>
      </c>
      <c r="H86" s="54">
        <v>0</v>
      </c>
      <c r="I86" s="54">
        <v>0</v>
      </c>
      <c r="J86" s="54">
        <v>0</v>
      </c>
      <c r="K86" s="54">
        <v>0</v>
      </c>
      <c r="L86" s="54">
        <v>0</v>
      </c>
      <c r="M86" s="54">
        <v>0</v>
      </c>
      <c r="N86" s="54">
        <v>0</v>
      </c>
      <c r="O86" s="54">
        <v>0</v>
      </c>
      <c r="Q86" s="54">
        <f t="shared" si="81"/>
        <v>0</v>
      </c>
      <c r="R86" s="54">
        <f t="shared" ref="R86:R117" si="88">I86</f>
        <v>0</v>
      </c>
      <c r="S86" s="54">
        <f t="shared" si="82"/>
        <v>0</v>
      </c>
      <c r="T86" s="54">
        <f t="shared" ca="1" si="83"/>
        <v>0</v>
      </c>
      <c r="U86" s="45" t="s">
        <v>9</v>
      </c>
    </row>
    <row r="87" spans="1:21" ht="15.95" hidden="1" customHeight="1" outlineLevel="1" x14ac:dyDescent="0.2">
      <c r="A87" s="63" t="s">
        <v>148</v>
      </c>
      <c r="B87" s="54">
        <v>0</v>
      </c>
      <c r="C87" s="54">
        <v>0</v>
      </c>
      <c r="D87" s="54">
        <v>0</v>
      </c>
      <c r="E87" s="54">
        <v>0</v>
      </c>
      <c r="F87" s="54">
        <v>0</v>
      </c>
      <c r="G87" s="54">
        <v>0</v>
      </c>
      <c r="H87" s="54">
        <v>0</v>
      </c>
      <c r="I87" s="54">
        <v>0</v>
      </c>
      <c r="J87" s="54">
        <v>0</v>
      </c>
      <c r="K87" s="54">
        <v>0</v>
      </c>
      <c r="L87" s="54">
        <v>0</v>
      </c>
      <c r="M87" s="54">
        <v>0</v>
      </c>
      <c r="N87" s="54">
        <v>0</v>
      </c>
      <c r="O87" s="54">
        <v>0</v>
      </c>
      <c r="Q87" s="54">
        <f t="shared" si="81"/>
        <v>0</v>
      </c>
      <c r="R87" s="54">
        <f t="shared" si="88"/>
        <v>0</v>
      </c>
      <c r="S87" s="54">
        <f t="shared" si="82"/>
        <v>0</v>
      </c>
      <c r="T87" s="54">
        <f t="shared" ca="1" si="83"/>
        <v>0</v>
      </c>
      <c r="U87" s="45" t="s">
        <v>9</v>
      </c>
    </row>
    <row r="88" spans="1:21" ht="15.95" hidden="1" customHeight="1" outlineLevel="1" x14ac:dyDescent="0.2">
      <c r="A88" s="63" t="s">
        <v>137</v>
      </c>
      <c r="B88" s="54">
        <v>0</v>
      </c>
      <c r="C88" s="54">
        <v>0</v>
      </c>
      <c r="D88" s="54">
        <v>0</v>
      </c>
      <c r="E88" s="54">
        <v>0</v>
      </c>
      <c r="F88" s="54">
        <v>0</v>
      </c>
      <c r="G88" s="54">
        <v>0</v>
      </c>
      <c r="H88" s="54">
        <v>0</v>
      </c>
      <c r="I88" s="54">
        <v>0</v>
      </c>
      <c r="J88" s="54">
        <v>0</v>
      </c>
      <c r="K88" s="54">
        <v>0</v>
      </c>
      <c r="L88" s="54">
        <v>0</v>
      </c>
      <c r="M88" s="54">
        <v>0</v>
      </c>
      <c r="N88" s="54">
        <v>0</v>
      </c>
      <c r="O88" s="54">
        <v>0</v>
      </c>
      <c r="Q88" s="54">
        <f t="shared" si="81"/>
        <v>0</v>
      </c>
      <c r="R88" s="54">
        <f t="shared" si="88"/>
        <v>0</v>
      </c>
      <c r="S88" s="54">
        <f t="shared" si="82"/>
        <v>0</v>
      </c>
      <c r="T88" s="54">
        <f t="shared" ca="1" si="83"/>
        <v>0</v>
      </c>
      <c r="U88" s="45" t="s">
        <v>9</v>
      </c>
    </row>
    <row r="89" spans="1:21" ht="15.95" hidden="1" customHeight="1" outlineLevel="1" x14ac:dyDescent="0.2">
      <c r="A89" s="63" t="s">
        <v>140</v>
      </c>
      <c r="B89" s="54">
        <v>0</v>
      </c>
      <c r="C89" s="54">
        <v>0</v>
      </c>
      <c r="D89" s="54">
        <v>0</v>
      </c>
      <c r="E89" s="54">
        <v>0</v>
      </c>
      <c r="F89" s="54">
        <v>0</v>
      </c>
      <c r="G89" s="54">
        <v>0</v>
      </c>
      <c r="H89" s="54">
        <v>0</v>
      </c>
      <c r="I89" s="54">
        <v>0</v>
      </c>
      <c r="J89" s="54">
        <v>0</v>
      </c>
      <c r="K89" s="54">
        <v>0</v>
      </c>
      <c r="L89" s="54">
        <v>0</v>
      </c>
      <c r="M89" s="54">
        <v>0</v>
      </c>
      <c r="N89" s="54">
        <v>0</v>
      </c>
      <c r="O89" s="54">
        <v>0</v>
      </c>
      <c r="Q89" s="54">
        <f t="shared" si="81"/>
        <v>0</v>
      </c>
      <c r="R89" s="54">
        <f t="shared" si="88"/>
        <v>0</v>
      </c>
      <c r="S89" s="54">
        <f t="shared" si="82"/>
        <v>0</v>
      </c>
      <c r="T89" s="54">
        <f t="shared" ca="1" si="83"/>
        <v>0</v>
      </c>
      <c r="U89" s="45" t="s">
        <v>9</v>
      </c>
    </row>
    <row r="90" spans="1:21" ht="15.95" hidden="1" customHeight="1" outlineLevel="1" x14ac:dyDescent="0.2">
      <c r="A90" s="63" t="s">
        <v>149</v>
      </c>
      <c r="B90" s="54">
        <v>0</v>
      </c>
      <c r="C90" s="54">
        <v>0</v>
      </c>
      <c r="D90" s="54">
        <v>0</v>
      </c>
      <c r="E90" s="54">
        <v>0</v>
      </c>
      <c r="F90" s="54">
        <v>0</v>
      </c>
      <c r="G90" s="54">
        <v>0</v>
      </c>
      <c r="H90" s="54">
        <v>0</v>
      </c>
      <c r="I90" s="54">
        <v>0</v>
      </c>
      <c r="J90" s="54">
        <v>0</v>
      </c>
      <c r="K90" s="54">
        <v>0</v>
      </c>
      <c r="L90" s="54">
        <v>0</v>
      </c>
      <c r="M90" s="54">
        <v>0</v>
      </c>
      <c r="N90" s="54">
        <v>0</v>
      </c>
      <c r="O90" s="54">
        <v>0</v>
      </c>
      <c r="Q90" s="54">
        <f t="shared" si="81"/>
        <v>0</v>
      </c>
      <c r="R90" s="54">
        <f t="shared" si="88"/>
        <v>0</v>
      </c>
      <c r="S90" s="54">
        <f t="shared" si="82"/>
        <v>0</v>
      </c>
      <c r="T90" s="54">
        <f t="shared" ca="1" si="83"/>
        <v>0</v>
      </c>
      <c r="U90" s="45" t="s">
        <v>9</v>
      </c>
    </row>
    <row r="91" spans="1:21" ht="15.95" hidden="1" customHeight="1" outlineLevel="1" x14ac:dyDescent="0.2">
      <c r="A91" s="63" t="s">
        <v>141</v>
      </c>
      <c r="B91" s="54">
        <v>0</v>
      </c>
      <c r="C91" s="54">
        <v>0</v>
      </c>
      <c r="D91" s="54">
        <v>0</v>
      </c>
      <c r="E91" s="54">
        <v>0</v>
      </c>
      <c r="F91" s="54">
        <v>0</v>
      </c>
      <c r="G91" s="54">
        <v>0</v>
      </c>
      <c r="H91" s="54">
        <v>0</v>
      </c>
      <c r="I91" s="54">
        <v>0</v>
      </c>
      <c r="J91" s="54">
        <v>0</v>
      </c>
      <c r="K91" s="54">
        <v>0</v>
      </c>
      <c r="L91" s="54">
        <v>0</v>
      </c>
      <c r="M91" s="54">
        <v>0</v>
      </c>
      <c r="N91" s="54">
        <v>0</v>
      </c>
      <c r="O91" s="54">
        <v>0</v>
      </c>
      <c r="Q91" s="54">
        <f t="shared" si="81"/>
        <v>0</v>
      </c>
      <c r="R91" s="54">
        <f t="shared" si="88"/>
        <v>0</v>
      </c>
      <c r="S91" s="54">
        <f t="shared" si="82"/>
        <v>0</v>
      </c>
      <c r="T91" s="54">
        <f t="shared" ca="1" si="83"/>
        <v>0</v>
      </c>
      <c r="U91" s="45" t="s">
        <v>9</v>
      </c>
    </row>
    <row r="92" spans="1:21" ht="15.95" hidden="1" customHeight="1" outlineLevel="1" x14ac:dyDescent="0.2">
      <c r="A92" s="63" t="s">
        <v>142</v>
      </c>
      <c r="B92" s="54">
        <v>0</v>
      </c>
      <c r="C92" s="54">
        <v>0</v>
      </c>
      <c r="D92" s="54">
        <v>0</v>
      </c>
      <c r="E92" s="54">
        <v>0</v>
      </c>
      <c r="F92" s="54">
        <v>0</v>
      </c>
      <c r="G92" s="54">
        <v>0</v>
      </c>
      <c r="H92" s="54">
        <v>0</v>
      </c>
      <c r="I92" s="54">
        <v>0</v>
      </c>
      <c r="J92" s="54">
        <v>0</v>
      </c>
      <c r="K92" s="54">
        <v>0</v>
      </c>
      <c r="L92" s="54">
        <v>0</v>
      </c>
      <c r="M92" s="54">
        <v>0</v>
      </c>
      <c r="N92" s="54">
        <v>0</v>
      </c>
      <c r="O92" s="54">
        <v>0</v>
      </c>
      <c r="Q92" s="54">
        <f t="shared" si="81"/>
        <v>0</v>
      </c>
      <c r="R92" s="54">
        <f t="shared" si="88"/>
        <v>0</v>
      </c>
      <c r="S92" s="54">
        <f t="shared" si="82"/>
        <v>0</v>
      </c>
      <c r="T92" s="54">
        <f t="shared" ca="1" si="83"/>
        <v>0</v>
      </c>
      <c r="U92" s="45" t="s">
        <v>9</v>
      </c>
    </row>
    <row r="93" spans="1:21" ht="15.95" hidden="1" customHeight="1" outlineLevel="1" x14ac:dyDescent="0.2">
      <c r="A93" s="63" t="s">
        <v>143</v>
      </c>
      <c r="B93" s="54">
        <v>6996</v>
      </c>
      <c r="C93" s="54">
        <v>6996</v>
      </c>
      <c r="D93" s="54">
        <v>0</v>
      </c>
      <c r="E93" s="54">
        <v>0</v>
      </c>
      <c r="F93" s="54">
        <v>0</v>
      </c>
      <c r="G93" s="54">
        <v>0</v>
      </c>
      <c r="H93" s="54">
        <v>0</v>
      </c>
      <c r="I93" s="54">
        <v>0</v>
      </c>
      <c r="J93" s="54">
        <v>0</v>
      </c>
      <c r="K93" s="54">
        <v>103</v>
      </c>
      <c r="L93" s="54">
        <v>103</v>
      </c>
      <c r="M93" s="54">
        <v>94</v>
      </c>
      <c r="N93" s="54">
        <v>94</v>
      </c>
      <c r="O93" s="54">
        <v>94</v>
      </c>
      <c r="Q93" s="54">
        <f t="shared" si="81"/>
        <v>0</v>
      </c>
      <c r="R93" s="54">
        <f t="shared" si="88"/>
        <v>0</v>
      </c>
      <c r="S93" s="54">
        <f t="shared" si="82"/>
        <v>94</v>
      </c>
      <c r="T93" s="54">
        <f t="shared" ca="1" si="83"/>
        <v>94</v>
      </c>
      <c r="U93" s="45" t="s">
        <v>9</v>
      </c>
    </row>
    <row r="94" spans="1:21" ht="15.95" hidden="1" customHeight="1" outlineLevel="1" x14ac:dyDescent="0.2">
      <c r="A94" s="63" t="s">
        <v>145</v>
      </c>
      <c r="B94" s="54">
        <v>0</v>
      </c>
      <c r="C94" s="54">
        <v>0</v>
      </c>
      <c r="D94" s="54">
        <v>0</v>
      </c>
      <c r="E94" s="54">
        <v>0</v>
      </c>
      <c r="F94" s="54">
        <v>0</v>
      </c>
      <c r="G94" s="54">
        <v>0</v>
      </c>
      <c r="H94" s="54">
        <v>0</v>
      </c>
      <c r="I94" s="54">
        <v>0</v>
      </c>
      <c r="J94" s="54">
        <v>0</v>
      </c>
      <c r="K94" s="54">
        <v>0</v>
      </c>
      <c r="L94" s="54">
        <v>0</v>
      </c>
      <c r="M94" s="54">
        <v>0</v>
      </c>
      <c r="N94" s="54">
        <v>0</v>
      </c>
      <c r="O94" s="54">
        <v>0</v>
      </c>
      <c r="Q94" s="54">
        <f t="shared" si="81"/>
        <v>0</v>
      </c>
      <c r="R94" s="54">
        <f t="shared" si="88"/>
        <v>0</v>
      </c>
      <c r="S94" s="54">
        <f t="shared" si="82"/>
        <v>0</v>
      </c>
      <c r="T94" s="54">
        <f t="shared" ca="1" si="83"/>
        <v>0</v>
      </c>
      <c r="U94" s="45" t="s">
        <v>9</v>
      </c>
    </row>
    <row r="95" spans="1:21" ht="15.95" hidden="1" customHeight="1" outlineLevel="1" x14ac:dyDescent="0.2">
      <c r="A95" s="63" t="s">
        <v>146</v>
      </c>
      <c r="B95" s="54">
        <v>0</v>
      </c>
      <c r="C95" s="54">
        <v>0</v>
      </c>
      <c r="D95" s="54">
        <v>0</v>
      </c>
      <c r="E95" s="54">
        <v>0</v>
      </c>
      <c r="F95" s="54">
        <v>0</v>
      </c>
      <c r="G95" s="54">
        <v>0</v>
      </c>
      <c r="H95" s="54">
        <v>0</v>
      </c>
      <c r="I95" s="54">
        <v>0</v>
      </c>
      <c r="J95" s="54">
        <v>0</v>
      </c>
      <c r="K95" s="54">
        <v>0</v>
      </c>
      <c r="L95" s="54">
        <v>0</v>
      </c>
      <c r="M95" s="54">
        <v>0</v>
      </c>
      <c r="N95" s="54">
        <v>0</v>
      </c>
      <c r="O95" s="54">
        <v>0</v>
      </c>
      <c r="Q95" s="54">
        <f t="shared" si="81"/>
        <v>0</v>
      </c>
      <c r="R95" s="54">
        <f t="shared" si="88"/>
        <v>0</v>
      </c>
      <c r="S95" s="54">
        <f t="shared" si="82"/>
        <v>0</v>
      </c>
      <c r="T95" s="54">
        <f t="shared" ca="1" si="83"/>
        <v>0</v>
      </c>
      <c r="U95" s="45" t="s">
        <v>9</v>
      </c>
    </row>
    <row r="96" spans="1:21" ht="15.95" hidden="1" customHeight="1" outlineLevel="1" x14ac:dyDescent="0.2">
      <c r="A96" s="63" t="s">
        <v>150</v>
      </c>
      <c r="B96" s="54">
        <v>0</v>
      </c>
      <c r="C96" s="54">
        <v>0</v>
      </c>
      <c r="D96" s="54">
        <v>0</v>
      </c>
      <c r="E96" s="54">
        <v>0</v>
      </c>
      <c r="F96" s="54">
        <v>0</v>
      </c>
      <c r="G96" s="54">
        <v>0</v>
      </c>
      <c r="H96" s="54">
        <v>0</v>
      </c>
      <c r="I96" s="54">
        <v>0</v>
      </c>
      <c r="J96" s="54">
        <v>0</v>
      </c>
      <c r="K96" s="54">
        <v>0</v>
      </c>
      <c r="L96" s="54">
        <v>0</v>
      </c>
      <c r="M96" s="54">
        <v>0</v>
      </c>
      <c r="N96" s="54">
        <v>0</v>
      </c>
      <c r="O96" s="54">
        <v>0</v>
      </c>
      <c r="Q96" s="54">
        <f t="shared" si="81"/>
        <v>0</v>
      </c>
      <c r="R96" s="54">
        <f t="shared" si="88"/>
        <v>0</v>
      </c>
      <c r="S96" s="54">
        <f t="shared" si="82"/>
        <v>0</v>
      </c>
      <c r="T96" s="54">
        <f t="shared" ca="1" si="83"/>
        <v>0</v>
      </c>
      <c r="U96" s="45" t="s">
        <v>9</v>
      </c>
    </row>
    <row r="97" spans="1:21" ht="15.95" hidden="1" customHeight="1" outlineLevel="1" x14ac:dyDescent="0.2">
      <c r="A97" s="63" t="s">
        <v>151</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Q97" s="54">
        <f t="shared" si="81"/>
        <v>713135</v>
      </c>
      <c r="R97" s="54">
        <f t="shared" si="88"/>
        <v>1355270</v>
      </c>
      <c r="S97" s="54">
        <f t="shared" si="82"/>
        <v>1331351</v>
      </c>
      <c r="T97" s="54">
        <f t="shared" ca="1" si="83"/>
        <v>1312522</v>
      </c>
      <c r="U97" s="45" t="s">
        <v>9</v>
      </c>
    </row>
    <row r="98" spans="1:21" ht="15.95" hidden="1" customHeight="1" outlineLevel="1" x14ac:dyDescent="0.2">
      <c r="A98" s="63" t="s">
        <v>152</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Q98" s="54">
        <f t="shared" si="81"/>
        <v>1957</v>
      </c>
      <c r="R98" s="54">
        <f t="shared" si="88"/>
        <v>33143</v>
      </c>
      <c r="S98" s="54">
        <f t="shared" si="82"/>
        <v>33028</v>
      </c>
      <c r="T98" s="54">
        <f t="shared" ca="1" si="83"/>
        <v>32943</v>
      </c>
      <c r="U98" s="45" t="s">
        <v>9</v>
      </c>
    </row>
    <row r="99" spans="1:21" ht="15.95" customHeight="1" collapsed="1" x14ac:dyDescent="0.2">
      <c r="A99" s="43" t="s">
        <v>153</v>
      </c>
      <c r="B99" s="145">
        <f t="shared" ref="B99:G99" si="89">B100+B113+B126</f>
        <v>1092269</v>
      </c>
      <c r="C99" s="145">
        <f t="shared" si="89"/>
        <v>1126953</v>
      </c>
      <c r="D99" s="145">
        <f t="shared" si="89"/>
        <v>1142357</v>
      </c>
      <c r="E99" s="145">
        <f t="shared" si="89"/>
        <v>1147375</v>
      </c>
      <c r="F99" s="145">
        <f t="shared" si="89"/>
        <v>1140979</v>
      </c>
      <c r="G99" s="145">
        <f t="shared" si="89"/>
        <v>1188497</v>
      </c>
      <c r="H99" s="145">
        <f t="shared" ref="H99:M99" si="90">H100+H113+H126</f>
        <v>1281282</v>
      </c>
      <c r="I99" s="145">
        <f t="shared" si="90"/>
        <v>1477569</v>
      </c>
      <c r="J99" s="145">
        <f t="shared" si="90"/>
        <v>1484881</v>
      </c>
      <c r="K99" s="145">
        <f t="shared" si="90"/>
        <v>1514509</v>
      </c>
      <c r="L99" s="145">
        <f t="shared" si="90"/>
        <v>1501717</v>
      </c>
      <c r="M99" s="145">
        <f t="shared" si="90"/>
        <v>1456249</v>
      </c>
      <c r="N99" s="145">
        <f t="shared" ref="N99:O99" si="91">N100+N113+N126</f>
        <v>1461423</v>
      </c>
      <c r="O99" s="145">
        <f t="shared" si="91"/>
        <v>1446569</v>
      </c>
      <c r="Q99" s="44">
        <f t="shared" si="81"/>
        <v>1147375</v>
      </c>
      <c r="R99" s="44">
        <f t="shared" si="88"/>
        <v>1477569</v>
      </c>
      <c r="S99" s="44">
        <f t="shared" si="82"/>
        <v>1456249</v>
      </c>
      <c r="T99" s="44">
        <f t="shared" ca="1" si="83"/>
        <v>1446569</v>
      </c>
      <c r="U99" s="45" t="s">
        <v>9</v>
      </c>
    </row>
    <row r="100" spans="1:21" ht="15.95" hidden="1" customHeight="1" outlineLevel="1" x14ac:dyDescent="0.2">
      <c r="A100" s="61" t="s">
        <v>154</v>
      </c>
      <c r="B100" s="62">
        <v>9029</v>
      </c>
      <c r="C100" s="62">
        <v>30128</v>
      </c>
      <c r="D100" s="62">
        <v>40885</v>
      </c>
      <c r="E100" s="62">
        <v>92636</v>
      </c>
      <c r="F100" s="62">
        <v>12927</v>
      </c>
      <c r="G100" s="62">
        <v>65589</v>
      </c>
      <c r="H100" s="62">
        <v>20742</v>
      </c>
      <c r="I100" s="62">
        <f t="shared" ref="I100:N100" si="92">SUM(I101:I112)</f>
        <v>239721</v>
      </c>
      <c r="J100" s="62">
        <f t="shared" si="92"/>
        <v>195103</v>
      </c>
      <c r="K100" s="62">
        <f t="shared" si="92"/>
        <v>196138</v>
      </c>
      <c r="L100" s="62">
        <f t="shared" si="92"/>
        <v>153937</v>
      </c>
      <c r="M100" s="62">
        <f t="shared" si="92"/>
        <v>120503</v>
      </c>
      <c r="N100" s="62">
        <f t="shared" si="92"/>
        <v>126266</v>
      </c>
      <c r="O100" s="62">
        <f t="shared" ref="O100" si="93">SUM(O101:O112)</f>
        <v>108880</v>
      </c>
      <c r="Q100" s="62">
        <f t="shared" si="81"/>
        <v>92636</v>
      </c>
      <c r="R100" s="62">
        <f t="shared" si="88"/>
        <v>239721</v>
      </c>
      <c r="S100" s="62">
        <f t="shared" si="82"/>
        <v>120503</v>
      </c>
      <c r="T100" s="62">
        <f t="shared" ca="1" si="83"/>
        <v>108880</v>
      </c>
      <c r="U100" s="45" t="s">
        <v>9</v>
      </c>
    </row>
    <row r="101" spans="1:21" ht="15.95" hidden="1" customHeight="1" outlineLevel="1" x14ac:dyDescent="0.2">
      <c r="A101" s="63" t="s">
        <v>155</v>
      </c>
      <c r="B101" s="54">
        <v>0</v>
      </c>
      <c r="C101" s="54">
        <v>0</v>
      </c>
      <c r="D101" s="54">
        <v>0</v>
      </c>
      <c r="E101" s="54">
        <v>0</v>
      </c>
      <c r="F101" s="54">
        <v>0</v>
      </c>
      <c r="G101" s="54">
        <v>0</v>
      </c>
      <c r="H101" s="54">
        <v>0</v>
      </c>
      <c r="I101" s="54">
        <v>0</v>
      </c>
      <c r="J101" s="54">
        <v>0</v>
      </c>
      <c r="K101" s="54">
        <v>0</v>
      </c>
      <c r="L101" s="54">
        <v>0</v>
      </c>
      <c r="M101" s="54">
        <v>0</v>
      </c>
      <c r="N101" s="54">
        <v>0</v>
      </c>
      <c r="O101" s="54">
        <v>0</v>
      </c>
      <c r="Q101" s="54">
        <f t="shared" si="81"/>
        <v>0</v>
      </c>
      <c r="R101" s="54">
        <f t="shared" si="88"/>
        <v>0</v>
      </c>
      <c r="S101" s="54">
        <f t="shared" si="82"/>
        <v>0</v>
      </c>
      <c r="T101" s="54">
        <f t="shared" ca="1" si="83"/>
        <v>0</v>
      </c>
      <c r="U101" s="45" t="s">
        <v>9</v>
      </c>
    </row>
    <row r="102" spans="1:21" ht="15.95" hidden="1" customHeight="1" outlineLevel="1" x14ac:dyDescent="0.2">
      <c r="A102" s="63" t="s">
        <v>156</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Q102" s="54">
        <f t="shared" ref="Q102:Q133" si="94">E102</f>
        <v>16990</v>
      </c>
      <c r="R102" s="54">
        <f t="shared" si="88"/>
        <v>17914</v>
      </c>
      <c r="S102" s="54">
        <f t="shared" ref="S102:S133" si="95">M102</f>
        <v>20180</v>
      </c>
      <c r="T102" s="54">
        <f t="shared" ref="T102:T133" ca="1" si="96">OFFSET(P102,0,-1)</f>
        <v>62161</v>
      </c>
      <c r="U102" s="45" t="s">
        <v>9</v>
      </c>
    </row>
    <row r="103" spans="1:21" ht="15.95" hidden="1" customHeight="1" outlineLevel="1" x14ac:dyDescent="0.2">
      <c r="A103" s="63" t="s">
        <v>157</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Q103" s="54">
        <f t="shared" si="94"/>
        <v>6186</v>
      </c>
      <c r="R103" s="54">
        <f t="shared" si="88"/>
        <v>27797</v>
      </c>
      <c r="S103" s="54">
        <f t="shared" si="95"/>
        <v>6375</v>
      </c>
      <c r="T103" s="54">
        <f t="shared" ca="1" si="96"/>
        <v>9523</v>
      </c>
      <c r="U103" s="45" t="s">
        <v>9</v>
      </c>
    </row>
    <row r="104" spans="1:21" ht="15.95" hidden="1" customHeight="1" outlineLevel="1" x14ac:dyDescent="0.2">
      <c r="A104" s="63" t="s">
        <v>158</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Q104" s="54">
        <f t="shared" si="94"/>
        <v>4756</v>
      </c>
      <c r="R104" s="54">
        <f t="shared" si="88"/>
        <v>11605</v>
      </c>
      <c r="S104" s="54">
        <f t="shared" si="95"/>
        <v>4511</v>
      </c>
      <c r="T104" s="54">
        <f t="shared" ca="1" si="96"/>
        <v>2899</v>
      </c>
      <c r="U104" s="45" t="s">
        <v>9</v>
      </c>
    </row>
    <row r="105" spans="1:21" ht="15.95" hidden="1" customHeight="1" outlineLevel="1" x14ac:dyDescent="0.2">
      <c r="A105" s="63" t="s">
        <v>159</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Q105" s="54">
        <f t="shared" si="94"/>
        <v>5103</v>
      </c>
      <c r="R105" s="54">
        <f t="shared" si="88"/>
        <v>7118</v>
      </c>
      <c r="S105" s="54">
        <f t="shared" si="95"/>
        <v>5777</v>
      </c>
      <c r="T105" s="54">
        <f t="shared" ca="1" si="96"/>
        <v>6411</v>
      </c>
      <c r="U105" s="45" t="s">
        <v>9</v>
      </c>
    </row>
    <row r="106" spans="1:21" ht="15.95" hidden="1" customHeight="1" outlineLevel="1" x14ac:dyDescent="0.2">
      <c r="A106" s="63" t="s">
        <v>160</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Q106" s="54">
        <f t="shared" si="94"/>
        <v>0</v>
      </c>
      <c r="R106" s="54">
        <f t="shared" si="88"/>
        <v>84037</v>
      </c>
      <c r="S106" s="54">
        <f t="shared" si="95"/>
        <v>39168</v>
      </c>
      <c r="T106" s="54">
        <f t="shared" ca="1" si="96"/>
        <v>20151</v>
      </c>
      <c r="U106" s="45" t="s">
        <v>9</v>
      </c>
    </row>
    <row r="107" spans="1:21" ht="15.95" hidden="1" customHeight="1" outlineLevel="1" x14ac:dyDescent="0.2">
      <c r="A107" s="63" t="s">
        <v>161</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Q107" s="54">
        <f t="shared" si="94"/>
        <v>59599</v>
      </c>
      <c r="R107" s="54">
        <f t="shared" si="88"/>
        <v>89953</v>
      </c>
      <c r="S107" s="54">
        <f t="shared" si="95"/>
        <v>38581</v>
      </c>
      <c r="T107" s="54">
        <f t="shared" ca="1" si="96"/>
        <v>0</v>
      </c>
      <c r="U107" s="45" t="s">
        <v>9</v>
      </c>
    </row>
    <row r="108" spans="1:21" ht="15.95" hidden="1" customHeight="1" outlineLevel="1" x14ac:dyDescent="0.2">
      <c r="A108" s="63" t="s">
        <v>162</v>
      </c>
      <c r="B108" s="54">
        <v>0</v>
      </c>
      <c r="C108" s="54">
        <v>0</v>
      </c>
      <c r="D108" s="54">
        <v>0</v>
      </c>
      <c r="E108" s="54">
        <v>0</v>
      </c>
      <c r="F108" s="54">
        <v>0</v>
      </c>
      <c r="G108" s="54">
        <v>0</v>
      </c>
      <c r="H108" s="54">
        <v>0</v>
      </c>
      <c r="I108" s="54">
        <v>0</v>
      </c>
      <c r="J108" s="54">
        <v>0</v>
      </c>
      <c r="K108" s="54">
        <v>0</v>
      </c>
      <c r="L108" s="54">
        <v>0</v>
      </c>
      <c r="M108" s="54">
        <v>0</v>
      </c>
      <c r="N108" s="54">
        <v>0</v>
      </c>
      <c r="O108" s="54">
        <v>0</v>
      </c>
      <c r="Q108" s="54">
        <f t="shared" si="94"/>
        <v>0</v>
      </c>
      <c r="R108" s="54">
        <f t="shared" si="88"/>
        <v>0</v>
      </c>
      <c r="S108" s="54">
        <f t="shared" si="95"/>
        <v>0</v>
      </c>
      <c r="T108" s="54">
        <f t="shared" ca="1" si="96"/>
        <v>0</v>
      </c>
      <c r="U108" s="45" t="s">
        <v>9</v>
      </c>
    </row>
    <row r="109" spans="1:21" ht="15.95" hidden="1" customHeight="1" outlineLevel="1" x14ac:dyDescent="0.2">
      <c r="A109" s="63" t="s">
        <v>163</v>
      </c>
      <c r="B109" s="54">
        <v>0</v>
      </c>
      <c r="C109" s="54">
        <v>0</v>
      </c>
      <c r="D109" s="54">
        <v>0</v>
      </c>
      <c r="E109" s="54">
        <v>0</v>
      </c>
      <c r="F109" s="54">
        <v>0</v>
      </c>
      <c r="G109" s="54">
        <v>0</v>
      </c>
      <c r="H109" s="54">
        <v>0</v>
      </c>
      <c r="I109" s="54">
        <v>499</v>
      </c>
      <c r="J109" s="54">
        <v>1010</v>
      </c>
      <c r="K109" s="54">
        <v>1370</v>
      </c>
      <c r="L109" s="54">
        <v>1577</v>
      </c>
      <c r="M109" s="54">
        <v>1780</v>
      </c>
      <c r="N109" s="54">
        <v>1852</v>
      </c>
      <c r="O109" s="54">
        <v>1905</v>
      </c>
      <c r="Q109" s="54">
        <f t="shared" si="94"/>
        <v>0</v>
      </c>
      <c r="R109" s="54">
        <f t="shared" si="88"/>
        <v>499</v>
      </c>
      <c r="S109" s="54">
        <f t="shared" si="95"/>
        <v>1780</v>
      </c>
      <c r="T109" s="54">
        <f t="shared" ca="1" si="96"/>
        <v>1905</v>
      </c>
      <c r="U109" s="45" t="s">
        <v>9</v>
      </c>
    </row>
    <row r="110" spans="1:21" ht="15.95" hidden="1" customHeight="1" outlineLevel="1" x14ac:dyDescent="0.2">
      <c r="A110" s="63" t="s">
        <v>164</v>
      </c>
      <c r="B110" s="54">
        <v>0</v>
      </c>
      <c r="C110" s="54">
        <v>0</v>
      </c>
      <c r="D110" s="54">
        <v>0</v>
      </c>
      <c r="E110" s="54">
        <v>0</v>
      </c>
      <c r="F110" s="54">
        <v>0</v>
      </c>
      <c r="G110" s="54">
        <v>0</v>
      </c>
      <c r="H110" s="54">
        <v>0</v>
      </c>
      <c r="I110" s="54">
        <v>0</v>
      </c>
      <c r="J110" s="54">
        <v>0</v>
      </c>
      <c r="K110" s="54">
        <v>0</v>
      </c>
      <c r="L110" s="54">
        <v>0</v>
      </c>
      <c r="M110" s="54">
        <v>0</v>
      </c>
      <c r="N110" s="54">
        <v>0</v>
      </c>
      <c r="O110" s="54">
        <v>0</v>
      </c>
      <c r="Q110" s="54">
        <f t="shared" si="94"/>
        <v>0</v>
      </c>
      <c r="R110" s="54">
        <f t="shared" si="88"/>
        <v>0</v>
      </c>
      <c r="S110" s="54">
        <f t="shared" si="95"/>
        <v>0</v>
      </c>
      <c r="T110" s="54">
        <f t="shared" ca="1" si="96"/>
        <v>0</v>
      </c>
      <c r="U110" s="45" t="s">
        <v>9</v>
      </c>
    </row>
    <row r="111" spans="1:21" ht="15.95" hidden="1" customHeight="1" outlineLevel="1" x14ac:dyDescent="0.2">
      <c r="A111" s="63" t="s">
        <v>165</v>
      </c>
      <c r="B111" s="54">
        <v>0</v>
      </c>
      <c r="C111" s="54">
        <v>0</v>
      </c>
      <c r="D111" s="54">
        <v>0</v>
      </c>
      <c r="E111" s="54">
        <v>0</v>
      </c>
      <c r="F111" s="54">
        <v>0</v>
      </c>
      <c r="G111" s="54">
        <v>0</v>
      </c>
      <c r="H111" s="54">
        <v>0</v>
      </c>
      <c r="I111" s="54">
        <v>798</v>
      </c>
      <c r="J111" s="54">
        <v>1557</v>
      </c>
      <c r="K111" s="54">
        <v>1563</v>
      </c>
      <c r="L111" s="54">
        <v>1563</v>
      </c>
      <c r="M111" s="54">
        <v>2444</v>
      </c>
      <c r="N111" s="54">
        <v>2479</v>
      </c>
      <c r="O111" s="54">
        <v>4048</v>
      </c>
      <c r="Q111" s="54">
        <f t="shared" si="94"/>
        <v>0</v>
      </c>
      <c r="R111" s="54">
        <f t="shared" si="88"/>
        <v>798</v>
      </c>
      <c r="S111" s="54">
        <f t="shared" si="95"/>
        <v>2444</v>
      </c>
      <c r="T111" s="54">
        <f t="shared" ca="1" si="96"/>
        <v>4048</v>
      </c>
      <c r="U111" s="45" t="s">
        <v>9</v>
      </c>
    </row>
    <row r="112" spans="1:21" ht="15.95" hidden="1" customHeight="1" outlineLevel="1" x14ac:dyDescent="0.2">
      <c r="A112" s="63" t="s">
        <v>166</v>
      </c>
      <c r="B112" s="54">
        <v>0</v>
      </c>
      <c r="C112" s="54">
        <v>0</v>
      </c>
      <c r="D112" s="54">
        <v>0</v>
      </c>
      <c r="E112" s="54">
        <v>2</v>
      </c>
      <c r="F112" s="54">
        <v>0</v>
      </c>
      <c r="G112" s="54">
        <v>2</v>
      </c>
      <c r="H112" s="54">
        <v>0</v>
      </c>
      <c r="I112" s="54">
        <v>0</v>
      </c>
      <c r="J112" s="54">
        <v>1541</v>
      </c>
      <c r="K112" s="54">
        <v>1594</v>
      </c>
      <c r="L112" s="54">
        <v>1614</v>
      </c>
      <c r="M112" s="54">
        <v>1687</v>
      </c>
      <c r="N112" s="54">
        <v>1712</v>
      </c>
      <c r="O112" s="54">
        <v>1782</v>
      </c>
      <c r="Q112" s="54">
        <f t="shared" si="94"/>
        <v>2</v>
      </c>
      <c r="R112" s="54">
        <f t="shared" si="88"/>
        <v>0</v>
      </c>
      <c r="S112" s="54">
        <f t="shared" si="95"/>
        <v>1687</v>
      </c>
      <c r="T112" s="54">
        <f t="shared" ca="1" si="96"/>
        <v>1782</v>
      </c>
      <c r="U112" s="45" t="s">
        <v>9</v>
      </c>
    </row>
    <row r="113" spans="1:21" ht="15.95" hidden="1" customHeight="1" outlineLevel="1" x14ac:dyDescent="0.2">
      <c r="A113" s="61" t="s">
        <v>167</v>
      </c>
      <c r="B113" s="62">
        <v>1051729</v>
      </c>
      <c r="C113" s="62">
        <v>1065330</v>
      </c>
      <c r="D113" s="62">
        <v>1070003</v>
      </c>
      <c r="E113" s="62">
        <v>1082885</v>
      </c>
      <c r="F113" s="62">
        <v>1096599</v>
      </c>
      <c r="G113" s="62">
        <v>1091463</v>
      </c>
      <c r="H113" s="62">
        <v>1103462</v>
      </c>
      <c r="I113" s="62">
        <f t="shared" ref="I113:N113" si="97">SUM(I114:I125)</f>
        <v>1136011</v>
      </c>
      <c r="J113" s="62">
        <f t="shared" si="97"/>
        <v>1165892</v>
      </c>
      <c r="K113" s="62">
        <f t="shared" si="97"/>
        <v>1191928</v>
      </c>
      <c r="L113" s="62">
        <f t="shared" si="97"/>
        <v>1228523</v>
      </c>
      <c r="M113" s="62">
        <f t="shared" si="97"/>
        <v>1268715</v>
      </c>
      <c r="N113" s="62">
        <f t="shared" si="97"/>
        <v>1275819</v>
      </c>
      <c r="O113" s="62">
        <f t="shared" ref="O113" si="98">SUM(O114:O125)</f>
        <v>1319353</v>
      </c>
      <c r="Q113" s="62">
        <f t="shared" si="94"/>
        <v>1082885</v>
      </c>
      <c r="R113" s="62">
        <f t="shared" si="88"/>
        <v>1136011</v>
      </c>
      <c r="S113" s="62">
        <f t="shared" si="95"/>
        <v>1268715</v>
      </c>
      <c r="T113" s="62">
        <f t="shared" ca="1" si="96"/>
        <v>1319353</v>
      </c>
      <c r="U113" s="45" t="s">
        <v>9</v>
      </c>
    </row>
    <row r="114" spans="1:21" ht="15.95" hidden="1" customHeight="1" outlineLevel="1" x14ac:dyDescent="0.2">
      <c r="A114" s="63" t="s">
        <v>155</v>
      </c>
      <c r="B114" s="54">
        <v>0</v>
      </c>
      <c r="C114" s="54">
        <v>0</v>
      </c>
      <c r="D114" s="54">
        <v>0</v>
      </c>
      <c r="E114" s="54">
        <v>0</v>
      </c>
      <c r="F114" s="54">
        <v>0</v>
      </c>
      <c r="G114" s="54">
        <v>0</v>
      </c>
      <c r="H114" s="54">
        <v>0</v>
      </c>
      <c r="I114" s="54">
        <v>0</v>
      </c>
      <c r="J114" s="54">
        <v>0</v>
      </c>
      <c r="K114" s="54">
        <v>0</v>
      </c>
      <c r="L114" s="54">
        <v>0</v>
      </c>
      <c r="M114" s="54">
        <v>0</v>
      </c>
      <c r="N114" s="54">
        <v>0</v>
      </c>
      <c r="O114" s="54">
        <v>0</v>
      </c>
      <c r="Q114" s="54">
        <f t="shared" si="94"/>
        <v>0</v>
      </c>
      <c r="R114" s="54">
        <f t="shared" si="88"/>
        <v>0</v>
      </c>
      <c r="S114" s="54">
        <f t="shared" si="95"/>
        <v>0</v>
      </c>
      <c r="T114" s="54">
        <f t="shared" ca="1" si="96"/>
        <v>0</v>
      </c>
      <c r="U114" s="45" t="s">
        <v>9</v>
      </c>
    </row>
    <row r="115" spans="1:21" ht="15.95" hidden="1" customHeight="1" outlineLevel="1" x14ac:dyDescent="0.2">
      <c r="A115" s="63" t="s">
        <v>156</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Q115" s="54">
        <f t="shared" si="94"/>
        <v>1082885</v>
      </c>
      <c r="R115" s="54">
        <f t="shared" si="88"/>
        <v>1136011</v>
      </c>
      <c r="S115" s="54">
        <f t="shared" si="95"/>
        <v>1260760</v>
      </c>
      <c r="T115" s="54">
        <f t="shared" ca="1" si="96"/>
        <v>1293599</v>
      </c>
      <c r="U115" s="45" t="s">
        <v>9</v>
      </c>
    </row>
    <row r="116" spans="1:21" ht="15.95" hidden="1" customHeight="1" outlineLevel="1" x14ac:dyDescent="0.2">
      <c r="A116" s="63" t="s">
        <v>157</v>
      </c>
      <c r="B116" s="54">
        <v>0</v>
      </c>
      <c r="C116" s="54">
        <v>0</v>
      </c>
      <c r="D116" s="54">
        <v>0</v>
      </c>
      <c r="E116" s="54">
        <v>0</v>
      </c>
      <c r="F116" s="54">
        <v>0</v>
      </c>
      <c r="G116" s="54">
        <v>0</v>
      </c>
      <c r="H116" s="54">
        <v>0</v>
      </c>
      <c r="I116" s="54">
        <v>0</v>
      </c>
      <c r="J116" s="54">
        <v>0</v>
      </c>
      <c r="K116" s="54">
        <v>0</v>
      </c>
      <c r="L116" s="54">
        <v>0</v>
      </c>
      <c r="M116" s="54">
        <v>0</v>
      </c>
      <c r="N116" s="54">
        <v>0</v>
      </c>
      <c r="O116" s="54">
        <v>0</v>
      </c>
      <c r="Q116" s="54">
        <f t="shared" si="94"/>
        <v>0</v>
      </c>
      <c r="R116" s="54">
        <f t="shared" si="88"/>
        <v>0</v>
      </c>
      <c r="S116" s="54">
        <f t="shared" si="95"/>
        <v>0</v>
      </c>
      <c r="T116" s="54">
        <f t="shared" ca="1" si="96"/>
        <v>0</v>
      </c>
      <c r="U116" s="45" t="s">
        <v>9</v>
      </c>
    </row>
    <row r="117" spans="1:21" ht="15.95" hidden="1" customHeight="1" outlineLevel="1" x14ac:dyDescent="0.2">
      <c r="A117" s="63" t="s">
        <v>148</v>
      </c>
      <c r="B117" s="54">
        <v>0</v>
      </c>
      <c r="C117" s="54">
        <v>0</v>
      </c>
      <c r="D117" s="54">
        <v>0</v>
      </c>
      <c r="E117" s="54">
        <v>0</v>
      </c>
      <c r="F117" s="54">
        <v>0</v>
      </c>
      <c r="G117" s="54">
        <v>0</v>
      </c>
      <c r="H117" s="54">
        <v>0</v>
      </c>
      <c r="I117" s="54">
        <v>0</v>
      </c>
      <c r="J117" s="54">
        <v>0</v>
      </c>
      <c r="K117" s="54">
        <v>0</v>
      </c>
      <c r="L117" s="54">
        <v>0</v>
      </c>
      <c r="M117" s="54">
        <v>0</v>
      </c>
      <c r="N117" s="54">
        <v>0</v>
      </c>
      <c r="O117" s="54">
        <v>0</v>
      </c>
      <c r="Q117" s="54">
        <f t="shared" si="94"/>
        <v>0</v>
      </c>
      <c r="R117" s="54">
        <f t="shared" si="88"/>
        <v>0</v>
      </c>
      <c r="S117" s="54">
        <f t="shared" si="95"/>
        <v>0</v>
      </c>
      <c r="T117" s="54">
        <f t="shared" ca="1" si="96"/>
        <v>0</v>
      </c>
      <c r="U117" s="45" t="s">
        <v>9</v>
      </c>
    </row>
    <row r="118" spans="1:21" ht="15.95" hidden="1" customHeight="1" outlineLevel="1" x14ac:dyDescent="0.2">
      <c r="A118" s="63" t="s">
        <v>159</v>
      </c>
      <c r="B118" s="54">
        <v>0</v>
      </c>
      <c r="C118" s="54">
        <v>0</v>
      </c>
      <c r="D118" s="54">
        <v>0</v>
      </c>
      <c r="E118" s="54">
        <v>0</v>
      </c>
      <c r="F118" s="54">
        <v>0</v>
      </c>
      <c r="G118" s="54">
        <v>0</v>
      </c>
      <c r="H118" s="54">
        <v>0</v>
      </c>
      <c r="I118" s="54">
        <v>0</v>
      </c>
      <c r="J118" s="54">
        <v>0</v>
      </c>
      <c r="K118" s="54">
        <v>0</v>
      </c>
      <c r="L118" s="54">
        <v>0</v>
      </c>
      <c r="M118" s="54">
        <v>0</v>
      </c>
      <c r="N118" s="54">
        <v>0</v>
      </c>
      <c r="O118" s="54">
        <v>0</v>
      </c>
      <c r="Q118" s="54">
        <f t="shared" si="94"/>
        <v>0</v>
      </c>
      <c r="R118" s="54">
        <f t="shared" ref="R118:R133" si="99">I118</f>
        <v>0</v>
      </c>
      <c r="S118" s="54">
        <f t="shared" si="95"/>
        <v>0</v>
      </c>
      <c r="T118" s="54">
        <f t="shared" ca="1" si="96"/>
        <v>0</v>
      </c>
      <c r="U118" s="45" t="s">
        <v>9</v>
      </c>
    </row>
    <row r="119" spans="1:21" ht="15.95" hidden="1" customHeight="1" outlineLevel="1" x14ac:dyDescent="0.2">
      <c r="A119" s="63" t="s">
        <v>149</v>
      </c>
      <c r="B119" s="54">
        <v>0</v>
      </c>
      <c r="C119" s="54">
        <v>0</v>
      </c>
      <c r="D119" s="54">
        <v>0</v>
      </c>
      <c r="E119" s="54">
        <v>0</v>
      </c>
      <c r="F119" s="54">
        <v>0</v>
      </c>
      <c r="G119" s="54">
        <v>0</v>
      </c>
      <c r="H119" s="54">
        <v>0</v>
      </c>
      <c r="I119" s="54">
        <v>0</v>
      </c>
      <c r="J119" s="54">
        <v>0</v>
      </c>
      <c r="K119" s="54">
        <v>0</v>
      </c>
      <c r="L119" s="54">
        <v>0</v>
      </c>
      <c r="M119" s="54">
        <v>0</v>
      </c>
      <c r="N119" s="54">
        <v>0</v>
      </c>
      <c r="O119" s="54">
        <v>0</v>
      </c>
      <c r="Q119" s="54">
        <f t="shared" si="94"/>
        <v>0</v>
      </c>
      <c r="R119" s="54">
        <f t="shared" si="99"/>
        <v>0</v>
      </c>
      <c r="S119" s="54">
        <f t="shared" si="95"/>
        <v>0</v>
      </c>
      <c r="T119" s="54">
        <f t="shared" ca="1" si="96"/>
        <v>0</v>
      </c>
      <c r="U119" s="45" t="s">
        <v>9</v>
      </c>
    </row>
    <row r="120" spans="1:21" ht="15.95" hidden="1" customHeight="1" outlineLevel="1" x14ac:dyDescent="0.2">
      <c r="A120" s="63" t="s">
        <v>164</v>
      </c>
      <c r="B120" s="54">
        <v>0</v>
      </c>
      <c r="C120" s="54">
        <v>0</v>
      </c>
      <c r="D120" s="54">
        <v>0</v>
      </c>
      <c r="E120" s="54">
        <v>0</v>
      </c>
      <c r="F120" s="54">
        <v>0</v>
      </c>
      <c r="G120" s="54">
        <v>0</v>
      </c>
      <c r="H120" s="54">
        <v>0</v>
      </c>
      <c r="I120" s="54">
        <v>0</v>
      </c>
      <c r="J120" s="54">
        <v>0</v>
      </c>
      <c r="K120" s="54">
        <v>0</v>
      </c>
      <c r="L120" s="54">
        <v>0</v>
      </c>
      <c r="M120" s="54">
        <v>0</v>
      </c>
      <c r="N120" s="54">
        <v>0</v>
      </c>
      <c r="O120" s="54">
        <v>0</v>
      </c>
      <c r="Q120" s="54">
        <f t="shared" si="94"/>
        <v>0</v>
      </c>
      <c r="R120" s="54">
        <f t="shared" si="99"/>
        <v>0</v>
      </c>
      <c r="S120" s="54">
        <f t="shared" si="95"/>
        <v>0</v>
      </c>
      <c r="T120" s="54">
        <f t="shared" ca="1" si="96"/>
        <v>0</v>
      </c>
      <c r="U120" s="45" t="s">
        <v>9</v>
      </c>
    </row>
    <row r="121" spans="1:21" ht="15.95" hidden="1" customHeight="1" outlineLevel="1" x14ac:dyDescent="0.2">
      <c r="A121" s="63" t="s">
        <v>165</v>
      </c>
      <c r="B121" s="54">
        <v>0</v>
      </c>
      <c r="C121" s="54">
        <v>0</v>
      </c>
      <c r="D121" s="54">
        <v>0</v>
      </c>
      <c r="E121" s="54">
        <v>0</v>
      </c>
      <c r="F121" s="54">
        <v>0</v>
      </c>
      <c r="G121" s="54">
        <v>0</v>
      </c>
      <c r="H121" s="54">
        <v>0</v>
      </c>
      <c r="I121" s="54">
        <v>0</v>
      </c>
      <c r="J121" s="54">
        <v>899</v>
      </c>
      <c r="K121" s="54">
        <v>4504</v>
      </c>
      <c r="L121" s="54">
        <v>6947</v>
      </c>
      <c r="M121" s="54">
        <v>7955</v>
      </c>
      <c r="N121" s="54">
        <v>12230</v>
      </c>
      <c r="O121" s="54">
        <v>16836</v>
      </c>
      <c r="Q121" s="54">
        <f t="shared" si="94"/>
        <v>0</v>
      </c>
      <c r="R121" s="54">
        <f t="shared" si="99"/>
        <v>0</v>
      </c>
      <c r="S121" s="54">
        <f t="shared" si="95"/>
        <v>7955</v>
      </c>
      <c r="T121" s="54">
        <f t="shared" ca="1" si="96"/>
        <v>16836</v>
      </c>
      <c r="U121" s="45" t="s">
        <v>9</v>
      </c>
    </row>
    <row r="122" spans="1:21" ht="15.95" hidden="1" customHeight="1" outlineLevel="1" x14ac:dyDescent="0.2">
      <c r="A122" s="63" t="s">
        <v>162</v>
      </c>
      <c r="B122" s="54">
        <v>0</v>
      </c>
      <c r="C122" s="54">
        <v>0</v>
      </c>
      <c r="D122" s="54">
        <v>0</v>
      </c>
      <c r="E122" s="54">
        <v>0</v>
      </c>
      <c r="F122" s="54">
        <v>0</v>
      </c>
      <c r="G122" s="54">
        <v>0</v>
      </c>
      <c r="H122" s="54">
        <v>0</v>
      </c>
      <c r="I122" s="54">
        <v>0</v>
      </c>
      <c r="J122" s="54">
        <v>0</v>
      </c>
      <c r="K122" s="54">
        <v>0</v>
      </c>
      <c r="L122" s="54">
        <v>0</v>
      </c>
      <c r="M122" s="54">
        <v>0</v>
      </c>
      <c r="N122" s="54">
        <v>0</v>
      </c>
      <c r="O122" s="54">
        <v>0</v>
      </c>
      <c r="Q122" s="54">
        <f t="shared" si="94"/>
        <v>0</v>
      </c>
      <c r="R122" s="54">
        <f t="shared" si="99"/>
        <v>0</v>
      </c>
      <c r="S122" s="54">
        <f t="shared" si="95"/>
        <v>0</v>
      </c>
      <c r="T122" s="54">
        <f t="shared" ca="1" si="96"/>
        <v>0</v>
      </c>
      <c r="U122" s="45" t="s">
        <v>9</v>
      </c>
    </row>
    <row r="123" spans="1:21" ht="15.95" hidden="1" customHeight="1" outlineLevel="1" x14ac:dyDescent="0.2">
      <c r="A123" s="63" t="s">
        <v>163</v>
      </c>
      <c r="B123" s="54">
        <v>0</v>
      </c>
      <c r="C123" s="54">
        <v>0</v>
      </c>
      <c r="D123" s="54">
        <v>0</v>
      </c>
      <c r="E123" s="54">
        <v>0</v>
      </c>
      <c r="F123" s="54">
        <v>0</v>
      </c>
      <c r="G123" s="54">
        <v>0</v>
      </c>
      <c r="H123" s="54">
        <v>0</v>
      </c>
      <c r="I123" s="54">
        <v>0</v>
      </c>
      <c r="J123" s="54">
        <v>0</v>
      </c>
      <c r="K123" s="54">
        <v>0</v>
      </c>
      <c r="L123" s="54">
        <v>0</v>
      </c>
      <c r="M123" s="54">
        <v>0</v>
      </c>
      <c r="N123" s="54">
        <v>0</v>
      </c>
      <c r="O123" s="54">
        <v>0</v>
      </c>
      <c r="Q123" s="54">
        <f t="shared" si="94"/>
        <v>0</v>
      </c>
      <c r="R123" s="54">
        <f t="shared" si="99"/>
        <v>0</v>
      </c>
      <c r="S123" s="54">
        <f t="shared" si="95"/>
        <v>0</v>
      </c>
      <c r="T123" s="54">
        <f t="shared" ca="1" si="96"/>
        <v>0</v>
      </c>
      <c r="U123" s="45" t="s">
        <v>9</v>
      </c>
    </row>
    <row r="124" spans="1:21" ht="15.95" hidden="1" customHeight="1" outlineLevel="1" x14ac:dyDescent="0.2">
      <c r="A124" s="63" t="s">
        <v>160</v>
      </c>
      <c r="B124" s="54">
        <v>0</v>
      </c>
      <c r="C124" s="54">
        <v>0</v>
      </c>
      <c r="D124" s="54">
        <v>0</v>
      </c>
      <c r="E124" s="54">
        <v>0</v>
      </c>
      <c r="F124" s="54">
        <v>0</v>
      </c>
      <c r="G124" s="54">
        <v>0</v>
      </c>
      <c r="H124" s="54">
        <v>0</v>
      </c>
      <c r="I124" s="54">
        <v>0</v>
      </c>
      <c r="J124" s="54">
        <v>0</v>
      </c>
      <c r="K124" s="54">
        <v>0</v>
      </c>
      <c r="L124" s="54">
        <v>0</v>
      </c>
      <c r="M124" s="54">
        <v>0</v>
      </c>
      <c r="N124" s="54">
        <v>0</v>
      </c>
      <c r="O124" s="54">
        <v>8918</v>
      </c>
      <c r="Q124" s="54">
        <f t="shared" si="94"/>
        <v>0</v>
      </c>
      <c r="R124" s="54">
        <f t="shared" si="99"/>
        <v>0</v>
      </c>
      <c r="S124" s="54">
        <f t="shared" si="95"/>
        <v>0</v>
      </c>
      <c r="T124" s="54">
        <f t="shared" ca="1" si="96"/>
        <v>8918</v>
      </c>
      <c r="U124" s="45" t="s">
        <v>9</v>
      </c>
    </row>
    <row r="125" spans="1:21" ht="15.95" hidden="1" customHeight="1" outlineLevel="1" x14ac:dyDescent="0.2">
      <c r="A125" s="63" t="s">
        <v>166</v>
      </c>
      <c r="B125" s="54">
        <v>0</v>
      </c>
      <c r="C125" s="54">
        <v>0</v>
      </c>
      <c r="D125" s="54">
        <v>0</v>
      </c>
      <c r="E125" s="54">
        <v>0</v>
      </c>
      <c r="F125" s="54">
        <v>0</v>
      </c>
      <c r="G125" s="54">
        <v>0</v>
      </c>
      <c r="H125" s="54">
        <v>0</v>
      </c>
      <c r="I125" s="54">
        <v>0</v>
      </c>
      <c r="J125" s="54">
        <v>0</v>
      </c>
      <c r="K125" s="54">
        <v>0</v>
      </c>
      <c r="L125" s="54">
        <v>0</v>
      </c>
      <c r="M125" s="54">
        <v>0</v>
      </c>
      <c r="N125" s="54">
        <v>0</v>
      </c>
      <c r="O125" s="54">
        <v>0</v>
      </c>
      <c r="Q125" s="54">
        <f t="shared" si="94"/>
        <v>0</v>
      </c>
      <c r="R125" s="54">
        <f t="shared" si="99"/>
        <v>0</v>
      </c>
      <c r="S125" s="54">
        <f t="shared" si="95"/>
        <v>0</v>
      </c>
      <c r="T125" s="54">
        <f t="shared" ca="1" si="96"/>
        <v>0</v>
      </c>
      <c r="U125" s="45" t="s">
        <v>9</v>
      </c>
    </row>
    <row r="126" spans="1:21" ht="15.95" hidden="1" customHeight="1" outlineLevel="1" x14ac:dyDescent="0.2">
      <c r="A126" s="61" t="s">
        <v>168</v>
      </c>
      <c r="B126" s="62">
        <v>31511</v>
      </c>
      <c r="C126" s="62">
        <v>31495</v>
      </c>
      <c r="D126" s="62">
        <v>31469</v>
      </c>
      <c r="E126" s="62">
        <v>-28146</v>
      </c>
      <c r="F126" s="62">
        <v>31453</v>
      </c>
      <c r="G126" s="62">
        <v>31445</v>
      </c>
      <c r="H126" s="62">
        <v>157078</v>
      </c>
      <c r="I126" s="62">
        <f t="shared" ref="I126:N126" si="100">SUM(I127:I133)</f>
        <v>101837</v>
      </c>
      <c r="J126" s="62">
        <f t="shared" si="100"/>
        <v>123886</v>
      </c>
      <c r="K126" s="62">
        <f t="shared" si="100"/>
        <v>126443</v>
      </c>
      <c r="L126" s="62">
        <f t="shared" si="100"/>
        <v>119257</v>
      </c>
      <c r="M126" s="62">
        <f t="shared" si="100"/>
        <v>67031</v>
      </c>
      <c r="N126" s="62">
        <f t="shared" si="100"/>
        <v>59338</v>
      </c>
      <c r="O126" s="62">
        <f t="shared" ref="O126" si="101">SUM(O127:O133)</f>
        <v>18336</v>
      </c>
      <c r="Q126" s="62">
        <f t="shared" si="94"/>
        <v>-28146</v>
      </c>
      <c r="R126" s="62">
        <f t="shared" si="99"/>
        <v>101837</v>
      </c>
      <c r="S126" s="62">
        <f t="shared" si="95"/>
        <v>67031</v>
      </c>
      <c r="T126" s="62">
        <f t="shared" ca="1" si="96"/>
        <v>18336</v>
      </c>
      <c r="U126" s="45" t="s">
        <v>9</v>
      </c>
    </row>
    <row r="127" spans="1:21" ht="15.95" hidden="1" customHeight="1" outlineLevel="1" x14ac:dyDescent="0.2">
      <c r="A127" s="63" t="s">
        <v>169</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Q127" s="54">
        <f t="shared" si="94"/>
        <v>31553</v>
      </c>
      <c r="R127" s="54">
        <f t="shared" si="99"/>
        <v>187553</v>
      </c>
      <c r="S127" s="54">
        <f t="shared" si="95"/>
        <v>208553</v>
      </c>
      <c r="T127" s="54">
        <f t="shared" ca="1" si="96"/>
        <v>208553</v>
      </c>
      <c r="U127" s="45" t="s">
        <v>9</v>
      </c>
    </row>
    <row r="128" spans="1:21" ht="15.95" hidden="1" customHeight="1" outlineLevel="1" x14ac:dyDescent="0.2">
      <c r="A128" s="63" t="s">
        <v>170</v>
      </c>
      <c r="B128" s="54">
        <v>0</v>
      </c>
      <c r="C128" s="54">
        <v>0</v>
      </c>
      <c r="D128" s="54">
        <v>0</v>
      </c>
      <c r="E128" s="54">
        <v>0</v>
      </c>
      <c r="F128" s="54">
        <v>0</v>
      </c>
      <c r="G128" s="54">
        <v>0</v>
      </c>
      <c r="H128" s="54">
        <v>0</v>
      </c>
      <c r="I128" s="54">
        <v>0</v>
      </c>
      <c r="J128" s="54">
        <v>0</v>
      </c>
      <c r="K128" s="54">
        <v>0</v>
      </c>
      <c r="L128" s="54">
        <v>0</v>
      </c>
      <c r="M128" s="54">
        <v>0</v>
      </c>
      <c r="N128" s="54">
        <v>0</v>
      </c>
      <c r="O128" s="54">
        <v>0</v>
      </c>
      <c r="Q128" s="54">
        <f t="shared" si="94"/>
        <v>0</v>
      </c>
      <c r="R128" s="54">
        <f t="shared" si="99"/>
        <v>0</v>
      </c>
      <c r="S128" s="54">
        <f t="shared" si="95"/>
        <v>0</v>
      </c>
      <c r="T128" s="54">
        <f t="shared" ca="1" si="96"/>
        <v>0</v>
      </c>
      <c r="U128" s="45" t="s">
        <v>9</v>
      </c>
    </row>
    <row r="129" spans="1:21" ht="15.95" hidden="1" customHeight="1" outlineLevel="1" x14ac:dyDescent="0.2">
      <c r="A129" s="63" t="s">
        <v>148</v>
      </c>
      <c r="B129" s="54">
        <v>0</v>
      </c>
      <c r="C129" s="54">
        <v>0</v>
      </c>
      <c r="D129" s="54">
        <v>0</v>
      </c>
      <c r="E129" s="54">
        <v>0</v>
      </c>
      <c r="F129" s="54">
        <v>0</v>
      </c>
      <c r="G129" s="54">
        <v>0</v>
      </c>
      <c r="H129" s="54">
        <v>0</v>
      </c>
      <c r="I129" s="54">
        <v>0</v>
      </c>
      <c r="J129" s="54">
        <v>0</v>
      </c>
      <c r="K129" s="54">
        <v>0</v>
      </c>
      <c r="L129" s="54">
        <v>0</v>
      </c>
      <c r="M129" s="54">
        <v>0</v>
      </c>
      <c r="N129" s="54">
        <v>0</v>
      </c>
      <c r="O129" s="54">
        <v>0</v>
      </c>
      <c r="Q129" s="54">
        <f t="shared" si="94"/>
        <v>0</v>
      </c>
      <c r="R129" s="54">
        <f t="shared" si="99"/>
        <v>0</v>
      </c>
      <c r="S129" s="54">
        <f t="shared" si="95"/>
        <v>0</v>
      </c>
      <c r="T129" s="54">
        <f t="shared" ca="1" si="96"/>
        <v>0</v>
      </c>
      <c r="U129" s="45" t="s">
        <v>9</v>
      </c>
    </row>
    <row r="130" spans="1:21" ht="15.95" hidden="1" customHeight="1" outlineLevel="1" x14ac:dyDescent="0.2">
      <c r="A130" s="63" t="s">
        <v>171</v>
      </c>
      <c r="B130" s="54">
        <v>0</v>
      </c>
      <c r="C130" s="54">
        <v>0</v>
      </c>
      <c r="D130" s="54">
        <v>0</v>
      </c>
      <c r="E130" s="54">
        <v>0</v>
      </c>
      <c r="F130" s="54">
        <v>0</v>
      </c>
      <c r="G130" s="54">
        <v>0</v>
      </c>
      <c r="H130" s="54">
        <v>0</v>
      </c>
      <c r="I130" s="54">
        <v>0</v>
      </c>
      <c r="J130" s="54">
        <v>0</v>
      </c>
      <c r="K130" s="54">
        <v>0</v>
      </c>
      <c r="L130" s="54">
        <v>0</v>
      </c>
      <c r="M130" s="54">
        <v>0</v>
      </c>
      <c r="N130" s="54">
        <v>0</v>
      </c>
      <c r="O130" s="54">
        <v>0</v>
      </c>
      <c r="Q130" s="54">
        <f t="shared" si="94"/>
        <v>0</v>
      </c>
      <c r="R130" s="54">
        <f t="shared" si="99"/>
        <v>0</v>
      </c>
      <c r="S130" s="54">
        <f t="shared" si="95"/>
        <v>0</v>
      </c>
      <c r="T130" s="54">
        <f t="shared" ca="1" si="96"/>
        <v>0</v>
      </c>
      <c r="U130" s="45" t="s">
        <v>9</v>
      </c>
    </row>
    <row r="131" spans="1:21" ht="15.95" hidden="1" customHeight="1" outlineLevel="1" x14ac:dyDescent="0.2">
      <c r="A131" s="63" t="s">
        <v>172</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Q131" s="54">
        <f t="shared" si="94"/>
        <v>6311</v>
      </c>
      <c r="R131" s="54">
        <f t="shared" si="99"/>
        <v>-85716</v>
      </c>
      <c r="S131" s="54">
        <f t="shared" si="95"/>
        <v>-141523</v>
      </c>
      <c r="T131" s="54">
        <f t="shared" ca="1" si="96"/>
        <v>-167941</v>
      </c>
      <c r="U131" s="45" t="s">
        <v>9</v>
      </c>
    </row>
    <row r="132" spans="1:21" ht="15.95" hidden="1" customHeight="1" outlineLevel="1" x14ac:dyDescent="0.2">
      <c r="A132" s="63" t="s">
        <v>173</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Q132" s="54">
        <f t="shared" si="94"/>
        <v>-66010</v>
      </c>
      <c r="R132" s="54">
        <f t="shared" si="99"/>
        <v>0</v>
      </c>
      <c r="S132" s="54">
        <f t="shared" si="95"/>
        <v>1</v>
      </c>
      <c r="T132" s="54">
        <f t="shared" ca="1" si="96"/>
        <v>-22276</v>
      </c>
      <c r="U132" s="45" t="s">
        <v>9</v>
      </c>
    </row>
    <row r="133" spans="1:21" ht="15.95" hidden="1" customHeight="1" outlineLevel="1" x14ac:dyDescent="0.2">
      <c r="A133" s="63" t="s">
        <v>174</v>
      </c>
      <c r="B133" s="54">
        <v>0</v>
      </c>
      <c r="C133" s="54">
        <v>0</v>
      </c>
      <c r="D133" s="54">
        <v>0</v>
      </c>
      <c r="E133" s="54">
        <v>0</v>
      </c>
      <c r="F133" s="54">
        <v>0</v>
      </c>
      <c r="G133" s="54">
        <v>0</v>
      </c>
      <c r="H133" s="54">
        <v>0</v>
      </c>
      <c r="I133" s="54">
        <v>0</v>
      </c>
      <c r="J133" s="54">
        <v>0</v>
      </c>
      <c r="K133" s="54">
        <v>0</v>
      </c>
      <c r="L133" s="54">
        <v>0</v>
      </c>
      <c r="M133" s="54">
        <v>0</v>
      </c>
      <c r="N133" s="54">
        <v>0</v>
      </c>
      <c r="O133" s="54">
        <v>0</v>
      </c>
      <c r="Q133" s="54">
        <f t="shared" si="94"/>
        <v>0</v>
      </c>
      <c r="R133" s="54">
        <f t="shared" si="99"/>
        <v>0</v>
      </c>
      <c r="S133" s="54">
        <f t="shared" si="95"/>
        <v>0</v>
      </c>
      <c r="T133" s="54">
        <f t="shared" ca="1" si="96"/>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17967</v>
      </c>
      <c r="C136" s="56">
        <v>184874</v>
      </c>
      <c r="D136" s="56">
        <v>423409</v>
      </c>
      <c r="E136" s="56">
        <v>523442</v>
      </c>
      <c r="F136" s="56">
        <v>269248</v>
      </c>
      <c r="G136" s="56">
        <v>287948</v>
      </c>
      <c r="H136" s="56">
        <v>171226</v>
      </c>
      <c r="I136" s="56">
        <f t="shared" ref="I136:N136" si="102">SUM(I137:I144)</f>
        <v>707843</v>
      </c>
      <c r="J136" s="56">
        <f t="shared" si="102"/>
        <v>124627</v>
      </c>
      <c r="K136" s="56">
        <f t="shared" si="102"/>
        <v>152365</v>
      </c>
      <c r="L136" s="56">
        <f t="shared" si="102"/>
        <v>124548</v>
      </c>
      <c r="M136" s="56">
        <f t="shared" si="102"/>
        <v>154661</v>
      </c>
      <c r="N136" s="56">
        <f t="shared" si="102"/>
        <v>130686</v>
      </c>
      <c r="O136" s="56">
        <f t="shared" ref="O136" si="103">SUM(O137:O144)</f>
        <v>155420</v>
      </c>
      <c r="Q136" s="56">
        <f t="shared" ref="Q136:Q186" si="104">SUM(B136:E136)</f>
        <v>1149692</v>
      </c>
      <c r="R136" s="56">
        <f t="shared" ref="R136:R149" si="105">SUM(F136:I136)</f>
        <v>1436265</v>
      </c>
      <c r="S136" s="56">
        <f t="shared" ref="S136:S167" si="106">SUM(J136:M136)</f>
        <v>556201</v>
      </c>
      <c r="T136" s="56">
        <f t="shared" ref="T136:T167" si="107">SUM(N136:P136)</f>
        <v>286106</v>
      </c>
      <c r="U136" s="45" t="s">
        <v>9</v>
      </c>
    </row>
    <row r="137" spans="1:21" ht="15.95" hidden="1" customHeight="1" outlineLevel="1" x14ac:dyDescent="0.2">
      <c r="A137" s="57" t="s">
        <v>89</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Q137" s="58">
        <f t="shared" si="104"/>
        <v>0</v>
      </c>
      <c r="R137" s="58">
        <f t="shared" si="105"/>
        <v>8564</v>
      </c>
      <c r="S137" s="58">
        <f t="shared" si="106"/>
        <v>47874</v>
      </c>
      <c r="T137" s="58">
        <f t="shared" si="107"/>
        <v>20265</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104"/>
        <v>0</v>
      </c>
      <c r="R138" s="58">
        <f t="shared" si="105"/>
        <v>0</v>
      </c>
      <c r="S138" s="58">
        <f t="shared" si="106"/>
        <v>0</v>
      </c>
      <c r="T138" s="58">
        <f t="shared" si="107"/>
        <v>0</v>
      </c>
      <c r="U138" s="45" t="s">
        <v>9</v>
      </c>
    </row>
    <row r="139" spans="1:21" ht="15.95" hidden="1" customHeight="1" outlineLevel="1" x14ac:dyDescent="0.2">
      <c r="A139" s="57" t="s">
        <v>91</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Q139" s="58">
        <f t="shared" si="104"/>
        <v>0</v>
      </c>
      <c r="R139" s="58">
        <f t="shared" si="105"/>
        <v>529023</v>
      </c>
      <c r="S139" s="58">
        <f t="shared" si="106"/>
        <v>507448</v>
      </c>
      <c r="T139" s="58">
        <f t="shared" si="107"/>
        <v>176293</v>
      </c>
      <c r="U139" s="45" t="s">
        <v>9</v>
      </c>
    </row>
    <row r="140" spans="1:21" ht="15.95" hidden="1" customHeight="1" outlineLevel="1" x14ac:dyDescent="0.2">
      <c r="A140" s="57" t="s">
        <v>92</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104"/>
        <v>0</v>
      </c>
      <c r="R140" s="58">
        <f t="shared" si="105"/>
        <v>0</v>
      </c>
      <c r="S140" s="58">
        <f t="shared" si="106"/>
        <v>0</v>
      </c>
      <c r="T140" s="58">
        <f t="shared" si="107"/>
        <v>0</v>
      </c>
      <c r="U140" s="45" t="s">
        <v>9</v>
      </c>
    </row>
    <row r="141" spans="1:21" ht="15.95" hidden="1" customHeight="1" outlineLevel="1" x14ac:dyDescent="0.2">
      <c r="A141" s="57" t="s">
        <v>93</v>
      </c>
      <c r="B141" s="58">
        <v>0</v>
      </c>
      <c r="C141" s="58">
        <v>0</v>
      </c>
      <c r="D141" s="58">
        <v>0</v>
      </c>
      <c r="E141" s="58">
        <v>0</v>
      </c>
      <c r="F141" s="58">
        <v>0</v>
      </c>
      <c r="G141" s="58">
        <v>0</v>
      </c>
      <c r="H141" s="58">
        <v>0</v>
      </c>
      <c r="I141" s="58">
        <v>0</v>
      </c>
      <c r="J141" s="58">
        <v>0</v>
      </c>
      <c r="K141" s="58">
        <v>0</v>
      </c>
      <c r="L141" s="58">
        <v>0</v>
      </c>
      <c r="M141" s="58">
        <v>0</v>
      </c>
      <c r="N141" s="58">
        <v>0</v>
      </c>
      <c r="O141" s="58">
        <v>89548</v>
      </c>
      <c r="Q141" s="58">
        <f t="shared" si="104"/>
        <v>0</v>
      </c>
      <c r="R141" s="58">
        <f t="shared" si="105"/>
        <v>0</v>
      </c>
      <c r="S141" s="58">
        <f t="shared" si="106"/>
        <v>0</v>
      </c>
      <c r="T141" s="58">
        <f t="shared" si="107"/>
        <v>89548</v>
      </c>
      <c r="U141" s="45" t="s">
        <v>9</v>
      </c>
    </row>
    <row r="142" spans="1:21" ht="15.95" hidden="1" customHeight="1" outlineLevel="1" x14ac:dyDescent="0.2">
      <c r="A142" s="57" t="s">
        <v>94</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Q142" s="58">
        <f t="shared" si="104"/>
        <v>1149692</v>
      </c>
      <c r="R142" s="58">
        <f t="shared" si="105"/>
        <v>898678</v>
      </c>
      <c r="S142" s="58">
        <f t="shared" si="106"/>
        <v>879</v>
      </c>
      <c r="T142" s="58">
        <f t="shared" si="107"/>
        <v>0</v>
      </c>
      <c r="U142" s="45" t="s">
        <v>9</v>
      </c>
    </row>
    <row r="143" spans="1:21" ht="15.95" hidden="1" customHeight="1" outlineLevel="1" x14ac:dyDescent="0.2">
      <c r="A143" s="57" t="s">
        <v>176</v>
      </c>
      <c r="B143" s="58">
        <v>0</v>
      </c>
      <c r="C143" s="58">
        <v>0</v>
      </c>
      <c r="D143" s="58">
        <v>0</v>
      </c>
      <c r="E143" s="58">
        <v>0</v>
      </c>
      <c r="F143" s="58">
        <v>0</v>
      </c>
      <c r="G143" s="58">
        <v>0</v>
      </c>
      <c r="H143" s="58">
        <v>0</v>
      </c>
      <c r="I143" s="58">
        <v>0</v>
      </c>
      <c r="J143" s="58">
        <v>0</v>
      </c>
      <c r="K143" s="58">
        <v>0</v>
      </c>
      <c r="L143" s="58">
        <v>0</v>
      </c>
      <c r="M143" s="58">
        <v>0</v>
      </c>
      <c r="N143" s="58">
        <v>0</v>
      </c>
      <c r="O143" s="58">
        <v>0</v>
      </c>
      <c r="Q143" s="58">
        <f t="shared" si="104"/>
        <v>0</v>
      </c>
      <c r="R143" s="58">
        <f t="shared" si="105"/>
        <v>0</v>
      </c>
      <c r="S143" s="58">
        <f t="shared" si="106"/>
        <v>0</v>
      </c>
      <c r="T143" s="58">
        <f t="shared" si="107"/>
        <v>0</v>
      </c>
      <c r="U143" s="45" t="s">
        <v>9</v>
      </c>
    </row>
    <row r="144" spans="1:21" ht="15.95" hidden="1" customHeight="1" outlineLevel="1" x14ac:dyDescent="0.2">
      <c r="A144" s="57" t="s">
        <v>177</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104"/>
        <v>0</v>
      </c>
      <c r="R144" s="58">
        <f t="shared" si="105"/>
        <v>0</v>
      </c>
      <c r="S144" s="58">
        <f t="shared" si="106"/>
        <v>0</v>
      </c>
      <c r="T144" s="58">
        <f t="shared" si="107"/>
        <v>0</v>
      </c>
      <c r="U144" s="45" t="s">
        <v>9</v>
      </c>
    </row>
    <row r="145" spans="1:21" ht="15.95" hidden="1" customHeight="1" outlineLevel="1" x14ac:dyDescent="0.2">
      <c r="A145" s="55" t="s">
        <v>95</v>
      </c>
      <c r="B145" s="56">
        <v>-1733</v>
      </c>
      <c r="C145" s="56">
        <v>-17481</v>
      </c>
      <c r="D145" s="56">
        <v>-40860</v>
      </c>
      <c r="E145" s="56">
        <v>-45677</v>
      </c>
      <c r="F145" s="56">
        <v>-24906</v>
      </c>
      <c r="G145" s="56">
        <v>-26635</v>
      </c>
      <c r="H145" s="56">
        <v>-15838</v>
      </c>
      <c r="I145" s="56">
        <f t="shared" ref="I145:N145" si="108">SUM(I146:I159)</f>
        <v>-66114</v>
      </c>
      <c r="J145" s="56">
        <f t="shared" si="108"/>
        <v>-12285</v>
      </c>
      <c r="K145" s="56">
        <f t="shared" si="108"/>
        <v>-15081</v>
      </c>
      <c r="L145" s="56">
        <f t="shared" si="108"/>
        <v>-12460</v>
      </c>
      <c r="M145" s="56">
        <f t="shared" si="108"/>
        <v>-15244</v>
      </c>
      <c r="N145" s="56">
        <f t="shared" si="108"/>
        <v>-13025</v>
      </c>
      <c r="O145" s="56">
        <f t="shared" ref="O145" si="109">SUM(O146:O159)</f>
        <v>-15256</v>
      </c>
      <c r="Q145" s="56">
        <f t="shared" si="104"/>
        <v>-105751</v>
      </c>
      <c r="R145" s="56">
        <f t="shared" si="105"/>
        <v>-133493</v>
      </c>
      <c r="S145" s="56">
        <f t="shared" si="106"/>
        <v>-55070</v>
      </c>
      <c r="T145" s="56">
        <f t="shared" si="107"/>
        <v>-28281</v>
      </c>
      <c r="U145" s="45" t="s">
        <v>9</v>
      </c>
    </row>
    <row r="146" spans="1:21" ht="15.95" hidden="1" customHeight="1" outlineLevel="1" x14ac:dyDescent="0.2">
      <c r="A146" s="57" t="s">
        <v>96</v>
      </c>
      <c r="B146" s="58">
        <v>0</v>
      </c>
      <c r="C146" s="58">
        <v>0</v>
      </c>
      <c r="D146" s="58">
        <v>0</v>
      </c>
      <c r="E146" s="58">
        <v>0</v>
      </c>
      <c r="F146" s="58">
        <v>0</v>
      </c>
      <c r="G146" s="58">
        <v>0</v>
      </c>
      <c r="H146" s="58">
        <v>0</v>
      </c>
      <c r="I146" s="58">
        <v>-820</v>
      </c>
      <c r="J146" s="58">
        <v>-1108</v>
      </c>
      <c r="K146" s="58">
        <v>-1103</v>
      </c>
      <c r="L146" s="58">
        <v>-1196</v>
      </c>
      <c r="M146" s="58">
        <v>-1196</v>
      </c>
      <c r="N146" s="58">
        <v>-1193</v>
      </c>
      <c r="O146" s="58">
        <v>-1121</v>
      </c>
      <c r="Q146" s="58">
        <f t="shared" si="104"/>
        <v>0</v>
      </c>
      <c r="R146" s="58">
        <f t="shared" si="105"/>
        <v>-820</v>
      </c>
      <c r="S146" s="58">
        <f t="shared" si="106"/>
        <v>-4603</v>
      </c>
      <c r="T146" s="58">
        <f t="shared" si="107"/>
        <v>-2314</v>
      </c>
      <c r="U146" s="45" t="s">
        <v>9</v>
      </c>
    </row>
    <row r="147" spans="1:21" ht="15.95" hidden="1" customHeight="1" outlineLevel="1" x14ac:dyDescent="0.2">
      <c r="A147" s="57" t="s">
        <v>97</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Q147" s="58">
        <f t="shared" si="104"/>
        <v>0</v>
      </c>
      <c r="R147" s="58">
        <f t="shared" si="105"/>
        <v>-3776</v>
      </c>
      <c r="S147" s="58">
        <f t="shared" si="106"/>
        <v>-21200</v>
      </c>
      <c r="T147" s="58">
        <f t="shared" si="107"/>
        <v>-10658</v>
      </c>
      <c r="U147" s="45" t="s">
        <v>9</v>
      </c>
    </row>
    <row r="148" spans="1:21" ht="15.95" hidden="1" customHeight="1" outlineLevel="1" x14ac:dyDescent="0.2">
      <c r="A148" s="57" t="s">
        <v>178</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Q148" s="58">
        <f t="shared" si="104"/>
        <v>-15623</v>
      </c>
      <c r="R148" s="58">
        <f t="shared" si="105"/>
        <v>-22877</v>
      </c>
      <c r="S148" s="58">
        <f t="shared" si="106"/>
        <v>-4576</v>
      </c>
      <c r="T148" s="58">
        <f t="shared" si="107"/>
        <v>-2407</v>
      </c>
      <c r="U148" s="45" t="s">
        <v>9</v>
      </c>
    </row>
    <row r="149" spans="1:21" ht="15.95" hidden="1" customHeight="1" outlineLevel="1" x14ac:dyDescent="0.2">
      <c r="A149" s="57" t="s">
        <v>179</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Q149" s="58">
        <f t="shared" si="104"/>
        <v>-71961</v>
      </c>
      <c r="R149" s="58">
        <f t="shared" si="105"/>
        <v>-105374</v>
      </c>
      <c r="S149" s="58">
        <f t="shared" si="106"/>
        <v>-21077</v>
      </c>
      <c r="T149" s="58">
        <f t="shared" si="107"/>
        <v>-11086</v>
      </c>
      <c r="U149" s="45" t="s">
        <v>9</v>
      </c>
    </row>
    <row r="150" spans="1:21" ht="15.95" hidden="1" customHeight="1" outlineLevel="1" x14ac:dyDescent="0.2">
      <c r="A150" s="57" t="s">
        <v>98</v>
      </c>
      <c r="B150" s="58">
        <v>0</v>
      </c>
      <c r="C150" s="58">
        <v>0</v>
      </c>
      <c r="D150" s="58">
        <v>0</v>
      </c>
      <c r="E150" s="58">
        <v>0</v>
      </c>
      <c r="F150" s="58">
        <v>0</v>
      </c>
      <c r="G150" s="58">
        <v>0</v>
      </c>
      <c r="H150" s="58">
        <v>0</v>
      </c>
      <c r="I150" s="58">
        <v>0</v>
      </c>
      <c r="J150" s="58">
        <v>0</v>
      </c>
      <c r="K150" s="58">
        <v>0</v>
      </c>
      <c r="L150" s="58">
        <v>0</v>
      </c>
      <c r="M150" s="58">
        <v>0</v>
      </c>
      <c r="N150" s="58">
        <v>0</v>
      </c>
      <c r="O150" s="58">
        <v>0</v>
      </c>
      <c r="Q150" s="58">
        <f t="shared" si="104"/>
        <v>0</v>
      </c>
      <c r="R150" s="58">
        <f t="shared" ref="R150:R188" si="110">SUM(F150:I150)</f>
        <v>0</v>
      </c>
      <c r="S150" s="58">
        <f t="shared" si="106"/>
        <v>0</v>
      </c>
      <c r="T150" s="58">
        <f t="shared" si="107"/>
        <v>0</v>
      </c>
      <c r="U150" s="45" t="s">
        <v>9</v>
      </c>
    </row>
    <row r="151" spans="1:21" ht="15.95" hidden="1" customHeight="1" outlineLevel="1" x14ac:dyDescent="0.2">
      <c r="A151" s="57" t="s">
        <v>99</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104"/>
        <v>0</v>
      </c>
      <c r="R151" s="58">
        <f t="shared" si="110"/>
        <v>0</v>
      </c>
      <c r="S151" s="58">
        <f t="shared" si="106"/>
        <v>0</v>
      </c>
      <c r="T151" s="58">
        <f t="shared" si="107"/>
        <v>0</v>
      </c>
      <c r="U151" s="45" t="s">
        <v>9</v>
      </c>
    </row>
    <row r="152" spans="1:21" ht="15.95" hidden="1" customHeight="1" outlineLevel="1" x14ac:dyDescent="0.2">
      <c r="A152" s="57" t="s">
        <v>100</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104"/>
        <v>0</v>
      </c>
      <c r="R152" s="58">
        <f t="shared" si="110"/>
        <v>0</v>
      </c>
      <c r="S152" s="58">
        <f t="shared" si="106"/>
        <v>0</v>
      </c>
      <c r="T152" s="58">
        <f t="shared" si="107"/>
        <v>0</v>
      </c>
      <c r="U152" s="45" t="s">
        <v>9</v>
      </c>
    </row>
    <row r="153" spans="1:21" ht="15.95" hidden="1" customHeight="1" outlineLevel="1" x14ac:dyDescent="0.2">
      <c r="A153" s="57" t="s">
        <v>101</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104"/>
        <v>0</v>
      </c>
      <c r="R153" s="58">
        <f t="shared" si="110"/>
        <v>0</v>
      </c>
      <c r="S153" s="58">
        <f t="shared" si="106"/>
        <v>0</v>
      </c>
      <c r="T153" s="58">
        <f t="shared" si="107"/>
        <v>0</v>
      </c>
      <c r="U153" s="45" t="s">
        <v>9</v>
      </c>
    </row>
    <row r="154" spans="1:21" ht="15.95" hidden="1" customHeight="1" outlineLevel="1" x14ac:dyDescent="0.2">
      <c r="A154" s="57" t="s">
        <v>180</v>
      </c>
      <c r="B154" s="58"/>
      <c r="C154" s="58"/>
      <c r="D154" s="58">
        <v>0</v>
      </c>
      <c r="E154" s="58">
        <v>0</v>
      </c>
      <c r="F154" s="58">
        <v>0</v>
      </c>
      <c r="G154" s="58">
        <v>0</v>
      </c>
      <c r="H154" s="58">
        <v>0</v>
      </c>
      <c r="I154" s="58">
        <v>0</v>
      </c>
      <c r="J154" s="58">
        <v>0</v>
      </c>
      <c r="K154" s="58">
        <v>0</v>
      </c>
      <c r="L154" s="58">
        <v>0</v>
      </c>
      <c r="M154" s="58">
        <v>0</v>
      </c>
      <c r="N154" s="58">
        <v>0</v>
      </c>
      <c r="O154" s="58">
        <v>0</v>
      </c>
      <c r="Q154" s="58">
        <f t="shared" si="104"/>
        <v>0</v>
      </c>
      <c r="R154" s="58">
        <f t="shared" si="110"/>
        <v>0</v>
      </c>
      <c r="S154" s="58">
        <f t="shared" si="106"/>
        <v>0</v>
      </c>
      <c r="T154" s="58">
        <f t="shared" si="107"/>
        <v>0</v>
      </c>
      <c r="U154" s="45" t="s">
        <v>9</v>
      </c>
    </row>
    <row r="155" spans="1:21" ht="15.95" hidden="1" customHeight="1" outlineLevel="1" x14ac:dyDescent="0.2">
      <c r="A155" s="57" t="s">
        <v>102</v>
      </c>
      <c r="B155" s="58">
        <v>0</v>
      </c>
      <c r="C155" s="58">
        <v>0</v>
      </c>
      <c r="D155" s="58">
        <v>0</v>
      </c>
      <c r="E155" s="58">
        <v>0</v>
      </c>
      <c r="F155" s="58">
        <v>0</v>
      </c>
      <c r="G155" s="58">
        <v>0</v>
      </c>
      <c r="H155" s="58">
        <v>0</v>
      </c>
      <c r="I155" s="58">
        <v>-179</v>
      </c>
      <c r="J155" s="58">
        <v>-241</v>
      </c>
      <c r="K155" s="58">
        <v>-240</v>
      </c>
      <c r="L155" s="58">
        <v>-259</v>
      </c>
      <c r="M155" s="58">
        <v>-259</v>
      </c>
      <c r="N155" s="58">
        <v>-259</v>
      </c>
      <c r="O155" s="58">
        <v>-243</v>
      </c>
      <c r="Q155" s="58">
        <f t="shared" si="104"/>
        <v>0</v>
      </c>
      <c r="R155" s="58">
        <f t="shared" si="110"/>
        <v>-179</v>
      </c>
      <c r="S155" s="58">
        <f t="shared" si="106"/>
        <v>-999</v>
      </c>
      <c r="T155" s="58">
        <f t="shared" si="107"/>
        <v>-502</v>
      </c>
      <c r="U155" s="45" t="s">
        <v>9</v>
      </c>
    </row>
    <row r="156" spans="1:21" ht="15.95" hidden="1" customHeight="1" outlineLevel="1" x14ac:dyDescent="0.2">
      <c r="A156" s="57" t="s">
        <v>103</v>
      </c>
      <c r="B156" s="58">
        <v>0</v>
      </c>
      <c r="C156" s="58">
        <v>0</v>
      </c>
      <c r="D156" s="58">
        <v>0</v>
      </c>
      <c r="E156" s="58">
        <v>0</v>
      </c>
      <c r="F156" s="58">
        <v>0</v>
      </c>
      <c r="G156" s="58">
        <v>0</v>
      </c>
      <c r="H156" s="58">
        <v>0</v>
      </c>
      <c r="I156" s="58">
        <v>-179</v>
      </c>
      <c r="J156" s="58">
        <v>-161</v>
      </c>
      <c r="K156" s="58">
        <v>-320</v>
      </c>
      <c r="L156" s="58">
        <v>-259</v>
      </c>
      <c r="M156" s="58">
        <v>-259</v>
      </c>
      <c r="N156" s="58">
        <v>-259</v>
      </c>
      <c r="O156" s="58">
        <v>-243</v>
      </c>
      <c r="Q156" s="58">
        <f t="shared" si="104"/>
        <v>0</v>
      </c>
      <c r="R156" s="58">
        <f t="shared" si="110"/>
        <v>-179</v>
      </c>
      <c r="S156" s="58">
        <f t="shared" si="106"/>
        <v>-999</v>
      </c>
      <c r="T156" s="58">
        <f t="shared" si="107"/>
        <v>-502</v>
      </c>
      <c r="U156" s="45" t="s">
        <v>9</v>
      </c>
    </row>
    <row r="157" spans="1:21" ht="15.95" hidden="1" customHeight="1" outlineLevel="1" x14ac:dyDescent="0.2">
      <c r="A157" s="57" t="s">
        <v>104</v>
      </c>
      <c r="B157" s="58">
        <v>0</v>
      </c>
      <c r="C157" s="58">
        <v>0</v>
      </c>
      <c r="D157" s="58">
        <v>0</v>
      </c>
      <c r="E157" s="58">
        <v>0</v>
      </c>
      <c r="F157" s="58">
        <v>0</v>
      </c>
      <c r="G157" s="58">
        <v>0</v>
      </c>
      <c r="H157" s="58">
        <v>0</v>
      </c>
      <c r="I157" s="58">
        <v>-89</v>
      </c>
      <c r="J157" s="58">
        <v>-80</v>
      </c>
      <c r="K157" s="58">
        <v>-160</v>
      </c>
      <c r="L157" s="58">
        <v>-130</v>
      </c>
      <c r="M157" s="58">
        <v>-130</v>
      </c>
      <c r="N157" s="58">
        <v>-129</v>
      </c>
      <c r="O157" s="58">
        <v>-122</v>
      </c>
      <c r="Q157" s="58">
        <f t="shared" si="104"/>
        <v>0</v>
      </c>
      <c r="R157" s="58">
        <f t="shared" si="110"/>
        <v>-89</v>
      </c>
      <c r="S157" s="58">
        <f t="shared" si="106"/>
        <v>-500</v>
      </c>
      <c r="T157" s="58">
        <f t="shared" si="107"/>
        <v>-251</v>
      </c>
      <c r="U157" s="45" t="s">
        <v>9</v>
      </c>
    </row>
    <row r="158" spans="1:21" ht="15.95" hidden="1" customHeight="1" outlineLevel="1" x14ac:dyDescent="0.2">
      <c r="A158" s="57" t="s">
        <v>105</v>
      </c>
      <c r="B158" s="58">
        <v>0</v>
      </c>
      <c r="C158" s="58">
        <v>0</v>
      </c>
      <c r="D158" s="58">
        <v>0</v>
      </c>
      <c r="E158" s="58">
        <v>0</v>
      </c>
      <c r="F158" s="58">
        <v>0</v>
      </c>
      <c r="G158" s="58">
        <v>0</v>
      </c>
      <c r="H158" s="58">
        <v>0</v>
      </c>
      <c r="I158" s="58">
        <v>-199</v>
      </c>
      <c r="J158" s="58">
        <v>-268</v>
      </c>
      <c r="K158" s="58">
        <v>-268</v>
      </c>
      <c r="L158" s="58">
        <v>-290</v>
      </c>
      <c r="M158" s="58">
        <v>-290</v>
      </c>
      <c r="N158" s="58">
        <v>-289</v>
      </c>
      <c r="O158" s="58">
        <v>-272</v>
      </c>
      <c r="Q158" s="58">
        <f t="shared" si="104"/>
        <v>0</v>
      </c>
      <c r="R158" s="58">
        <f t="shared" si="110"/>
        <v>-199</v>
      </c>
      <c r="S158" s="58">
        <f t="shared" si="106"/>
        <v>-1116</v>
      </c>
      <c r="T158" s="58">
        <f t="shared" si="107"/>
        <v>-561</v>
      </c>
      <c r="U158" s="45" t="s">
        <v>9</v>
      </c>
    </row>
    <row r="159" spans="1:21" ht="15.95" hidden="1" customHeight="1" outlineLevel="1" x14ac:dyDescent="0.2">
      <c r="A159" s="57" t="s">
        <v>181</v>
      </c>
      <c r="B159" s="58"/>
      <c r="C159" s="58"/>
      <c r="D159" s="58">
        <v>-1695</v>
      </c>
      <c r="E159" s="58">
        <v>2742</v>
      </c>
      <c r="F159" s="58">
        <v>0</v>
      </c>
      <c r="G159" s="58">
        <v>0</v>
      </c>
      <c r="H159" s="58">
        <v>0</v>
      </c>
      <c r="I159" s="58">
        <v>0</v>
      </c>
      <c r="J159" s="58">
        <v>0</v>
      </c>
      <c r="K159" s="58">
        <v>0</v>
      </c>
      <c r="L159" s="58">
        <v>0</v>
      </c>
      <c r="M159" s="58">
        <v>0</v>
      </c>
      <c r="N159" s="58">
        <v>0</v>
      </c>
      <c r="O159" s="58">
        <v>0</v>
      </c>
      <c r="Q159" s="58">
        <f t="shared" si="104"/>
        <v>1047</v>
      </c>
      <c r="R159" s="58">
        <f t="shared" si="110"/>
        <v>0</v>
      </c>
      <c r="S159" s="58">
        <f t="shared" si="106"/>
        <v>0</v>
      </c>
      <c r="T159" s="58">
        <f t="shared" si="107"/>
        <v>0</v>
      </c>
      <c r="U159" s="45" t="s">
        <v>9</v>
      </c>
    </row>
    <row r="160" spans="1:21" ht="15.95" hidden="1" customHeight="1" outlineLevel="1" x14ac:dyDescent="0.2">
      <c r="A160" s="55" t="s">
        <v>106</v>
      </c>
      <c r="B160" s="56">
        <f t="shared" ref="B160:H160" si="111">B136+B145</f>
        <v>16234</v>
      </c>
      <c r="C160" s="56">
        <f t="shared" si="111"/>
        <v>167393</v>
      </c>
      <c r="D160" s="56">
        <f t="shared" si="111"/>
        <v>382549</v>
      </c>
      <c r="E160" s="56">
        <f t="shared" si="111"/>
        <v>477765</v>
      </c>
      <c r="F160" s="56">
        <f t="shared" si="111"/>
        <v>244342</v>
      </c>
      <c r="G160" s="56">
        <f t="shared" si="111"/>
        <v>261313</v>
      </c>
      <c r="H160" s="56">
        <f t="shared" si="111"/>
        <v>155388</v>
      </c>
      <c r="I160" s="56">
        <f t="shared" ref="I160:J160" si="112">I136+I145</f>
        <v>641729</v>
      </c>
      <c r="J160" s="56">
        <f t="shared" si="112"/>
        <v>112342</v>
      </c>
      <c r="K160" s="56">
        <f t="shared" ref="K160:L160" si="113">K136+K145</f>
        <v>137284</v>
      </c>
      <c r="L160" s="56">
        <f t="shared" si="113"/>
        <v>112088</v>
      </c>
      <c r="M160" s="56">
        <f t="shared" ref="M160:N160" si="114">M136+M145</f>
        <v>139417</v>
      </c>
      <c r="N160" s="56">
        <f t="shared" si="114"/>
        <v>117661</v>
      </c>
      <c r="O160" s="56">
        <f t="shared" ref="O160" si="115">O136+O145</f>
        <v>140164</v>
      </c>
      <c r="Q160" s="56">
        <f t="shared" si="104"/>
        <v>1043941</v>
      </c>
      <c r="R160" s="56">
        <f t="shared" si="110"/>
        <v>1302772</v>
      </c>
      <c r="S160" s="56">
        <f t="shared" si="106"/>
        <v>501131</v>
      </c>
      <c r="T160" s="56">
        <f t="shared" si="107"/>
        <v>257825</v>
      </c>
      <c r="U160" s="45" t="s">
        <v>9</v>
      </c>
    </row>
    <row r="161" spans="1:21" ht="15.95" hidden="1" customHeight="1" outlineLevel="1" x14ac:dyDescent="0.2">
      <c r="A161" s="55" t="s">
        <v>107</v>
      </c>
      <c r="B161" s="56">
        <v>-54748</v>
      </c>
      <c r="C161" s="56">
        <v>-69758</v>
      </c>
      <c r="D161" s="56">
        <v>-256480</v>
      </c>
      <c r="E161" s="56">
        <v>-291585</v>
      </c>
      <c r="F161" s="56">
        <v>-179505</v>
      </c>
      <c r="G161" s="56">
        <v>-194867</v>
      </c>
      <c r="H161" s="56">
        <v>-149058</v>
      </c>
      <c r="I161" s="56">
        <f t="shared" ref="I161:N161" si="116">SUM(I162:I165)</f>
        <v>-150312</v>
      </c>
      <c r="J161" s="56">
        <f t="shared" si="116"/>
        <v>-2739</v>
      </c>
      <c r="K161" s="56">
        <f t="shared" si="116"/>
        <v>-3356</v>
      </c>
      <c r="L161" s="56">
        <f t="shared" si="116"/>
        <v>-2191</v>
      </c>
      <c r="M161" s="56">
        <f t="shared" si="116"/>
        <v>-4251</v>
      </c>
      <c r="N161" s="56">
        <f t="shared" si="116"/>
        <v>-1884</v>
      </c>
      <c r="O161" s="56">
        <f t="shared" ref="O161" si="117">SUM(O162:O165)</f>
        <v>-1530</v>
      </c>
      <c r="Q161" s="56">
        <f t="shared" si="104"/>
        <v>-672571</v>
      </c>
      <c r="R161" s="56">
        <f t="shared" si="110"/>
        <v>-673742</v>
      </c>
      <c r="S161" s="56">
        <f t="shared" si="106"/>
        <v>-12537</v>
      </c>
      <c r="T161" s="56">
        <f t="shared" si="107"/>
        <v>-3414</v>
      </c>
      <c r="U161" s="45" t="s">
        <v>9</v>
      </c>
    </row>
    <row r="162" spans="1:21" ht="15.95" hidden="1" customHeight="1" outlineLevel="1" x14ac:dyDescent="0.2">
      <c r="A162" s="57" t="s">
        <v>108</v>
      </c>
      <c r="B162" s="58">
        <v>0</v>
      </c>
      <c r="C162" s="58">
        <v>0</v>
      </c>
      <c r="D162" s="58">
        <v>0</v>
      </c>
      <c r="E162" s="58">
        <v>0</v>
      </c>
      <c r="F162" s="58">
        <v>0</v>
      </c>
      <c r="G162" s="58">
        <v>0</v>
      </c>
      <c r="H162" s="58">
        <v>0</v>
      </c>
      <c r="I162" s="58">
        <v>0</v>
      </c>
      <c r="J162" s="58">
        <v>0</v>
      </c>
      <c r="K162" s="58">
        <v>0</v>
      </c>
      <c r="L162" s="58">
        <v>0</v>
      </c>
      <c r="M162" s="58">
        <v>0</v>
      </c>
      <c r="N162" s="58">
        <v>0</v>
      </c>
      <c r="O162" s="58">
        <v>0</v>
      </c>
      <c r="Q162" s="58">
        <f t="shared" si="104"/>
        <v>0</v>
      </c>
      <c r="R162" s="58">
        <f t="shared" si="110"/>
        <v>0</v>
      </c>
      <c r="S162" s="58">
        <f t="shared" si="106"/>
        <v>0</v>
      </c>
      <c r="T162" s="58">
        <f t="shared" si="107"/>
        <v>0</v>
      </c>
      <c r="U162" s="45" t="s">
        <v>9</v>
      </c>
    </row>
    <row r="163" spans="1:21" ht="15.95" hidden="1" customHeight="1" outlineLevel="1" x14ac:dyDescent="0.2">
      <c r="A163" s="57" t="s">
        <v>109</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Q163" s="58">
        <f t="shared" si="104"/>
        <v>302</v>
      </c>
      <c r="R163" s="58">
        <f t="shared" si="110"/>
        <v>-172</v>
      </c>
      <c r="S163" s="58">
        <f t="shared" si="106"/>
        <v>-11841</v>
      </c>
      <c r="T163" s="58">
        <f t="shared" si="107"/>
        <v>-3150</v>
      </c>
      <c r="U163" s="45" t="s">
        <v>9</v>
      </c>
    </row>
    <row r="164" spans="1:21" ht="15.95" hidden="1" customHeight="1" outlineLevel="1" x14ac:dyDescent="0.2">
      <c r="A164" s="57" t="s">
        <v>110</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Q164" s="58">
        <f t="shared" si="104"/>
        <v>-672624</v>
      </c>
      <c r="R164" s="58">
        <f t="shared" si="110"/>
        <v>-673320</v>
      </c>
      <c r="S164" s="58">
        <f t="shared" si="106"/>
        <v>-9</v>
      </c>
      <c r="T164" s="58">
        <f t="shared" si="107"/>
        <v>0</v>
      </c>
      <c r="U164" s="45" t="s">
        <v>9</v>
      </c>
    </row>
    <row r="165" spans="1:21" ht="15.95" hidden="1" customHeight="1" outlineLevel="1" x14ac:dyDescent="0.2">
      <c r="A165" s="57" t="s">
        <v>111</v>
      </c>
      <c r="B165" s="58">
        <v>0</v>
      </c>
      <c r="C165" s="58">
        <v>0</v>
      </c>
      <c r="D165" s="58">
        <v>0</v>
      </c>
      <c r="E165" s="58">
        <v>-249</v>
      </c>
      <c r="F165" s="58">
        <v>-63</v>
      </c>
      <c r="G165" s="58">
        <v>-59</v>
      </c>
      <c r="H165" s="58">
        <v>-63</v>
      </c>
      <c r="I165" s="58">
        <v>-65</v>
      </c>
      <c r="J165" s="58">
        <v>-285</v>
      </c>
      <c r="K165" s="58">
        <v>-392</v>
      </c>
      <c r="L165" s="58">
        <v>146</v>
      </c>
      <c r="M165" s="58">
        <v>-156</v>
      </c>
      <c r="N165" s="58">
        <v>-156</v>
      </c>
      <c r="O165" s="58">
        <v>-108</v>
      </c>
      <c r="Q165" s="58">
        <f t="shared" si="104"/>
        <v>-249</v>
      </c>
      <c r="R165" s="58">
        <f t="shared" si="110"/>
        <v>-250</v>
      </c>
      <c r="S165" s="58">
        <f t="shared" si="106"/>
        <v>-687</v>
      </c>
      <c r="T165" s="58">
        <f t="shared" si="107"/>
        <v>-264</v>
      </c>
      <c r="U165" s="45" t="s">
        <v>9</v>
      </c>
    </row>
    <row r="166" spans="1:21" ht="15.95" hidden="1" customHeight="1" outlineLevel="1" x14ac:dyDescent="0.2">
      <c r="A166" s="55" t="s">
        <v>112</v>
      </c>
      <c r="B166" s="56">
        <v>-1</v>
      </c>
      <c r="C166" s="56">
        <v>-16</v>
      </c>
      <c r="D166" s="56">
        <v>-26</v>
      </c>
      <c r="E166" s="56">
        <v>-16</v>
      </c>
      <c r="F166" s="56">
        <v>-1</v>
      </c>
      <c r="G166" s="56">
        <v>147</v>
      </c>
      <c r="H166" s="56">
        <v>-522</v>
      </c>
      <c r="I166" s="56">
        <f t="shared" ref="I166:N166" si="118">SUM(I167:I172)</f>
        <v>-179</v>
      </c>
      <c r="J166" s="56">
        <f t="shared" si="118"/>
        <v>-852</v>
      </c>
      <c r="K166" s="56">
        <f t="shared" si="118"/>
        <v>-1439</v>
      </c>
      <c r="L166" s="56">
        <f t="shared" si="118"/>
        <v>-1119</v>
      </c>
      <c r="M166" s="56">
        <f t="shared" si="118"/>
        <v>-1809</v>
      </c>
      <c r="N166" s="56">
        <f t="shared" si="118"/>
        <v>-1119</v>
      </c>
      <c r="O166" s="56">
        <f t="shared" ref="O166" si="119">SUM(O167:O172)</f>
        <v>-66920</v>
      </c>
      <c r="Q166" s="56">
        <f t="shared" si="104"/>
        <v>-59</v>
      </c>
      <c r="R166" s="56">
        <f t="shared" si="110"/>
        <v>-555</v>
      </c>
      <c r="S166" s="56">
        <f t="shared" si="106"/>
        <v>-5219</v>
      </c>
      <c r="T166" s="56">
        <f t="shared" si="107"/>
        <v>-68039</v>
      </c>
      <c r="U166" s="45" t="s">
        <v>9</v>
      </c>
    </row>
    <row r="167" spans="1:21" ht="15.95" hidden="1" customHeight="1" outlineLevel="1" x14ac:dyDescent="0.2">
      <c r="A167" s="57" t="s">
        <v>113</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Q167" s="58">
        <f t="shared" si="104"/>
        <v>-59</v>
      </c>
      <c r="R167" s="58">
        <f t="shared" si="110"/>
        <v>-543</v>
      </c>
      <c r="S167" s="58">
        <f t="shared" si="106"/>
        <v>-2040</v>
      </c>
      <c r="T167" s="58">
        <f t="shared" si="107"/>
        <v>-1037</v>
      </c>
      <c r="U167" s="45" t="s">
        <v>9</v>
      </c>
    </row>
    <row r="168" spans="1:21" ht="15.95" hidden="1" customHeight="1" outlineLevel="1" x14ac:dyDescent="0.2">
      <c r="A168" s="57" t="s">
        <v>114</v>
      </c>
      <c r="B168" s="34">
        <v>0</v>
      </c>
      <c r="C168" s="34">
        <v>0</v>
      </c>
      <c r="D168" s="34">
        <v>0</v>
      </c>
      <c r="E168" s="34">
        <v>0</v>
      </c>
      <c r="F168" s="34">
        <v>0</v>
      </c>
      <c r="G168" s="34">
        <v>0</v>
      </c>
      <c r="H168" s="34">
        <v>0</v>
      </c>
      <c r="I168" s="34">
        <v>0</v>
      </c>
      <c r="J168" s="34">
        <v>0</v>
      </c>
      <c r="K168" s="34">
        <v>0</v>
      </c>
      <c r="L168" s="34">
        <v>0</v>
      </c>
      <c r="M168" s="34">
        <v>0</v>
      </c>
      <c r="N168" s="34">
        <v>0</v>
      </c>
      <c r="O168" s="34">
        <v>0</v>
      </c>
      <c r="Q168" s="34">
        <f t="shared" si="104"/>
        <v>0</v>
      </c>
      <c r="R168" s="34">
        <f t="shared" si="110"/>
        <v>0</v>
      </c>
      <c r="S168" s="34">
        <f t="shared" ref="S168:S187" si="120">SUM(J168:M168)</f>
        <v>0</v>
      </c>
      <c r="T168" s="34">
        <f t="shared" ref="T168:T187" si="121">SUM(N168:P168)</f>
        <v>0</v>
      </c>
      <c r="U168" s="45" t="s">
        <v>9</v>
      </c>
    </row>
    <row r="169" spans="1:21" ht="15.95" hidden="1" customHeight="1" outlineLevel="1" x14ac:dyDescent="0.2">
      <c r="A169" s="57" t="s">
        <v>115</v>
      </c>
      <c r="B169" s="34">
        <v>0</v>
      </c>
      <c r="C169" s="34">
        <v>0</v>
      </c>
      <c r="D169" s="34">
        <v>0</v>
      </c>
      <c r="E169" s="34">
        <v>0</v>
      </c>
      <c r="F169" s="34">
        <v>0</v>
      </c>
      <c r="G169" s="34">
        <v>0</v>
      </c>
      <c r="H169" s="34">
        <v>0</v>
      </c>
      <c r="I169" s="34">
        <v>-12</v>
      </c>
      <c r="J169" s="34">
        <v>-600</v>
      </c>
      <c r="K169" s="34">
        <v>-946</v>
      </c>
      <c r="L169" s="34">
        <v>-564</v>
      </c>
      <c r="M169" s="34">
        <v>-1367</v>
      </c>
      <c r="N169" s="34">
        <v>-510</v>
      </c>
      <c r="O169" s="34">
        <v>-239</v>
      </c>
      <c r="Q169" s="34">
        <f t="shared" si="104"/>
        <v>0</v>
      </c>
      <c r="R169" s="34">
        <f t="shared" si="110"/>
        <v>-12</v>
      </c>
      <c r="S169" s="34">
        <f t="shared" si="120"/>
        <v>-3477</v>
      </c>
      <c r="T169" s="34">
        <f t="shared" si="121"/>
        <v>-749</v>
      </c>
      <c r="U169" s="45" t="s">
        <v>9</v>
      </c>
    </row>
    <row r="170" spans="1:21" ht="15.95" hidden="1" customHeight="1" outlineLevel="1" x14ac:dyDescent="0.2">
      <c r="A170" s="57" t="s">
        <v>116</v>
      </c>
      <c r="B170" s="34">
        <v>0</v>
      </c>
      <c r="C170" s="34">
        <v>0</v>
      </c>
      <c r="D170" s="34">
        <v>0</v>
      </c>
      <c r="E170" s="34">
        <v>0</v>
      </c>
      <c r="F170" s="34">
        <v>0</v>
      </c>
      <c r="G170" s="34">
        <v>0</v>
      </c>
      <c r="H170" s="34">
        <v>0</v>
      </c>
      <c r="I170" s="34">
        <v>0</v>
      </c>
      <c r="J170" s="34">
        <v>0</v>
      </c>
      <c r="K170" s="34">
        <v>0</v>
      </c>
      <c r="L170" s="34">
        <v>0</v>
      </c>
      <c r="M170" s="34">
        <v>0</v>
      </c>
      <c r="N170" s="34">
        <v>0</v>
      </c>
      <c r="O170" s="34">
        <v>0</v>
      </c>
      <c r="Q170" s="34">
        <f t="shared" si="104"/>
        <v>0</v>
      </c>
      <c r="R170" s="34">
        <f t="shared" si="110"/>
        <v>0</v>
      </c>
      <c r="S170" s="34">
        <f t="shared" si="120"/>
        <v>0</v>
      </c>
      <c r="T170" s="34">
        <f t="shared" si="121"/>
        <v>0</v>
      </c>
      <c r="U170" s="45" t="s">
        <v>9</v>
      </c>
    </row>
    <row r="171" spans="1:21" ht="15.95" hidden="1" customHeight="1" outlineLevel="1" x14ac:dyDescent="0.2">
      <c r="A171" s="57" t="s">
        <v>117</v>
      </c>
      <c r="B171" s="34">
        <v>0</v>
      </c>
      <c r="C171" s="34">
        <v>0</v>
      </c>
      <c r="D171" s="34">
        <v>0</v>
      </c>
      <c r="E171" s="34">
        <v>0</v>
      </c>
      <c r="F171" s="34">
        <v>0</v>
      </c>
      <c r="G171" s="34">
        <v>0</v>
      </c>
      <c r="H171" s="34">
        <v>0</v>
      </c>
      <c r="I171" s="34">
        <v>0</v>
      </c>
      <c r="J171" s="34">
        <v>298</v>
      </c>
      <c r="K171" s="34">
        <v>0</v>
      </c>
      <c r="L171" s="34">
        <v>0</v>
      </c>
      <c r="M171" s="34">
        <v>0</v>
      </c>
      <c r="N171" s="34">
        <v>0</v>
      </c>
      <c r="O171" s="34">
        <v>0</v>
      </c>
      <c r="Q171" s="34">
        <f t="shared" si="104"/>
        <v>0</v>
      </c>
      <c r="R171" s="34">
        <f t="shared" si="110"/>
        <v>0</v>
      </c>
      <c r="S171" s="34">
        <f t="shared" si="120"/>
        <v>298</v>
      </c>
      <c r="T171" s="34">
        <f t="shared" si="121"/>
        <v>0</v>
      </c>
      <c r="U171" s="45" t="s">
        <v>9</v>
      </c>
    </row>
    <row r="172" spans="1:21" ht="15.95" hidden="1" customHeight="1" outlineLevel="1" x14ac:dyDescent="0.2">
      <c r="A172" s="57" t="s">
        <v>118</v>
      </c>
      <c r="B172" s="34">
        <v>0</v>
      </c>
      <c r="C172" s="34">
        <v>0</v>
      </c>
      <c r="D172" s="34">
        <v>0</v>
      </c>
      <c r="E172" s="34">
        <v>0</v>
      </c>
      <c r="F172" s="34">
        <v>0</v>
      </c>
      <c r="G172" s="34">
        <v>0</v>
      </c>
      <c r="H172" s="34">
        <v>0</v>
      </c>
      <c r="I172" s="34">
        <v>0</v>
      </c>
      <c r="J172" s="34">
        <v>0</v>
      </c>
      <c r="K172" s="34">
        <v>0</v>
      </c>
      <c r="L172" s="34">
        <v>0</v>
      </c>
      <c r="M172" s="34">
        <v>0</v>
      </c>
      <c r="N172" s="34">
        <v>0</v>
      </c>
      <c r="O172" s="34">
        <v>-66253</v>
      </c>
      <c r="Q172" s="34">
        <f t="shared" si="104"/>
        <v>0</v>
      </c>
      <c r="R172" s="34">
        <f t="shared" si="110"/>
        <v>0</v>
      </c>
      <c r="S172" s="34">
        <f t="shared" si="120"/>
        <v>0</v>
      </c>
      <c r="T172" s="34">
        <f t="shared" si="121"/>
        <v>-66253</v>
      </c>
      <c r="U172" s="45" t="s">
        <v>9</v>
      </c>
    </row>
    <row r="173" spans="1:21" ht="15.95" hidden="1" customHeight="1" outlineLevel="1" x14ac:dyDescent="0.2">
      <c r="A173" s="59" t="s">
        <v>119</v>
      </c>
      <c r="B173" s="56">
        <f t="shared" ref="B173:H173" si="122">B160+B161+B166</f>
        <v>-38515</v>
      </c>
      <c r="C173" s="56">
        <f t="shared" si="122"/>
        <v>97619</v>
      </c>
      <c r="D173" s="56">
        <f t="shared" si="122"/>
        <v>126043</v>
      </c>
      <c r="E173" s="56">
        <f t="shared" si="122"/>
        <v>186164</v>
      </c>
      <c r="F173" s="56">
        <f t="shared" si="122"/>
        <v>64836</v>
      </c>
      <c r="G173" s="56">
        <f t="shared" si="122"/>
        <v>66593</v>
      </c>
      <c r="H173" s="56">
        <f t="shared" si="122"/>
        <v>5808</v>
      </c>
      <c r="I173" s="56">
        <f t="shared" ref="I173:J173" si="123">I160+I161+I166</f>
        <v>491238</v>
      </c>
      <c r="J173" s="56">
        <f t="shared" si="123"/>
        <v>108751</v>
      </c>
      <c r="K173" s="56">
        <f t="shared" ref="K173:L173" si="124">K160+K161+K166</f>
        <v>132489</v>
      </c>
      <c r="L173" s="56">
        <f t="shared" si="124"/>
        <v>108778</v>
      </c>
      <c r="M173" s="56">
        <f t="shared" ref="M173:N173" si="125">M160+M161+M166</f>
        <v>133357</v>
      </c>
      <c r="N173" s="56">
        <f t="shared" si="125"/>
        <v>114658</v>
      </c>
      <c r="O173" s="56">
        <f t="shared" ref="O173" si="126">O160+O161+O166</f>
        <v>71714</v>
      </c>
      <c r="Q173" s="56">
        <f t="shared" si="104"/>
        <v>371311</v>
      </c>
      <c r="R173" s="56">
        <f t="shared" si="110"/>
        <v>628475</v>
      </c>
      <c r="S173" s="56">
        <f t="shared" si="120"/>
        <v>483375</v>
      </c>
      <c r="T173" s="56">
        <f t="shared" si="121"/>
        <v>186372</v>
      </c>
      <c r="U173" s="45" t="s">
        <v>9</v>
      </c>
    </row>
    <row r="174" spans="1:21" ht="15.95" hidden="1" customHeight="1" outlineLevel="1" x14ac:dyDescent="0.2">
      <c r="A174" s="60" t="s">
        <v>120</v>
      </c>
      <c r="B174" s="56">
        <v>0</v>
      </c>
      <c r="C174" s="56">
        <v>0</v>
      </c>
      <c r="D174" s="56">
        <v>0</v>
      </c>
      <c r="E174" s="56">
        <v>-89</v>
      </c>
      <c r="F174" s="56">
        <v>-20</v>
      </c>
      <c r="G174" s="56">
        <v>-16</v>
      </c>
      <c r="H174" s="56">
        <v>-18</v>
      </c>
      <c r="I174" s="56">
        <f t="shared" ref="I174:N174" si="127">SUM(I175:I177)</f>
        <v>-39238</v>
      </c>
      <c r="J174" s="56">
        <f t="shared" si="127"/>
        <v>-56093</v>
      </c>
      <c r="K174" s="56">
        <f t="shared" si="127"/>
        <v>-46500</v>
      </c>
      <c r="L174" s="56">
        <f t="shared" si="127"/>
        <v>-60263</v>
      </c>
      <c r="M174" s="56">
        <f t="shared" si="127"/>
        <v>-64942</v>
      </c>
      <c r="N174" s="56">
        <f t="shared" si="127"/>
        <v>-61502</v>
      </c>
      <c r="O174" s="56">
        <f t="shared" ref="O174" si="128">SUM(O175:O177)</f>
        <v>-65500</v>
      </c>
      <c r="Q174" s="56">
        <f t="shared" si="104"/>
        <v>-89</v>
      </c>
      <c r="R174" s="56">
        <f t="shared" si="110"/>
        <v>-39292</v>
      </c>
      <c r="S174" s="56">
        <f t="shared" si="120"/>
        <v>-227798</v>
      </c>
      <c r="T174" s="56">
        <f t="shared" si="121"/>
        <v>-127002</v>
      </c>
      <c r="U174" s="45" t="s">
        <v>9</v>
      </c>
    </row>
    <row r="175" spans="1:21" ht="15.95" hidden="1" customHeight="1" outlineLevel="1" x14ac:dyDescent="0.2">
      <c r="A175" s="57" t="s">
        <v>121</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Q175" s="58">
        <f t="shared" si="104"/>
        <v>-89</v>
      </c>
      <c r="R175" s="58">
        <f t="shared" si="110"/>
        <v>-39286</v>
      </c>
      <c r="S175" s="58">
        <f t="shared" si="120"/>
        <v>-204710</v>
      </c>
      <c r="T175" s="58">
        <f t="shared" si="121"/>
        <v>-116327</v>
      </c>
      <c r="U175" s="45" t="s">
        <v>9</v>
      </c>
    </row>
    <row r="176" spans="1:21" ht="15.95" hidden="1" customHeight="1" outlineLevel="1" x14ac:dyDescent="0.2">
      <c r="A176" s="57" t="s">
        <v>122</v>
      </c>
      <c r="B176" s="58">
        <v>0</v>
      </c>
      <c r="C176" s="58">
        <v>0</v>
      </c>
      <c r="D176" s="58">
        <v>0</v>
      </c>
      <c r="E176" s="58">
        <v>0</v>
      </c>
      <c r="F176" s="58">
        <v>0</v>
      </c>
      <c r="G176" s="58">
        <v>0</v>
      </c>
      <c r="H176" s="58">
        <v>0</v>
      </c>
      <c r="I176" s="58">
        <v>0</v>
      </c>
      <c r="J176" s="58">
        <v>0</v>
      </c>
      <c r="K176" s="58">
        <v>0</v>
      </c>
      <c r="L176" s="58">
        <v>0</v>
      </c>
      <c r="M176" s="58">
        <v>0</v>
      </c>
      <c r="N176" s="58">
        <v>0</v>
      </c>
      <c r="O176" s="58">
        <v>0</v>
      </c>
      <c r="Q176" s="58">
        <f t="shared" si="104"/>
        <v>0</v>
      </c>
      <c r="R176" s="58">
        <f t="shared" si="110"/>
        <v>0</v>
      </c>
      <c r="S176" s="58">
        <f t="shared" si="120"/>
        <v>0</v>
      </c>
      <c r="T176" s="58">
        <f t="shared" si="121"/>
        <v>0</v>
      </c>
      <c r="U176" s="45" t="s">
        <v>9</v>
      </c>
    </row>
    <row r="177" spans="1:21" ht="15.95" hidden="1" customHeight="1" outlineLevel="1" x14ac:dyDescent="0.2">
      <c r="A177" s="57" t="s">
        <v>123</v>
      </c>
      <c r="B177" s="58">
        <v>0</v>
      </c>
      <c r="C177" s="58">
        <v>0</v>
      </c>
      <c r="D177" s="58">
        <v>0</v>
      </c>
      <c r="E177" s="58">
        <v>0</v>
      </c>
      <c r="F177" s="58">
        <v>0</v>
      </c>
      <c r="G177" s="58">
        <v>0</v>
      </c>
      <c r="H177" s="58">
        <v>0</v>
      </c>
      <c r="I177" s="58">
        <v>-6</v>
      </c>
      <c r="J177" s="58">
        <v>-8115</v>
      </c>
      <c r="K177" s="58">
        <v>-4833</v>
      </c>
      <c r="L177" s="58">
        <v>-5030</v>
      </c>
      <c r="M177" s="58">
        <v>-5110</v>
      </c>
      <c r="N177" s="58">
        <v>-5261</v>
      </c>
      <c r="O177" s="58">
        <v>-5414</v>
      </c>
      <c r="Q177" s="58">
        <f t="shared" si="104"/>
        <v>0</v>
      </c>
      <c r="R177" s="58">
        <f t="shared" si="110"/>
        <v>-6</v>
      </c>
      <c r="S177" s="58">
        <f t="shared" si="120"/>
        <v>-23088</v>
      </c>
      <c r="T177" s="58">
        <f t="shared" si="121"/>
        <v>-10675</v>
      </c>
      <c r="U177" s="45" t="s">
        <v>9</v>
      </c>
    </row>
    <row r="178" spans="1:21" ht="15.95" hidden="1" customHeight="1" outlineLevel="1" x14ac:dyDescent="0.2">
      <c r="A178" s="60" t="s">
        <v>124</v>
      </c>
      <c r="B178" s="56">
        <v>0</v>
      </c>
      <c r="C178" s="56">
        <v>0</v>
      </c>
      <c r="D178" s="56">
        <v>0</v>
      </c>
      <c r="E178" s="56">
        <v>0</v>
      </c>
      <c r="F178" s="56">
        <v>0</v>
      </c>
      <c r="G178" s="56">
        <v>0</v>
      </c>
      <c r="H178" s="56">
        <v>0</v>
      </c>
      <c r="I178" s="56">
        <f t="shared" ref="I178:N178" si="129">SUM(I179:I180)</f>
        <v>60</v>
      </c>
      <c r="J178" s="56">
        <f t="shared" si="129"/>
        <v>623</v>
      </c>
      <c r="K178" s="56">
        <f t="shared" si="129"/>
        <v>450</v>
      </c>
      <c r="L178" s="56">
        <f t="shared" si="129"/>
        <v>849</v>
      </c>
      <c r="M178" s="56">
        <f t="shared" si="129"/>
        <v>1035</v>
      </c>
      <c r="N178" s="56">
        <f t="shared" si="129"/>
        <v>1456</v>
      </c>
      <c r="O178" s="56">
        <f t="shared" ref="O178" si="130">SUM(O179:O180)</f>
        <v>1879</v>
      </c>
      <c r="Q178" s="56">
        <f t="shared" si="104"/>
        <v>0</v>
      </c>
      <c r="R178" s="56">
        <f t="shared" si="110"/>
        <v>60</v>
      </c>
      <c r="S178" s="56">
        <f t="shared" si="120"/>
        <v>2957</v>
      </c>
      <c r="T178" s="56">
        <f t="shared" si="121"/>
        <v>3335</v>
      </c>
      <c r="U178" s="45" t="s">
        <v>9</v>
      </c>
    </row>
    <row r="179" spans="1:21" ht="15.95" hidden="1" customHeight="1" outlineLevel="1" x14ac:dyDescent="0.2">
      <c r="A179" s="57" t="s">
        <v>125</v>
      </c>
      <c r="B179" s="56">
        <v>0</v>
      </c>
      <c r="C179" s="56">
        <v>0</v>
      </c>
      <c r="D179" s="56">
        <v>0</v>
      </c>
      <c r="E179" s="56">
        <v>0</v>
      </c>
      <c r="F179" s="58">
        <v>0</v>
      </c>
      <c r="G179" s="58">
        <v>0</v>
      </c>
      <c r="H179" s="58">
        <v>0</v>
      </c>
      <c r="I179" s="58">
        <v>57</v>
      </c>
      <c r="J179" s="58">
        <v>84</v>
      </c>
      <c r="K179" s="58">
        <v>347</v>
      </c>
      <c r="L179" s="58">
        <v>815</v>
      </c>
      <c r="M179" s="58">
        <v>1024</v>
      </c>
      <c r="N179" s="58">
        <v>1454</v>
      </c>
      <c r="O179" s="58">
        <v>1844</v>
      </c>
      <c r="Q179" s="58">
        <f t="shared" si="104"/>
        <v>0</v>
      </c>
      <c r="R179" s="58">
        <f t="shared" si="110"/>
        <v>57</v>
      </c>
      <c r="S179" s="58">
        <f t="shared" si="120"/>
        <v>2270</v>
      </c>
      <c r="T179" s="58">
        <f t="shared" si="121"/>
        <v>3298</v>
      </c>
      <c r="U179" s="45" t="s">
        <v>9</v>
      </c>
    </row>
    <row r="180" spans="1:21" ht="15.95" hidden="1" customHeight="1" outlineLevel="1" x14ac:dyDescent="0.2">
      <c r="A180" s="57" t="s">
        <v>123</v>
      </c>
      <c r="B180" s="58"/>
      <c r="C180" s="58"/>
      <c r="D180" s="58"/>
      <c r="E180" s="58"/>
      <c r="F180" s="58">
        <v>0</v>
      </c>
      <c r="G180" s="58">
        <v>0</v>
      </c>
      <c r="H180" s="58">
        <v>0</v>
      </c>
      <c r="I180" s="58">
        <v>3</v>
      </c>
      <c r="J180" s="58">
        <v>539</v>
      </c>
      <c r="K180" s="58">
        <v>103</v>
      </c>
      <c r="L180" s="58">
        <v>34</v>
      </c>
      <c r="M180" s="58">
        <v>11</v>
      </c>
      <c r="N180" s="58">
        <v>2</v>
      </c>
      <c r="O180" s="58">
        <v>35</v>
      </c>
      <c r="Q180" s="58">
        <f t="shared" si="104"/>
        <v>0</v>
      </c>
      <c r="R180" s="58">
        <f t="shared" si="110"/>
        <v>3</v>
      </c>
      <c r="S180" s="58">
        <f t="shared" si="120"/>
        <v>687</v>
      </c>
      <c r="T180" s="58">
        <f t="shared" si="121"/>
        <v>37</v>
      </c>
      <c r="U180" s="45" t="s">
        <v>9</v>
      </c>
    </row>
    <row r="181" spans="1:21" ht="15.95" hidden="1" customHeight="1" outlineLevel="1" x14ac:dyDescent="0.2">
      <c r="A181" s="55" t="s">
        <v>126</v>
      </c>
      <c r="B181" s="56">
        <f t="shared" ref="B181:H181" si="131">B173+B174+B178</f>
        <v>-38515</v>
      </c>
      <c r="C181" s="56">
        <f t="shared" si="131"/>
        <v>97619</v>
      </c>
      <c r="D181" s="56">
        <f t="shared" si="131"/>
        <v>126043</v>
      </c>
      <c r="E181" s="56">
        <f t="shared" si="131"/>
        <v>186075</v>
      </c>
      <c r="F181" s="56">
        <f t="shared" si="131"/>
        <v>64816</v>
      </c>
      <c r="G181" s="56">
        <f t="shared" si="131"/>
        <v>66577</v>
      </c>
      <c r="H181" s="56">
        <f t="shared" si="131"/>
        <v>5790</v>
      </c>
      <c r="I181" s="56">
        <f t="shared" ref="I181:J181" si="132">I173+I174+I178</f>
        <v>452060</v>
      </c>
      <c r="J181" s="56">
        <f t="shared" si="132"/>
        <v>53281</v>
      </c>
      <c r="K181" s="56">
        <f t="shared" ref="K181:L181" si="133">K173+K174+K178</f>
        <v>86439</v>
      </c>
      <c r="L181" s="56">
        <f t="shared" si="133"/>
        <v>49364</v>
      </c>
      <c r="M181" s="56">
        <f t="shared" ref="M181:N181" si="134">M173+M174+M178</f>
        <v>69450</v>
      </c>
      <c r="N181" s="56">
        <f t="shared" si="134"/>
        <v>54612</v>
      </c>
      <c r="O181" s="56">
        <f t="shared" ref="O181" si="135">O173+O174+O178</f>
        <v>8093</v>
      </c>
      <c r="Q181" s="56">
        <f t="shared" si="104"/>
        <v>371222</v>
      </c>
      <c r="R181" s="56">
        <f t="shared" si="110"/>
        <v>589243</v>
      </c>
      <c r="S181" s="56">
        <f t="shared" si="120"/>
        <v>258534</v>
      </c>
      <c r="T181" s="56">
        <f t="shared" si="121"/>
        <v>62705</v>
      </c>
      <c r="U181" s="45" t="s">
        <v>9</v>
      </c>
    </row>
    <row r="182" spans="1:21" ht="15.95" hidden="1" customHeight="1" outlineLevel="1" x14ac:dyDescent="0.2">
      <c r="A182" s="55" t="s">
        <v>127</v>
      </c>
      <c r="B182" s="56">
        <v>10202</v>
      </c>
      <c r="C182" s="56">
        <v>-24653</v>
      </c>
      <c r="D182" s="56">
        <v>-32718</v>
      </c>
      <c r="E182" s="56">
        <v>-79286</v>
      </c>
      <c r="F182" s="56">
        <v>-22040</v>
      </c>
      <c r="G182" s="56">
        <v>-22625</v>
      </c>
      <c r="H182" s="56">
        <v>-2093</v>
      </c>
      <c r="I182" s="56">
        <f t="shared" ref="I182:N182" si="136">SUM(I183:I186)</f>
        <v>-163736</v>
      </c>
      <c r="J182" s="56">
        <f t="shared" si="136"/>
        <v>-19995</v>
      </c>
      <c r="K182" s="56">
        <f t="shared" si="136"/>
        <v>-29173</v>
      </c>
      <c r="L182" s="56">
        <f t="shared" si="136"/>
        <v>-19993</v>
      </c>
      <c r="M182" s="56">
        <f t="shared" si="136"/>
        <v>-26924</v>
      </c>
      <c r="N182" s="56">
        <f t="shared" si="136"/>
        <v>69109</v>
      </c>
      <c r="O182" s="56">
        <f t="shared" ref="O182" si="137">SUM(O183:O186)</f>
        <v>-7025</v>
      </c>
      <c r="Q182" s="56">
        <f t="shared" si="104"/>
        <v>-126455</v>
      </c>
      <c r="R182" s="56">
        <f t="shared" si="110"/>
        <v>-210494</v>
      </c>
      <c r="S182" s="56">
        <f t="shared" si="120"/>
        <v>-96085</v>
      </c>
      <c r="T182" s="56">
        <f t="shared" si="121"/>
        <v>62084</v>
      </c>
      <c r="U182" s="45" t="s">
        <v>9</v>
      </c>
    </row>
    <row r="183" spans="1:21" ht="15.95" hidden="1" customHeight="1" outlineLevel="1" x14ac:dyDescent="0.2">
      <c r="A183" s="57" t="s">
        <v>128</v>
      </c>
      <c r="B183" s="58">
        <v>0</v>
      </c>
      <c r="C183" s="58">
        <v>0</v>
      </c>
      <c r="D183" s="58">
        <v>0</v>
      </c>
      <c r="E183" s="58">
        <v>0</v>
      </c>
      <c r="F183" s="58">
        <v>0</v>
      </c>
      <c r="G183" s="58">
        <v>0</v>
      </c>
      <c r="H183" s="58">
        <v>0</v>
      </c>
      <c r="I183" s="58">
        <v>0</v>
      </c>
      <c r="J183" s="58">
        <v>0</v>
      </c>
      <c r="K183" s="58">
        <v>0</v>
      </c>
      <c r="L183" s="58">
        <v>0</v>
      </c>
      <c r="M183" s="58">
        <v>0</v>
      </c>
      <c r="N183" s="58">
        <v>0</v>
      </c>
      <c r="O183" s="58">
        <v>0</v>
      </c>
      <c r="Q183" s="58">
        <f t="shared" si="104"/>
        <v>0</v>
      </c>
      <c r="R183" s="58">
        <f t="shared" si="110"/>
        <v>0</v>
      </c>
      <c r="S183" s="58">
        <f t="shared" si="120"/>
        <v>0</v>
      </c>
      <c r="T183" s="58">
        <f t="shared" si="121"/>
        <v>0</v>
      </c>
      <c r="U183" s="45" t="s">
        <v>9</v>
      </c>
    </row>
    <row r="184" spans="1:21" ht="15.95" hidden="1" customHeight="1" outlineLevel="1" x14ac:dyDescent="0.2">
      <c r="A184" s="57" t="s">
        <v>129</v>
      </c>
      <c r="B184" s="58">
        <v>0</v>
      </c>
      <c r="C184" s="58">
        <v>0</v>
      </c>
      <c r="D184" s="58">
        <v>0</v>
      </c>
      <c r="E184" s="58">
        <v>0</v>
      </c>
      <c r="F184" s="58">
        <v>0</v>
      </c>
      <c r="G184" s="58">
        <v>0</v>
      </c>
      <c r="H184" s="58">
        <v>0</v>
      </c>
      <c r="I184" s="58">
        <v>0</v>
      </c>
      <c r="J184" s="58">
        <v>0</v>
      </c>
      <c r="K184" s="58">
        <v>0</v>
      </c>
      <c r="L184" s="58">
        <v>0</v>
      </c>
      <c r="M184" s="58">
        <v>0</v>
      </c>
      <c r="N184" s="58">
        <v>0</v>
      </c>
      <c r="O184" s="58">
        <v>0</v>
      </c>
      <c r="Q184" s="58">
        <f t="shared" si="104"/>
        <v>0</v>
      </c>
      <c r="R184" s="58">
        <f t="shared" si="110"/>
        <v>0</v>
      </c>
      <c r="S184" s="58">
        <f t="shared" si="120"/>
        <v>0</v>
      </c>
      <c r="T184" s="58">
        <f t="shared" si="121"/>
        <v>0</v>
      </c>
      <c r="U184" s="45" t="s">
        <v>9</v>
      </c>
    </row>
    <row r="185" spans="1:21" ht="15.95" hidden="1" customHeight="1" outlineLevel="1" x14ac:dyDescent="0.2">
      <c r="A185" s="57" t="s">
        <v>130</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Q185" s="58">
        <f t="shared" si="104"/>
        <v>-93069</v>
      </c>
      <c r="R185" s="58">
        <f t="shared" si="110"/>
        <v>-154775</v>
      </c>
      <c r="S185" s="58">
        <f t="shared" si="120"/>
        <v>-70651</v>
      </c>
      <c r="T185" s="58">
        <f t="shared" si="121"/>
        <v>70190</v>
      </c>
      <c r="U185" s="45" t="s">
        <v>9</v>
      </c>
    </row>
    <row r="186" spans="1:21" ht="15.95" hidden="1" customHeight="1" outlineLevel="1" x14ac:dyDescent="0.2">
      <c r="A186" s="57" t="s">
        <v>131</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Q186" s="58">
        <f t="shared" si="104"/>
        <v>-33386</v>
      </c>
      <c r="R186" s="58">
        <f t="shared" si="110"/>
        <v>-55719</v>
      </c>
      <c r="S186" s="58">
        <f t="shared" si="120"/>
        <v>-25434</v>
      </c>
      <c r="T186" s="58">
        <f t="shared" si="121"/>
        <v>-8106</v>
      </c>
      <c r="U186" s="45" t="s">
        <v>9</v>
      </c>
    </row>
    <row r="187" spans="1:21" ht="15.95" hidden="1" customHeight="1" outlineLevel="1" x14ac:dyDescent="0.2">
      <c r="A187" s="55" t="s">
        <v>81</v>
      </c>
      <c r="B187" s="56">
        <f t="shared" ref="B187:H187" si="138">B181+B182</f>
        <v>-28313</v>
      </c>
      <c r="C187" s="56">
        <f t="shared" si="138"/>
        <v>72966</v>
      </c>
      <c r="D187" s="56">
        <f t="shared" si="138"/>
        <v>93325</v>
      </c>
      <c r="E187" s="56">
        <f t="shared" si="138"/>
        <v>106789</v>
      </c>
      <c r="F187" s="56">
        <f t="shared" si="138"/>
        <v>42776</v>
      </c>
      <c r="G187" s="56">
        <f t="shared" si="138"/>
        <v>43952</v>
      </c>
      <c r="H187" s="56">
        <f t="shared" si="138"/>
        <v>3697</v>
      </c>
      <c r="I187" s="56">
        <f t="shared" ref="I187:J187" si="139">I181+I182</f>
        <v>288324</v>
      </c>
      <c r="J187" s="56">
        <f t="shared" si="139"/>
        <v>33286</v>
      </c>
      <c r="K187" s="56">
        <f t="shared" ref="K187:L187" si="140">K181+K182</f>
        <v>57266</v>
      </c>
      <c r="L187" s="56">
        <f t="shared" si="140"/>
        <v>29371</v>
      </c>
      <c r="M187" s="56">
        <f t="shared" ref="M187:N187" si="141">M181+M182</f>
        <v>42526</v>
      </c>
      <c r="N187" s="56">
        <f t="shared" si="141"/>
        <v>123721</v>
      </c>
      <c r="O187" s="56">
        <f t="shared" ref="O187" si="142">O181+O182</f>
        <v>1068</v>
      </c>
      <c r="Q187" s="56">
        <f>SUM(B187:E187)</f>
        <v>244767</v>
      </c>
      <c r="R187" s="56">
        <f t="shared" si="110"/>
        <v>378749</v>
      </c>
      <c r="S187" s="56">
        <f t="shared" si="120"/>
        <v>162449</v>
      </c>
      <c r="T187" s="56">
        <f t="shared" si="121"/>
        <v>124789</v>
      </c>
      <c r="U187" s="45" t="s">
        <v>9</v>
      </c>
    </row>
    <row r="188" spans="1:21" ht="15.95" customHeight="1" collapsed="1" x14ac:dyDescent="0.2">
      <c r="R188" s="34">
        <f t="shared" si="110"/>
        <v>0</v>
      </c>
      <c r="U188" s="45" t="s">
        <v>9</v>
      </c>
    </row>
    <row r="189" spans="1:21"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row>
    <row r="190" spans="1:21" ht="15.95" customHeight="1" collapsed="1" x14ac:dyDescent="0.2">
      <c r="A190" s="43" t="s">
        <v>133</v>
      </c>
      <c r="B190" s="44">
        <f t="shared" ref="B190:H190" si="143">B191+B206</f>
        <v>1071896</v>
      </c>
      <c r="C190" s="44">
        <f t="shared" si="143"/>
        <v>1221695</v>
      </c>
      <c r="D190" s="44">
        <f t="shared" si="143"/>
        <v>1404028</v>
      </c>
      <c r="E190" s="44">
        <f t="shared" si="143"/>
        <v>1641713</v>
      </c>
      <c r="F190" s="44">
        <f t="shared" si="143"/>
        <v>1724985</v>
      </c>
      <c r="G190" s="44">
        <f t="shared" si="143"/>
        <v>1865649</v>
      </c>
      <c r="H190" s="44">
        <f t="shared" si="143"/>
        <v>1980398</v>
      </c>
      <c r="I190" s="44">
        <f t="shared" ref="I190:J190" si="144">I191+I206</f>
        <v>2684043</v>
      </c>
      <c r="J190" s="44">
        <f t="shared" si="144"/>
        <v>2748363</v>
      </c>
      <c r="K190" s="44">
        <f t="shared" ref="K190:L190" si="145">K191+K206</f>
        <v>2866031</v>
      </c>
      <c r="L190" s="44">
        <f t="shared" si="145"/>
        <v>2912016</v>
      </c>
      <c r="M190" s="44">
        <f t="shared" ref="M190:N190" si="146">M191+M206</f>
        <v>2955202</v>
      </c>
      <c r="N190" s="44">
        <f t="shared" si="146"/>
        <v>3023803</v>
      </c>
      <c r="O190" s="44">
        <f t="shared" ref="O190" si="147">O191+O206</f>
        <v>3029580</v>
      </c>
      <c r="Q190" s="145">
        <f t="shared" ref="Q190:Q221" si="148">E190</f>
        <v>1641713</v>
      </c>
      <c r="R190" s="145">
        <f t="shared" ref="R190:R221" si="149">I190</f>
        <v>2684043</v>
      </c>
      <c r="S190" s="145">
        <f t="shared" ref="S190:S221" si="150">M190</f>
        <v>2955202</v>
      </c>
      <c r="T190" s="145">
        <f t="shared" ref="T190:T221" ca="1" si="151">OFFSET(P190,0,-1)</f>
        <v>3029580</v>
      </c>
      <c r="U190" s="45" t="s">
        <v>9</v>
      </c>
    </row>
    <row r="191" spans="1:21" ht="15.95" hidden="1" customHeight="1" outlineLevel="1" x14ac:dyDescent="0.2">
      <c r="A191" s="61" t="s">
        <v>134</v>
      </c>
      <c r="B191" s="62">
        <v>988058</v>
      </c>
      <c r="C191" s="62">
        <v>952983</v>
      </c>
      <c r="D191" s="62">
        <v>718903</v>
      </c>
      <c r="E191" s="62">
        <v>432283</v>
      </c>
      <c r="F191" s="62">
        <v>246369</v>
      </c>
      <c r="G191" s="62">
        <v>99163</v>
      </c>
      <c r="H191" s="62">
        <v>42720</v>
      </c>
      <c r="I191" s="62">
        <f t="shared" ref="I191:N191" si="152">SUM(I192:I205)</f>
        <v>304836</v>
      </c>
      <c r="J191" s="62">
        <f t="shared" si="152"/>
        <v>317601</v>
      </c>
      <c r="K191" s="62">
        <f t="shared" si="152"/>
        <v>361336</v>
      </c>
      <c r="L191" s="62">
        <f t="shared" si="152"/>
        <v>359098</v>
      </c>
      <c r="M191" s="62">
        <f t="shared" si="152"/>
        <v>326439</v>
      </c>
      <c r="N191" s="62">
        <f t="shared" si="152"/>
        <v>348586</v>
      </c>
      <c r="O191" s="62">
        <f t="shared" ref="O191" si="153">SUM(O192:O205)</f>
        <v>349603</v>
      </c>
      <c r="Q191" s="62">
        <f t="shared" si="148"/>
        <v>432283</v>
      </c>
      <c r="R191" s="62">
        <f t="shared" si="149"/>
        <v>304836</v>
      </c>
      <c r="S191" s="62">
        <f t="shared" si="150"/>
        <v>326439</v>
      </c>
      <c r="T191" s="62">
        <f t="shared" ca="1" si="151"/>
        <v>349603</v>
      </c>
      <c r="U191" s="45" t="s">
        <v>9</v>
      </c>
    </row>
    <row r="192" spans="1:21" ht="15.95" hidden="1" customHeight="1" outlineLevel="1" x14ac:dyDescent="0.2">
      <c r="A192" s="63" t="s">
        <v>135</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Q192" s="54">
        <f t="shared" si="148"/>
        <v>291</v>
      </c>
      <c r="R192" s="54">
        <f t="shared" si="149"/>
        <v>111</v>
      </c>
      <c r="S192" s="54">
        <f t="shared" si="150"/>
        <v>450</v>
      </c>
      <c r="T192" s="54">
        <f t="shared" ca="1" si="151"/>
        <v>41</v>
      </c>
      <c r="U192" s="45" t="s">
        <v>9</v>
      </c>
    </row>
    <row r="193" spans="1:21" ht="15.95" hidden="1" customHeight="1" outlineLevel="1" x14ac:dyDescent="0.2">
      <c r="A193" s="63" t="s">
        <v>136</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Q193" s="54">
        <f t="shared" si="148"/>
        <v>419443</v>
      </c>
      <c r="R193" s="54">
        <f t="shared" si="149"/>
        <v>17110</v>
      </c>
      <c r="S193" s="54">
        <f t="shared" si="150"/>
        <v>42894</v>
      </c>
      <c r="T193" s="54">
        <f t="shared" ca="1" si="151"/>
        <v>52742</v>
      </c>
      <c r="U193" s="45" t="s">
        <v>9</v>
      </c>
    </row>
    <row r="194" spans="1:21" ht="15.95" hidden="1" customHeight="1" outlineLevel="1" x14ac:dyDescent="0.2">
      <c r="A194" s="63" t="s">
        <v>137</v>
      </c>
      <c r="B194" s="54">
        <v>0</v>
      </c>
      <c r="C194" s="54">
        <v>0</v>
      </c>
      <c r="D194" s="54">
        <v>0</v>
      </c>
      <c r="E194" s="54">
        <v>0</v>
      </c>
      <c r="F194" s="54">
        <v>0</v>
      </c>
      <c r="G194" s="54">
        <v>0</v>
      </c>
      <c r="H194" s="54">
        <v>0</v>
      </c>
      <c r="I194" s="54">
        <v>0</v>
      </c>
      <c r="J194" s="54">
        <v>0</v>
      </c>
      <c r="K194" s="54">
        <v>0</v>
      </c>
      <c r="L194" s="54">
        <v>0</v>
      </c>
      <c r="M194" s="54">
        <v>0</v>
      </c>
      <c r="N194" s="54">
        <v>0</v>
      </c>
      <c r="O194" s="54">
        <v>0</v>
      </c>
      <c r="Q194" s="54">
        <f t="shared" si="148"/>
        <v>0</v>
      </c>
      <c r="R194" s="54">
        <f t="shared" si="149"/>
        <v>0</v>
      </c>
      <c r="S194" s="54">
        <f t="shared" si="150"/>
        <v>0</v>
      </c>
      <c r="T194" s="54">
        <f t="shared" ca="1" si="151"/>
        <v>0</v>
      </c>
      <c r="U194" s="45" t="s">
        <v>9</v>
      </c>
    </row>
    <row r="195" spans="1:21" ht="15.95" hidden="1" customHeight="1" outlineLevel="1" x14ac:dyDescent="0.2">
      <c r="A195" s="63" t="s">
        <v>138</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Q195" s="54">
        <f t="shared" si="148"/>
        <v>0</v>
      </c>
      <c r="R195" s="54">
        <f t="shared" si="149"/>
        <v>32186</v>
      </c>
      <c r="S195" s="54">
        <f t="shared" si="150"/>
        <v>35611</v>
      </c>
      <c r="T195" s="54">
        <f t="shared" ca="1" si="151"/>
        <v>38143</v>
      </c>
      <c r="U195" s="45" t="s">
        <v>9</v>
      </c>
    </row>
    <row r="196" spans="1:21" ht="15.95" hidden="1" customHeight="1" outlineLevel="1" x14ac:dyDescent="0.2">
      <c r="A196" s="63" t="s">
        <v>139</v>
      </c>
      <c r="B196" s="54">
        <v>0</v>
      </c>
      <c r="C196" s="54">
        <v>0</v>
      </c>
      <c r="D196" s="54">
        <v>0</v>
      </c>
      <c r="E196" s="54">
        <v>0</v>
      </c>
      <c r="F196" s="54">
        <v>0</v>
      </c>
      <c r="G196" s="54">
        <v>0</v>
      </c>
      <c r="H196" s="54">
        <v>0</v>
      </c>
      <c r="I196" s="54">
        <v>0</v>
      </c>
      <c r="J196" s="54">
        <v>0</v>
      </c>
      <c r="K196" s="54">
        <v>0</v>
      </c>
      <c r="L196" s="54">
        <v>0</v>
      </c>
      <c r="M196" s="54">
        <v>0</v>
      </c>
      <c r="N196" s="54">
        <v>0</v>
      </c>
      <c r="O196" s="54">
        <v>0</v>
      </c>
      <c r="Q196" s="54">
        <f t="shared" si="148"/>
        <v>0</v>
      </c>
      <c r="R196" s="54">
        <f t="shared" si="149"/>
        <v>0</v>
      </c>
      <c r="S196" s="54">
        <f t="shared" si="150"/>
        <v>0</v>
      </c>
      <c r="T196" s="54">
        <f t="shared" ca="1" si="151"/>
        <v>0</v>
      </c>
      <c r="U196" s="45" t="s">
        <v>9</v>
      </c>
    </row>
    <row r="197" spans="1:21" ht="15.95" hidden="1" customHeight="1" outlineLevel="1" x14ac:dyDescent="0.2">
      <c r="A197" s="63" t="s">
        <v>140</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Q197" s="54">
        <f t="shared" si="148"/>
        <v>11912</v>
      </c>
      <c r="R197" s="54">
        <f t="shared" si="149"/>
        <v>13068</v>
      </c>
      <c r="S197" s="54">
        <f t="shared" si="150"/>
        <v>2032</v>
      </c>
      <c r="T197" s="54">
        <f t="shared" ca="1" si="151"/>
        <v>3389</v>
      </c>
      <c r="U197" s="45" t="s">
        <v>9</v>
      </c>
    </row>
    <row r="198" spans="1:21" ht="15.95" hidden="1" customHeight="1" outlineLevel="1" x14ac:dyDescent="0.2">
      <c r="A198" s="63" t="s">
        <v>141</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Q198" s="54">
        <f t="shared" si="148"/>
        <v>0</v>
      </c>
      <c r="R198" s="54">
        <f t="shared" si="149"/>
        <v>23349</v>
      </c>
      <c r="S198" s="54">
        <f t="shared" si="150"/>
        <v>7638</v>
      </c>
      <c r="T198" s="54">
        <f t="shared" ca="1" si="151"/>
        <v>3470</v>
      </c>
      <c r="U198" s="45" t="s">
        <v>9</v>
      </c>
    </row>
    <row r="199" spans="1:21" ht="15.95" hidden="1" customHeight="1" outlineLevel="1" x14ac:dyDescent="0.2">
      <c r="A199" s="63" t="s">
        <v>142</v>
      </c>
      <c r="B199" s="54">
        <v>0</v>
      </c>
      <c r="C199" s="54">
        <v>0</v>
      </c>
      <c r="D199" s="54">
        <v>0</v>
      </c>
      <c r="E199" s="54">
        <v>0</v>
      </c>
      <c r="F199" s="54">
        <v>0</v>
      </c>
      <c r="G199" s="54">
        <v>0</v>
      </c>
      <c r="H199" s="54">
        <v>0</v>
      </c>
      <c r="I199" s="54">
        <v>0</v>
      </c>
      <c r="J199" s="54">
        <v>88</v>
      </c>
      <c r="K199" s="54">
        <v>88</v>
      </c>
      <c r="L199" s="54">
        <v>88</v>
      </c>
      <c r="M199" s="54">
        <v>131</v>
      </c>
      <c r="N199" s="54">
        <v>131</v>
      </c>
      <c r="O199" s="54">
        <v>149</v>
      </c>
      <c r="Q199" s="54">
        <f t="shared" si="148"/>
        <v>0</v>
      </c>
      <c r="R199" s="54">
        <f t="shared" si="149"/>
        <v>0</v>
      </c>
      <c r="S199" s="54">
        <f t="shared" si="150"/>
        <v>131</v>
      </c>
      <c r="T199" s="54">
        <f t="shared" ca="1" si="151"/>
        <v>149</v>
      </c>
      <c r="U199" s="45" t="s">
        <v>9</v>
      </c>
    </row>
    <row r="200" spans="1:21" ht="15.95" hidden="1" customHeight="1" outlineLevel="1" x14ac:dyDescent="0.2">
      <c r="A200" s="63" t="s">
        <v>143</v>
      </c>
      <c r="B200" s="54">
        <v>0</v>
      </c>
      <c r="C200" s="54">
        <v>0</v>
      </c>
      <c r="D200" s="54">
        <v>0</v>
      </c>
      <c r="E200" s="54">
        <v>0</v>
      </c>
      <c r="F200" s="54">
        <v>0</v>
      </c>
      <c r="G200" s="54">
        <v>0</v>
      </c>
      <c r="H200" s="54">
        <v>0</v>
      </c>
      <c r="I200" s="54">
        <v>0</v>
      </c>
      <c r="J200" s="54">
        <v>0</v>
      </c>
      <c r="K200" s="54">
        <v>0</v>
      </c>
      <c r="L200" s="54">
        <v>0</v>
      </c>
      <c r="M200" s="54">
        <v>0</v>
      </c>
      <c r="N200" s="54">
        <v>0</v>
      </c>
      <c r="O200" s="54">
        <v>0</v>
      </c>
      <c r="Q200" s="54">
        <f t="shared" si="148"/>
        <v>0</v>
      </c>
      <c r="R200" s="54">
        <f t="shared" si="149"/>
        <v>0</v>
      </c>
      <c r="S200" s="54">
        <f t="shared" si="150"/>
        <v>0</v>
      </c>
      <c r="T200" s="54">
        <f t="shared" ca="1" si="151"/>
        <v>0</v>
      </c>
      <c r="U200" s="45" t="s">
        <v>9</v>
      </c>
    </row>
    <row r="201" spans="1:21" ht="15.95" hidden="1" customHeight="1" outlineLevel="1" x14ac:dyDescent="0.2">
      <c r="A201" s="63" t="s">
        <v>144</v>
      </c>
      <c r="B201" s="54">
        <v>0</v>
      </c>
      <c r="C201" s="54">
        <v>0</v>
      </c>
      <c r="D201" s="54">
        <v>0</v>
      </c>
      <c r="E201" s="54">
        <v>27</v>
      </c>
      <c r="F201" s="54">
        <v>22</v>
      </c>
      <c r="G201" s="54">
        <v>24</v>
      </c>
      <c r="H201" s="54">
        <v>41</v>
      </c>
      <c r="I201" s="54">
        <v>42</v>
      </c>
      <c r="J201" s="54">
        <v>39</v>
      </c>
      <c r="K201" s="54">
        <v>244</v>
      </c>
      <c r="L201" s="54">
        <v>185</v>
      </c>
      <c r="M201" s="54">
        <v>115</v>
      </c>
      <c r="N201" s="54">
        <v>48</v>
      </c>
      <c r="O201" s="54">
        <v>76</v>
      </c>
      <c r="Q201" s="54">
        <f t="shared" si="148"/>
        <v>27</v>
      </c>
      <c r="R201" s="54">
        <f t="shared" si="149"/>
        <v>42</v>
      </c>
      <c r="S201" s="54">
        <f t="shared" si="150"/>
        <v>115</v>
      </c>
      <c r="T201" s="54">
        <f t="shared" ca="1" si="151"/>
        <v>76</v>
      </c>
      <c r="U201" s="45" t="s">
        <v>9</v>
      </c>
    </row>
    <row r="202" spans="1:21" ht="15.95" hidden="1" customHeight="1" outlineLevel="1" x14ac:dyDescent="0.2">
      <c r="A202" s="63" t="s">
        <v>145</v>
      </c>
      <c r="B202" s="54">
        <v>0</v>
      </c>
      <c r="C202" s="54">
        <v>0</v>
      </c>
      <c r="D202" s="54">
        <v>0</v>
      </c>
      <c r="E202" s="54">
        <v>0</v>
      </c>
      <c r="F202" s="54">
        <v>0</v>
      </c>
      <c r="G202" s="54">
        <v>0</v>
      </c>
      <c r="H202" s="54">
        <v>0</v>
      </c>
      <c r="I202" s="54">
        <v>0</v>
      </c>
      <c r="J202" s="54">
        <v>0</v>
      </c>
      <c r="K202" s="54">
        <v>0</v>
      </c>
      <c r="L202" s="54">
        <v>0</v>
      </c>
      <c r="M202" s="54">
        <v>0</v>
      </c>
      <c r="N202" s="54">
        <v>0</v>
      </c>
      <c r="O202" s="54">
        <v>0</v>
      </c>
      <c r="Q202" s="54">
        <f t="shared" si="148"/>
        <v>0</v>
      </c>
      <c r="R202" s="54">
        <f t="shared" si="149"/>
        <v>0</v>
      </c>
      <c r="S202" s="54">
        <f t="shared" si="150"/>
        <v>0</v>
      </c>
      <c r="T202" s="54">
        <f t="shared" ca="1" si="151"/>
        <v>0</v>
      </c>
      <c r="U202" s="45" t="s">
        <v>9</v>
      </c>
    </row>
    <row r="203" spans="1:21" ht="15.95" hidden="1" customHeight="1" outlineLevel="1" x14ac:dyDescent="0.2">
      <c r="A203" s="63" t="s">
        <v>183</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Q203" s="54">
        <f t="shared" si="148"/>
        <v>0</v>
      </c>
      <c r="R203" s="54">
        <f t="shared" si="149"/>
        <v>215680</v>
      </c>
      <c r="S203" s="54">
        <f t="shared" si="150"/>
        <v>234767</v>
      </c>
      <c r="T203" s="54">
        <f t="shared" ca="1" si="151"/>
        <v>248793</v>
      </c>
      <c r="U203" s="45" t="s">
        <v>9</v>
      </c>
    </row>
    <row r="204" spans="1:21" ht="15.95" hidden="1" customHeight="1" outlineLevel="1" x14ac:dyDescent="0.2">
      <c r="A204" s="63" t="s">
        <v>184</v>
      </c>
      <c r="B204" s="54">
        <v>0</v>
      </c>
      <c r="C204" s="54">
        <v>0</v>
      </c>
      <c r="D204" s="54">
        <v>0</v>
      </c>
      <c r="E204" s="54">
        <v>0</v>
      </c>
      <c r="F204" s="54">
        <v>0</v>
      </c>
      <c r="G204" s="54">
        <v>0</v>
      </c>
      <c r="H204" s="54">
        <v>0</v>
      </c>
      <c r="I204" s="54">
        <v>0</v>
      </c>
      <c r="J204" s="54">
        <v>0</v>
      </c>
      <c r="K204" s="54">
        <v>0</v>
      </c>
      <c r="L204" s="54">
        <v>0</v>
      </c>
      <c r="M204" s="54">
        <v>0</v>
      </c>
      <c r="N204" s="54">
        <v>0</v>
      </c>
      <c r="O204" s="54">
        <v>0</v>
      </c>
      <c r="Q204" s="54">
        <f t="shared" si="148"/>
        <v>0</v>
      </c>
      <c r="R204" s="54">
        <f t="shared" si="149"/>
        <v>0</v>
      </c>
      <c r="S204" s="54">
        <f t="shared" si="150"/>
        <v>0</v>
      </c>
      <c r="T204" s="54">
        <f t="shared" ca="1" si="151"/>
        <v>0</v>
      </c>
      <c r="U204" s="45" t="s">
        <v>9</v>
      </c>
    </row>
    <row r="205" spans="1:21" ht="15.95" hidden="1" customHeight="1" outlineLevel="1" x14ac:dyDescent="0.2">
      <c r="A205" s="63" t="s">
        <v>146</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Q205" s="54">
        <f t="shared" si="148"/>
        <v>610</v>
      </c>
      <c r="R205" s="54">
        <f t="shared" si="149"/>
        <v>3290</v>
      </c>
      <c r="S205" s="54">
        <f t="shared" si="150"/>
        <v>2801</v>
      </c>
      <c r="T205" s="54">
        <f t="shared" ca="1" si="151"/>
        <v>2800</v>
      </c>
      <c r="U205" s="45" t="s">
        <v>9</v>
      </c>
    </row>
    <row r="206" spans="1:21" ht="15.95" hidden="1" customHeight="1" outlineLevel="1" x14ac:dyDescent="0.2">
      <c r="A206" s="61" t="s">
        <v>147</v>
      </c>
      <c r="B206" s="62">
        <v>83838</v>
      </c>
      <c r="C206" s="62">
        <v>268712</v>
      </c>
      <c r="D206" s="62">
        <v>685125</v>
      </c>
      <c r="E206" s="62">
        <v>1209430</v>
      </c>
      <c r="F206" s="62">
        <v>1478616</v>
      </c>
      <c r="G206" s="62">
        <v>1766486</v>
      </c>
      <c r="H206" s="62">
        <v>1937678</v>
      </c>
      <c r="I206" s="62">
        <f t="shared" ref="I206:N206" si="154">SUM(I207:I221)</f>
        <v>2379207</v>
      </c>
      <c r="J206" s="62">
        <f t="shared" si="154"/>
        <v>2430762</v>
      </c>
      <c r="K206" s="62">
        <f t="shared" si="154"/>
        <v>2504695</v>
      </c>
      <c r="L206" s="62">
        <f t="shared" si="154"/>
        <v>2552918</v>
      </c>
      <c r="M206" s="62">
        <f t="shared" si="154"/>
        <v>2628763</v>
      </c>
      <c r="N206" s="62">
        <f t="shared" si="154"/>
        <v>2675217</v>
      </c>
      <c r="O206" s="62">
        <f t="shared" ref="O206" si="155">SUM(O207:O221)</f>
        <v>2679977</v>
      </c>
      <c r="Q206" s="62">
        <f t="shared" si="148"/>
        <v>1209430</v>
      </c>
      <c r="R206" s="62">
        <f t="shared" si="149"/>
        <v>2379207</v>
      </c>
      <c r="S206" s="62">
        <f t="shared" si="150"/>
        <v>2628763</v>
      </c>
      <c r="T206" s="62">
        <f t="shared" ca="1" si="151"/>
        <v>2679977</v>
      </c>
      <c r="U206" s="45" t="s">
        <v>9</v>
      </c>
    </row>
    <row r="207" spans="1:21" ht="15.95" hidden="1" customHeight="1" outlineLevel="1" x14ac:dyDescent="0.2">
      <c r="A207" s="63" t="s">
        <v>138</v>
      </c>
      <c r="B207" s="58">
        <v>0</v>
      </c>
      <c r="C207" s="58">
        <v>0</v>
      </c>
      <c r="D207" s="58">
        <v>0</v>
      </c>
      <c r="E207" s="58">
        <v>0</v>
      </c>
      <c r="F207" s="58">
        <v>0</v>
      </c>
      <c r="G207" s="58">
        <v>0</v>
      </c>
      <c r="H207" s="58">
        <v>0</v>
      </c>
      <c r="I207" s="58">
        <v>0</v>
      </c>
      <c r="J207" s="58">
        <v>0</v>
      </c>
      <c r="K207" s="58">
        <v>0</v>
      </c>
      <c r="L207" s="58">
        <v>0</v>
      </c>
      <c r="M207" s="58">
        <v>104</v>
      </c>
      <c r="N207" s="58">
        <v>152</v>
      </c>
      <c r="O207" s="58">
        <v>200</v>
      </c>
      <c r="Q207" s="58">
        <f t="shared" si="148"/>
        <v>0</v>
      </c>
      <c r="R207" s="58">
        <f t="shared" si="149"/>
        <v>0</v>
      </c>
      <c r="S207" s="58">
        <f t="shared" si="150"/>
        <v>104</v>
      </c>
      <c r="T207" s="58">
        <f t="shared" ca="1" si="151"/>
        <v>200</v>
      </c>
      <c r="U207" s="45" t="s">
        <v>9</v>
      </c>
    </row>
    <row r="208" spans="1:21" ht="15.95" hidden="1" customHeight="1" outlineLevel="1" x14ac:dyDescent="0.2">
      <c r="A208" s="63" t="s">
        <v>139</v>
      </c>
      <c r="B208" s="54">
        <v>0</v>
      </c>
      <c r="C208" s="54">
        <v>0</v>
      </c>
      <c r="D208" s="54">
        <v>0</v>
      </c>
      <c r="E208" s="54">
        <v>0</v>
      </c>
      <c r="F208" s="54">
        <v>0</v>
      </c>
      <c r="G208" s="54">
        <v>0</v>
      </c>
      <c r="H208" s="54">
        <v>0</v>
      </c>
      <c r="I208" s="54">
        <v>0</v>
      </c>
      <c r="J208" s="54">
        <v>0</v>
      </c>
      <c r="K208" s="54">
        <v>0</v>
      </c>
      <c r="L208" s="54">
        <v>0</v>
      </c>
      <c r="M208" s="54">
        <v>0</v>
      </c>
      <c r="N208" s="54">
        <v>0</v>
      </c>
      <c r="O208" s="54">
        <v>0</v>
      </c>
      <c r="Q208" s="54">
        <f t="shared" si="148"/>
        <v>0</v>
      </c>
      <c r="R208" s="54">
        <f t="shared" si="149"/>
        <v>0</v>
      </c>
      <c r="S208" s="54">
        <f t="shared" si="150"/>
        <v>0</v>
      </c>
      <c r="T208" s="54">
        <f t="shared" ca="1" si="151"/>
        <v>0</v>
      </c>
      <c r="U208" s="45" t="s">
        <v>9</v>
      </c>
    </row>
    <row r="209" spans="1:21" ht="15.95" hidden="1" customHeight="1" outlineLevel="1" x14ac:dyDescent="0.2">
      <c r="A209" s="63" t="s">
        <v>148</v>
      </c>
      <c r="B209" s="54">
        <v>0</v>
      </c>
      <c r="C209" s="54">
        <v>0</v>
      </c>
      <c r="D209" s="54">
        <v>0</v>
      </c>
      <c r="E209" s="54">
        <v>0</v>
      </c>
      <c r="F209" s="54">
        <v>0</v>
      </c>
      <c r="G209" s="54">
        <v>0</v>
      </c>
      <c r="H209" s="54">
        <v>0</v>
      </c>
      <c r="I209" s="54">
        <v>0</v>
      </c>
      <c r="J209" s="54">
        <v>0</v>
      </c>
      <c r="K209" s="54">
        <v>0</v>
      </c>
      <c r="L209" s="54">
        <v>0</v>
      </c>
      <c r="M209" s="54">
        <v>0</v>
      </c>
      <c r="N209" s="54">
        <v>0</v>
      </c>
      <c r="O209" s="54">
        <v>0</v>
      </c>
      <c r="Q209" s="54">
        <f t="shared" si="148"/>
        <v>0</v>
      </c>
      <c r="R209" s="54">
        <f t="shared" si="149"/>
        <v>0</v>
      </c>
      <c r="S209" s="54">
        <f t="shared" si="150"/>
        <v>0</v>
      </c>
      <c r="T209" s="54">
        <f t="shared" ca="1" si="151"/>
        <v>0</v>
      </c>
      <c r="U209" s="45" t="s">
        <v>9</v>
      </c>
    </row>
    <row r="210" spans="1:21" ht="15.95" hidden="1" customHeight="1" outlineLevel="1" x14ac:dyDescent="0.2">
      <c r="A210" s="63" t="s">
        <v>137</v>
      </c>
      <c r="B210" s="54">
        <v>0</v>
      </c>
      <c r="C210" s="54">
        <v>0</v>
      </c>
      <c r="D210" s="54">
        <v>0</v>
      </c>
      <c r="E210" s="54">
        <v>0</v>
      </c>
      <c r="F210" s="54">
        <v>0</v>
      </c>
      <c r="G210" s="54">
        <v>0</v>
      </c>
      <c r="H210" s="54">
        <v>0</v>
      </c>
      <c r="I210" s="54">
        <v>0</v>
      </c>
      <c r="J210" s="54">
        <v>0</v>
      </c>
      <c r="K210" s="54">
        <v>0</v>
      </c>
      <c r="L210" s="54">
        <v>0</v>
      </c>
      <c r="M210" s="54">
        <v>0</v>
      </c>
      <c r="N210" s="54">
        <v>0</v>
      </c>
      <c r="O210" s="54">
        <v>0</v>
      </c>
      <c r="Q210" s="54">
        <f t="shared" si="148"/>
        <v>0</v>
      </c>
      <c r="R210" s="54">
        <f t="shared" si="149"/>
        <v>0</v>
      </c>
      <c r="S210" s="54">
        <f t="shared" si="150"/>
        <v>0</v>
      </c>
      <c r="T210" s="54">
        <f t="shared" ca="1" si="151"/>
        <v>0</v>
      </c>
      <c r="U210" s="45" t="s">
        <v>9</v>
      </c>
    </row>
    <row r="211" spans="1:21" ht="15.95" hidden="1" customHeight="1" outlineLevel="1" x14ac:dyDescent="0.2">
      <c r="A211" s="63" t="s">
        <v>140</v>
      </c>
      <c r="B211" s="54">
        <v>0</v>
      </c>
      <c r="C211" s="54">
        <v>0</v>
      </c>
      <c r="D211" s="54">
        <v>0</v>
      </c>
      <c r="E211" s="54">
        <v>0</v>
      </c>
      <c r="F211" s="54">
        <v>0</v>
      </c>
      <c r="G211" s="54">
        <v>0</v>
      </c>
      <c r="H211" s="54">
        <v>0</v>
      </c>
      <c r="I211" s="54">
        <v>0</v>
      </c>
      <c r="J211" s="54">
        <v>0</v>
      </c>
      <c r="K211" s="54">
        <v>0</v>
      </c>
      <c r="L211" s="54">
        <v>0</v>
      </c>
      <c r="M211" s="54">
        <v>0</v>
      </c>
      <c r="N211" s="54">
        <v>0</v>
      </c>
      <c r="O211" s="54">
        <v>0</v>
      </c>
      <c r="Q211" s="54">
        <f t="shared" si="148"/>
        <v>0</v>
      </c>
      <c r="R211" s="54">
        <f t="shared" si="149"/>
        <v>0</v>
      </c>
      <c r="S211" s="54">
        <f t="shared" si="150"/>
        <v>0</v>
      </c>
      <c r="T211" s="54">
        <f t="shared" ca="1" si="151"/>
        <v>0</v>
      </c>
      <c r="U211" s="45" t="s">
        <v>9</v>
      </c>
    </row>
    <row r="212" spans="1:21" ht="15.95" hidden="1" customHeight="1" outlineLevel="1" x14ac:dyDescent="0.2">
      <c r="A212" s="63" t="s">
        <v>149</v>
      </c>
      <c r="B212" s="54">
        <v>0</v>
      </c>
      <c r="C212" s="54">
        <v>0</v>
      </c>
      <c r="D212" s="54">
        <v>0</v>
      </c>
      <c r="E212" s="54">
        <v>0</v>
      </c>
      <c r="F212" s="54">
        <v>0</v>
      </c>
      <c r="G212" s="54">
        <v>0</v>
      </c>
      <c r="H212" s="54">
        <v>0</v>
      </c>
      <c r="I212" s="54">
        <v>0</v>
      </c>
      <c r="J212" s="54">
        <v>0</v>
      </c>
      <c r="K212" s="54">
        <v>0</v>
      </c>
      <c r="L212" s="54">
        <v>0</v>
      </c>
      <c r="M212" s="54">
        <v>0</v>
      </c>
      <c r="N212" s="54">
        <v>0</v>
      </c>
      <c r="O212" s="54">
        <v>0</v>
      </c>
      <c r="Q212" s="54">
        <f t="shared" si="148"/>
        <v>0</v>
      </c>
      <c r="R212" s="54">
        <f t="shared" si="149"/>
        <v>0</v>
      </c>
      <c r="S212" s="54">
        <f t="shared" si="150"/>
        <v>0</v>
      </c>
      <c r="T212" s="54">
        <f t="shared" ca="1" si="151"/>
        <v>0</v>
      </c>
      <c r="U212" s="45" t="s">
        <v>9</v>
      </c>
    </row>
    <row r="213" spans="1:21" ht="15.95" hidden="1" customHeight="1" outlineLevel="1" x14ac:dyDescent="0.2">
      <c r="A213" s="63" t="s">
        <v>141</v>
      </c>
      <c r="B213" s="54">
        <v>0</v>
      </c>
      <c r="C213" s="54">
        <v>0</v>
      </c>
      <c r="D213" s="54">
        <v>0</v>
      </c>
      <c r="E213" s="54">
        <v>0</v>
      </c>
      <c r="F213" s="54">
        <v>0</v>
      </c>
      <c r="G213" s="54">
        <v>0</v>
      </c>
      <c r="H213" s="54">
        <v>0</v>
      </c>
      <c r="I213" s="54">
        <v>0</v>
      </c>
      <c r="J213" s="54">
        <v>0</v>
      </c>
      <c r="K213" s="54">
        <v>0</v>
      </c>
      <c r="L213" s="54">
        <v>0</v>
      </c>
      <c r="M213" s="54">
        <v>0</v>
      </c>
      <c r="N213" s="54">
        <v>0</v>
      </c>
      <c r="O213" s="54">
        <v>0</v>
      </c>
      <c r="Q213" s="54">
        <f t="shared" si="148"/>
        <v>0</v>
      </c>
      <c r="R213" s="54">
        <f t="shared" si="149"/>
        <v>0</v>
      </c>
      <c r="S213" s="54">
        <f t="shared" si="150"/>
        <v>0</v>
      </c>
      <c r="T213" s="54">
        <f t="shared" ca="1" si="151"/>
        <v>0</v>
      </c>
      <c r="U213" s="45" t="s">
        <v>9</v>
      </c>
    </row>
    <row r="214" spans="1:21" ht="15.95" hidden="1" customHeight="1" outlineLevel="1" x14ac:dyDescent="0.2">
      <c r="A214" s="63" t="s">
        <v>142</v>
      </c>
      <c r="B214" s="54">
        <v>0</v>
      </c>
      <c r="C214" s="54">
        <v>0</v>
      </c>
      <c r="D214" s="54">
        <v>0</v>
      </c>
      <c r="E214" s="54">
        <v>0</v>
      </c>
      <c r="F214" s="54">
        <v>0</v>
      </c>
      <c r="G214" s="54">
        <v>0</v>
      </c>
      <c r="H214" s="54">
        <v>0</v>
      </c>
      <c r="I214" s="54">
        <v>0</v>
      </c>
      <c r="J214" s="54">
        <v>0</v>
      </c>
      <c r="K214" s="54">
        <v>0</v>
      </c>
      <c r="L214" s="54">
        <v>0</v>
      </c>
      <c r="M214" s="54">
        <v>0</v>
      </c>
      <c r="N214" s="54">
        <v>0</v>
      </c>
      <c r="O214" s="54">
        <v>0</v>
      </c>
      <c r="Q214" s="54">
        <f t="shared" si="148"/>
        <v>0</v>
      </c>
      <c r="R214" s="54">
        <f t="shared" si="149"/>
        <v>0</v>
      </c>
      <c r="S214" s="54">
        <f t="shared" si="150"/>
        <v>0</v>
      </c>
      <c r="T214" s="54">
        <f t="shared" ca="1" si="151"/>
        <v>0</v>
      </c>
      <c r="U214" s="45" t="s">
        <v>9</v>
      </c>
    </row>
    <row r="215" spans="1:21" ht="15.95" hidden="1" customHeight="1" outlineLevel="1" x14ac:dyDescent="0.2">
      <c r="A215" s="63" t="s">
        <v>143</v>
      </c>
      <c r="B215" s="54">
        <v>6996</v>
      </c>
      <c r="C215" s="54">
        <v>6996</v>
      </c>
      <c r="D215" s="54">
        <v>0</v>
      </c>
      <c r="E215" s="54">
        <v>0</v>
      </c>
      <c r="F215" s="54">
        <v>0</v>
      </c>
      <c r="G215" s="54">
        <v>0</v>
      </c>
      <c r="H215" s="54">
        <v>0</v>
      </c>
      <c r="I215" s="54">
        <v>0</v>
      </c>
      <c r="J215" s="54">
        <v>0</v>
      </c>
      <c r="K215" s="54">
        <v>103</v>
      </c>
      <c r="L215" s="54">
        <v>103</v>
      </c>
      <c r="M215" s="54">
        <v>94</v>
      </c>
      <c r="N215" s="54">
        <v>94</v>
      </c>
      <c r="O215" s="54">
        <v>94</v>
      </c>
      <c r="Q215" s="54">
        <f t="shared" si="148"/>
        <v>0</v>
      </c>
      <c r="R215" s="54">
        <f t="shared" si="149"/>
        <v>0</v>
      </c>
      <c r="S215" s="54">
        <f t="shared" si="150"/>
        <v>94</v>
      </c>
      <c r="T215" s="54">
        <f t="shared" ca="1" si="151"/>
        <v>94</v>
      </c>
      <c r="U215" s="45" t="s">
        <v>9</v>
      </c>
    </row>
    <row r="216" spans="1:21" ht="15.95" hidden="1" customHeight="1" outlineLevel="1" x14ac:dyDescent="0.2">
      <c r="A216" s="63" t="s">
        <v>145</v>
      </c>
      <c r="B216" s="54">
        <v>0</v>
      </c>
      <c r="C216" s="54">
        <v>0</v>
      </c>
      <c r="D216" s="54">
        <v>0</v>
      </c>
      <c r="E216" s="54">
        <v>0</v>
      </c>
      <c r="F216" s="54">
        <v>0</v>
      </c>
      <c r="G216" s="54">
        <v>0</v>
      </c>
      <c r="H216" s="54">
        <v>0</v>
      </c>
      <c r="I216" s="54">
        <v>0</v>
      </c>
      <c r="J216" s="54">
        <v>0</v>
      </c>
      <c r="K216" s="54">
        <v>0</v>
      </c>
      <c r="L216" s="54">
        <v>0</v>
      </c>
      <c r="M216" s="54">
        <v>0</v>
      </c>
      <c r="N216" s="54">
        <v>0</v>
      </c>
      <c r="O216" s="54">
        <v>0</v>
      </c>
      <c r="Q216" s="54">
        <f t="shared" si="148"/>
        <v>0</v>
      </c>
      <c r="R216" s="54">
        <f t="shared" si="149"/>
        <v>0</v>
      </c>
      <c r="S216" s="54">
        <f t="shared" si="150"/>
        <v>0</v>
      </c>
      <c r="T216" s="54">
        <f t="shared" ca="1" si="151"/>
        <v>0</v>
      </c>
      <c r="U216" s="45" t="s">
        <v>9</v>
      </c>
    </row>
    <row r="217" spans="1:21" ht="15.95" hidden="1" customHeight="1" outlineLevel="1" x14ac:dyDescent="0.2">
      <c r="A217" s="63" t="s">
        <v>183</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Q217" s="54">
        <f t="shared" si="148"/>
        <v>1208567</v>
      </c>
      <c r="R217" s="54">
        <f t="shared" si="149"/>
        <v>2378583</v>
      </c>
      <c r="S217" s="54">
        <f t="shared" si="150"/>
        <v>2627624</v>
      </c>
      <c r="T217" s="54">
        <f t="shared" ca="1" si="151"/>
        <v>2677579</v>
      </c>
      <c r="U217" s="45" t="s">
        <v>9</v>
      </c>
    </row>
    <row r="218" spans="1:21" ht="15.95" hidden="1" customHeight="1" outlineLevel="1" x14ac:dyDescent="0.2">
      <c r="A218" s="63" t="s">
        <v>146</v>
      </c>
      <c r="B218" s="54">
        <v>0</v>
      </c>
      <c r="C218" s="54">
        <v>0</v>
      </c>
      <c r="D218" s="54">
        <v>0</v>
      </c>
      <c r="E218" s="54">
        <v>0</v>
      </c>
      <c r="F218" s="54">
        <v>0</v>
      </c>
      <c r="G218" s="54">
        <v>0</v>
      </c>
      <c r="H218" s="54">
        <v>0</v>
      </c>
      <c r="I218" s="54">
        <v>0</v>
      </c>
      <c r="J218" s="54">
        <v>0</v>
      </c>
      <c r="K218" s="54">
        <v>0</v>
      </c>
      <c r="L218" s="54">
        <v>0</v>
      </c>
      <c r="M218" s="54">
        <v>0</v>
      </c>
      <c r="N218" s="54">
        <v>0</v>
      </c>
      <c r="O218" s="54">
        <v>0</v>
      </c>
      <c r="Q218" s="54">
        <f t="shared" si="148"/>
        <v>0</v>
      </c>
      <c r="R218" s="54">
        <f t="shared" si="149"/>
        <v>0</v>
      </c>
      <c r="S218" s="54">
        <f t="shared" si="150"/>
        <v>0</v>
      </c>
      <c r="T218" s="54">
        <f t="shared" ca="1" si="151"/>
        <v>0</v>
      </c>
      <c r="U218" s="45" t="s">
        <v>9</v>
      </c>
    </row>
    <row r="219" spans="1:21" ht="15.95" hidden="1" customHeight="1" outlineLevel="1" x14ac:dyDescent="0.2">
      <c r="A219" s="63" t="s">
        <v>150</v>
      </c>
      <c r="B219" s="54">
        <v>0</v>
      </c>
      <c r="C219" s="54">
        <v>0</v>
      </c>
      <c r="D219" s="54">
        <v>0</v>
      </c>
      <c r="E219" s="54">
        <v>0</v>
      </c>
      <c r="F219" s="54">
        <v>0</v>
      </c>
      <c r="G219" s="54">
        <v>0</v>
      </c>
      <c r="H219" s="54">
        <v>0</v>
      </c>
      <c r="I219" s="54">
        <v>0</v>
      </c>
      <c r="J219" s="54">
        <v>0</v>
      </c>
      <c r="K219" s="54">
        <v>0</v>
      </c>
      <c r="L219" s="54">
        <v>0</v>
      </c>
      <c r="M219" s="54">
        <v>0</v>
      </c>
      <c r="N219" s="54">
        <v>0</v>
      </c>
      <c r="O219" s="54">
        <v>0</v>
      </c>
      <c r="Q219" s="54">
        <f t="shared" si="148"/>
        <v>0</v>
      </c>
      <c r="R219" s="54">
        <f t="shared" si="149"/>
        <v>0</v>
      </c>
      <c r="S219" s="54">
        <f t="shared" si="150"/>
        <v>0</v>
      </c>
      <c r="T219" s="54">
        <f t="shared" ca="1" si="151"/>
        <v>0</v>
      </c>
      <c r="U219" s="45" t="s">
        <v>9</v>
      </c>
    </row>
    <row r="220" spans="1:21" ht="15.95" hidden="1" customHeight="1" outlineLevel="1" x14ac:dyDescent="0.2">
      <c r="A220" s="63" t="s">
        <v>151</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Q220" s="54">
        <f t="shared" si="148"/>
        <v>863</v>
      </c>
      <c r="R220" s="54">
        <f t="shared" si="149"/>
        <v>624</v>
      </c>
      <c r="S220" s="54">
        <f t="shared" si="150"/>
        <v>941</v>
      </c>
      <c r="T220" s="54">
        <f t="shared" ca="1" si="151"/>
        <v>2104</v>
      </c>
      <c r="U220" s="45" t="s">
        <v>9</v>
      </c>
    </row>
    <row r="221" spans="1:21" ht="15.95" hidden="1" customHeight="1" outlineLevel="1" x14ac:dyDescent="0.2">
      <c r="A221" s="63" t="s">
        <v>152</v>
      </c>
      <c r="B221" s="54">
        <v>0</v>
      </c>
      <c r="C221" s="54">
        <v>0</v>
      </c>
      <c r="D221" s="54">
        <v>0</v>
      </c>
      <c r="E221" s="54">
        <v>0</v>
      </c>
      <c r="F221" s="54">
        <v>0</v>
      </c>
      <c r="G221" s="54">
        <v>0</v>
      </c>
      <c r="H221" s="54">
        <v>0</v>
      </c>
      <c r="I221" s="54">
        <v>0</v>
      </c>
      <c r="J221" s="54">
        <v>0</v>
      </c>
      <c r="K221" s="54">
        <v>0</v>
      </c>
      <c r="L221" s="54">
        <v>0</v>
      </c>
      <c r="M221" s="54">
        <v>0</v>
      </c>
      <c r="N221" s="54">
        <v>0</v>
      </c>
      <c r="O221" s="54">
        <v>0</v>
      </c>
      <c r="Q221" s="54">
        <f t="shared" si="148"/>
        <v>0</v>
      </c>
      <c r="R221" s="54">
        <f t="shared" si="149"/>
        <v>0</v>
      </c>
      <c r="S221" s="54">
        <f t="shared" si="150"/>
        <v>0</v>
      </c>
      <c r="T221" s="54">
        <f t="shared" ca="1" si="151"/>
        <v>0</v>
      </c>
      <c r="U221" s="45" t="s">
        <v>9</v>
      </c>
    </row>
    <row r="222" spans="1:21" ht="15.95" customHeight="1" collapsed="1" x14ac:dyDescent="0.2">
      <c r="A222" s="43" t="s">
        <v>153</v>
      </c>
      <c r="B222" s="44">
        <f t="shared" ref="B222:H222" si="156">B223+B238+B254</f>
        <v>1071896</v>
      </c>
      <c r="C222" s="44">
        <f t="shared" si="156"/>
        <v>1221695</v>
      </c>
      <c r="D222" s="44">
        <f t="shared" si="156"/>
        <v>1404028</v>
      </c>
      <c r="E222" s="44">
        <f t="shared" si="156"/>
        <v>1641713</v>
      </c>
      <c r="F222" s="44">
        <f t="shared" si="156"/>
        <v>1724985</v>
      </c>
      <c r="G222" s="44">
        <f t="shared" si="156"/>
        <v>1865649</v>
      </c>
      <c r="H222" s="44">
        <f t="shared" si="156"/>
        <v>1980398</v>
      </c>
      <c r="I222" s="44">
        <f t="shared" ref="I222:J222" si="157">I223+I238+I254</f>
        <v>2684043</v>
      </c>
      <c r="J222" s="44">
        <f t="shared" si="157"/>
        <v>2748363</v>
      </c>
      <c r="K222" s="44">
        <f t="shared" ref="K222:L222" si="158">K223+K238+K254</f>
        <v>2866031</v>
      </c>
      <c r="L222" s="44">
        <f t="shared" si="158"/>
        <v>2912016</v>
      </c>
      <c r="M222" s="44">
        <f t="shared" ref="M222:N222" si="159">M223+M238+M254</f>
        <v>2955202</v>
      </c>
      <c r="N222" s="44">
        <f t="shared" si="159"/>
        <v>3023803</v>
      </c>
      <c r="O222" s="44">
        <f t="shared" ref="O222" si="160">O223+O238+O254</f>
        <v>3029580</v>
      </c>
      <c r="Q222" s="44">
        <f t="shared" ref="Q222:Q253" si="161">E222</f>
        <v>1641713</v>
      </c>
      <c r="R222" s="44">
        <f t="shared" ref="R222:R253" si="162">I222</f>
        <v>2684043</v>
      </c>
      <c r="S222" s="44">
        <f t="shared" ref="S222:S253" si="163">M222</f>
        <v>2955202</v>
      </c>
      <c r="T222" s="44">
        <f t="shared" ref="T222:T253" ca="1" si="164">OFFSET(P222,0,-1)</f>
        <v>3029580</v>
      </c>
      <c r="U222" s="45" t="s">
        <v>9</v>
      </c>
    </row>
    <row r="223" spans="1:21" ht="15.95" hidden="1" customHeight="1" outlineLevel="1" x14ac:dyDescent="0.2">
      <c r="A223" s="61" t="s">
        <v>154</v>
      </c>
      <c r="B223" s="62">
        <v>9029</v>
      </c>
      <c r="C223" s="62">
        <v>30128</v>
      </c>
      <c r="D223" s="62">
        <v>40885</v>
      </c>
      <c r="E223" s="62">
        <v>92872</v>
      </c>
      <c r="F223" s="62">
        <v>13175</v>
      </c>
      <c r="G223" s="62">
        <v>65834</v>
      </c>
      <c r="H223" s="62">
        <v>21034</v>
      </c>
      <c r="I223" s="62">
        <f t="shared" ref="I223:N223" si="165">SUM(I224:I237)</f>
        <v>259120</v>
      </c>
      <c r="J223" s="62">
        <f t="shared" si="165"/>
        <v>215112</v>
      </c>
      <c r="K223" s="62">
        <f t="shared" si="165"/>
        <v>216886</v>
      </c>
      <c r="L223" s="62">
        <f t="shared" si="165"/>
        <v>174824</v>
      </c>
      <c r="M223" s="62">
        <f t="shared" si="165"/>
        <v>141007</v>
      </c>
      <c r="N223" s="62">
        <f t="shared" si="165"/>
        <v>147481</v>
      </c>
      <c r="O223" s="62">
        <f t="shared" ref="O223" si="166">SUM(O224:O237)</f>
        <v>130402</v>
      </c>
      <c r="Q223" s="62">
        <f t="shared" si="161"/>
        <v>92872</v>
      </c>
      <c r="R223" s="62">
        <f t="shared" si="162"/>
        <v>259120</v>
      </c>
      <c r="S223" s="62">
        <f t="shared" si="163"/>
        <v>141007</v>
      </c>
      <c r="T223" s="62">
        <f t="shared" ca="1" si="164"/>
        <v>130402</v>
      </c>
      <c r="U223" s="45" t="s">
        <v>9</v>
      </c>
    </row>
    <row r="224" spans="1:21" ht="15.95" hidden="1" customHeight="1" outlineLevel="1" x14ac:dyDescent="0.2">
      <c r="A224" s="63" t="s">
        <v>155</v>
      </c>
      <c r="B224" s="54">
        <v>0</v>
      </c>
      <c r="C224" s="54">
        <v>0</v>
      </c>
      <c r="D224" s="54">
        <v>0</v>
      </c>
      <c r="E224" s="54">
        <v>235</v>
      </c>
      <c r="F224" s="54">
        <v>0</v>
      </c>
      <c r="G224" s="54">
        <v>0</v>
      </c>
      <c r="H224" s="54">
        <v>0</v>
      </c>
      <c r="I224" s="54">
        <v>0</v>
      </c>
      <c r="J224" s="54">
        <v>0</v>
      </c>
      <c r="K224" s="54">
        <v>0</v>
      </c>
      <c r="L224" s="54">
        <v>0</v>
      </c>
      <c r="M224" s="54">
        <v>0</v>
      </c>
      <c r="N224" s="54">
        <v>0</v>
      </c>
      <c r="O224" s="54">
        <v>0</v>
      </c>
      <c r="Q224" s="54">
        <f t="shared" si="161"/>
        <v>235</v>
      </c>
      <c r="R224" s="54">
        <f t="shared" si="162"/>
        <v>0</v>
      </c>
      <c r="S224" s="54">
        <f t="shared" si="163"/>
        <v>0</v>
      </c>
      <c r="T224" s="54">
        <f t="shared" ca="1" si="164"/>
        <v>0</v>
      </c>
      <c r="U224" s="45" t="s">
        <v>9</v>
      </c>
    </row>
    <row r="225" spans="1:21" ht="15.95" hidden="1" customHeight="1" outlineLevel="1" x14ac:dyDescent="0.2">
      <c r="A225" s="63" t="s">
        <v>156</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Q225" s="54">
        <f t="shared" si="161"/>
        <v>16990</v>
      </c>
      <c r="R225" s="54">
        <f t="shared" si="162"/>
        <v>17914</v>
      </c>
      <c r="S225" s="54">
        <f t="shared" si="163"/>
        <v>20180</v>
      </c>
      <c r="T225" s="54">
        <f t="shared" ca="1" si="164"/>
        <v>62161</v>
      </c>
      <c r="U225" s="45" t="s">
        <v>9</v>
      </c>
    </row>
    <row r="226" spans="1:21" ht="15.95" hidden="1" customHeight="1" outlineLevel="1" x14ac:dyDescent="0.2">
      <c r="A226" s="63" t="s">
        <v>185</v>
      </c>
      <c r="B226" s="54"/>
      <c r="C226" s="54"/>
      <c r="D226" s="54"/>
      <c r="E226" s="54"/>
      <c r="F226" s="54">
        <v>246</v>
      </c>
      <c r="G226" s="54">
        <v>243</v>
      </c>
      <c r="H226" s="54">
        <v>291</v>
      </c>
      <c r="I226" s="54">
        <v>173</v>
      </c>
      <c r="J226" s="54">
        <v>609</v>
      </c>
      <c r="K226" s="54">
        <v>620</v>
      </c>
      <c r="L226" s="54">
        <v>633</v>
      </c>
      <c r="M226" s="54">
        <v>646</v>
      </c>
      <c r="N226" s="54">
        <v>659</v>
      </c>
      <c r="O226" s="54">
        <v>367</v>
      </c>
      <c r="Q226" s="54">
        <f t="shared" si="161"/>
        <v>0</v>
      </c>
      <c r="R226" s="54">
        <f t="shared" si="162"/>
        <v>173</v>
      </c>
      <c r="S226" s="54">
        <f t="shared" si="163"/>
        <v>646</v>
      </c>
      <c r="T226" s="54">
        <f t="shared" ca="1" si="164"/>
        <v>367</v>
      </c>
      <c r="U226" s="45" t="s">
        <v>9</v>
      </c>
    </row>
    <row r="227" spans="1:21" ht="15.95" hidden="1" customHeight="1" outlineLevel="1" x14ac:dyDescent="0.2">
      <c r="A227" s="63" t="s">
        <v>157</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Q227" s="54">
        <f t="shared" si="161"/>
        <v>6186</v>
      </c>
      <c r="R227" s="54">
        <f t="shared" si="162"/>
        <v>27797</v>
      </c>
      <c r="S227" s="54">
        <f t="shared" si="163"/>
        <v>6375</v>
      </c>
      <c r="T227" s="54">
        <f t="shared" ca="1" si="164"/>
        <v>9523</v>
      </c>
      <c r="U227" s="45" t="s">
        <v>9</v>
      </c>
    </row>
    <row r="228" spans="1:21" ht="15.95" hidden="1" customHeight="1" outlineLevel="1" x14ac:dyDescent="0.2">
      <c r="A228" s="63" t="s">
        <v>158</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Q228" s="54">
        <f t="shared" si="161"/>
        <v>4756</v>
      </c>
      <c r="R228" s="54">
        <f t="shared" si="162"/>
        <v>11605</v>
      </c>
      <c r="S228" s="54">
        <f t="shared" si="163"/>
        <v>4511</v>
      </c>
      <c r="T228" s="54">
        <f t="shared" ca="1" si="164"/>
        <v>2899</v>
      </c>
      <c r="U228" s="45" t="s">
        <v>9</v>
      </c>
    </row>
    <row r="229" spans="1:21" ht="15.95" hidden="1" customHeight="1" outlineLevel="1" x14ac:dyDescent="0.2">
      <c r="A229" s="63" t="s">
        <v>159</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Q229" s="54">
        <f t="shared" si="161"/>
        <v>5103</v>
      </c>
      <c r="R229" s="54">
        <f t="shared" si="162"/>
        <v>7118</v>
      </c>
      <c r="S229" s="54">
        <f t="shared" si="163"/>
        <v>5777</v>
      </c>
      <c r="T229" s="54">
        <f t="shared" ca="1" si="164"/>
        <v>6411</v>
      </c>
      <c r="U229" s="45" t="s">
        <v>9</v>
      </c>
    </row>
    <row r="230" spans="1:21" ht="15.95" hidden="1" customHeight="1" outlineLevel="1" x14ac:dyDescent="0.2">
      <c r="A230" s="63" t="s">
        <v>160</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Q230" s="54">
        <f t="shared" si="161"/>
        <v>0</v>
      </c>
      <c r="R230" s="54">
        <f t="shared" si="162"/>
        <v>84037</v>
      </c>
      <c r="S230" s="54">
        <f t="shared" si="163"/>
        <v>39168</v>
      </c>
      <c r="T230" s="54">
        <f t="shared" ca="1" si="164"/>
        <v>20151</v>
      </c>
      <c r="U230" s="45" t="s">
        <v>9</v>
      </c>
    </row>
    <row r="231" spans="1:21" ht="15.95" hidden="1" customHeight="1" outlineLevel="1" x14ac:dyDescent="0.2">
      <c r="A231" s="63" t="s">
        <v>161</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Q231" s="54">
        <f t="shared" si="161"/>
        <v>59599</v>
      </c>
      <c r="R231" s="54">
        <f t="shared" si="162"/>
        <v>89953</v>
      </c>
      <c r="S231" s="54">
        <f t="shared" si="163"/>
        <v>38581</v>
      </c>
      <c r="T231" s="54">
        <f t="shared" ca="1" si="164"/>
        <v>0</v>
      </c>
      <c r="U231" s="45" t="s">
        <v>9</v>
      </c>
    </row>
    <row r="232" spans="1:21" ht="15.95" hidden="1" customHeight="1" outlineLevel="1" x14ac:dyDescent="0.2">
      <c r="A232" s="63" t="s">
        <v>162</v>
      </c>
      <c r="B232" s="54">
        <v>0</v>
      </c>
      <c r="C232" s="54">
        <v>0</v>
      </c>
      <c r="D232" s="54">
        <v>0</v>
      </c>
      <c r="E232" s="54">
        <v>0</v>
      </c>
      <c r="F232" s="54">
        <v>0</v>
      </c>
      <c r="G232" s="54">
        <v>0</v>
      </c>
      <c r="H232" s="54">
        <v>0</v>
      </c>
      <c r="I232" s="54">
        <v>0</v>
      </c>
      <c r="J232" s="54">
        <v>0</v>
      </c>
      <c r="K232" s="54">
        <v>0</v>
      </c>
      <c r="L232" s="54">
        <v>0</v>
      </c>
      <c r="M232" s="54">
        <v>0</v>
      </c>
      <c r="N232" s="54">
        <v>0</v>
      </c>
      <c r="O232" s="54">
        <v>0</v>
      </c>
      <c r="Q232" s="54">
        <f t="shared" si="161"/>
        <v>0</v>
      </c>
      <c r="R232" s="54">
        <f t="shared" si="162"/>
        <v>0</v>
      </c>
      <c r="S232" s="54">
        <f t="shared" si="163"/>
        <v>0</v>
      </c>
      <c r="T232" s="54">
        <f t="shared" ca="1" si="164"/>
        <v>0</v>
      </c>
      <c r="U232" s="45" t="s">
        <v>9</v>
      </c>
    </row>
    <row r="233" spans="1:21" ht="15.95" hidden="1" customHeight="1" outlineLevel="1" x14ac:dyDescent="0.2">
      <c r="A233" s="63" t="s">
        <v>186</v>
      </c>
      <c r="B233" s="54"/>
      <c r="C233" s="54"/>
      <c r="D233" s="54"/>
      <c r="E233" s="54">
        <v>0</v>
      </c>
      <c r="F233" s="54">
        <v>0</v>
      </c>
      <c r="G233" s="54">
        <v>0</v>
      </c>
      <c r="H233" s="54">
        <v>0</v>
      </c>
      <c r="I233" s="54">
        <v>20024</v>
      </c>
      <c r="J233" s="54">
        <v>20562</v>
      </c>
      <c r="K233" s="54">
        <v>21293</v>
      </c>
      <c r="L233" s="54">
        <v>21416</v>
      </c>
      <c r="M233" s="54">
        <v>21905</v>
      </c>
      <c r="N233" s="54">
        <v>22604</v>
      </c>
      <c r="O233" s="54">
        <v>23203</v>
      </c>
      <c r="Q233" s="54">
        <f t="shared" si="161"/>
        <v>0</v>
      </c>
      <c r="R233" s="54">
        <f t="shared" si="162"/>
        <v>20024</v>
      </c>
      <c r="S233" s="54">
        <f t="shared" si="163"/>
        <v>21905</v>
      </c>
      <c r="T233" s="54">
        <f t="shared" ca="1" si="164"/>
        <v>23203</v>
      </c>
      <c r="U233" s="45" t="s">
        <v>9</v>
      </c>
    </row>
    <row r="234" spans="1:21" ht="15.95" hidden="1" customHeight="1" outlineLevel="1" x14ac:dyDescent="0.2">
      <c r="A234" s="63" t="s">
        <v>187</v>
      </c>
      <c r="B234" s="54">
        <v>0</v>
      </c>
      <c r="C234" s="54">
        <v>0</v>
      </c>
      <c r="D234" s="54">
        <v>0</v>
      </c>
      <c r="E234" s="54">
        <v>0</v>
      </c>
      <c r="F234" s="54">
        <v>0</v>
      </c>
      <c r="G234" s="54">
        <v>0</v>
      </c>
      <c r="H234" s="54">
        <v>0</v>
      </c>
      <c r="I234" s="54">
        <v>499</v>
      </c>
      <c r="J234" s="54">
        <v>1010</v>
      </c>
      <c r="K234" s="54">
        <v>1370</v>
      </c>
      <c r="L234" s="54">
        <v>1577</v>
      </c>
      <c r="M234" s="54">
        <v>1780</v>
      </c>
      <c r="N234" s="54">
        <v>1852</v>
      </c>
      <c r="O234" s="54">
        <v>1905</v>
      </c>
      <c r="Q234" s="54">
        <f t="shared" si="161"/>
        <v>0</v>
      </c>
      <c r="R234" s="54">
        <f t="shared" si="162"/>
        <v>499</v>
      </c>
      <c r="S234" s="54">
        <f t="shared" si="163"/>
        <v>1780</v>
      </c>
      <c r="T234" s="54">
        <f t="shared" ca="1" si="164"/>
        <v>1905</v>
      </c>
      <c r="U234" s="45" t="s">
        <v>9</v>
      </c>
    </row>
    <row r="235" spans="1:21" ht="15.95" hidden="1" customHeight="1" outlineLevel="1" x14ac:dyDescent="0.2">
      <c r="A235" s="63" t="s">
        <v>164</v>
      </c>
      <c r="B235" s="54">
        <v>0</v>
      </c>
      <c r="C235" s="54">
        <v>0</v>
      </c>
      <c r="D235" s="54">
        <v>0</v>
      </c>
      <c r="E235" s="54">
        <v>0</v>
      </c>
      <c r="F235" s="54">
        <v>0</v>
      </c>
      <c r="G235" s="54">
        <v>0</v>
      </c>
      <c r="H235" s="54">
        <v>0</v>
      </c>
      <c r="I235" s="54">
        <v>0</v>
      </c>
      <c r="J235" s="54">
        <v>0</v>
      </c>
      <c r="K235" s="54">
        <v>0</v>
      </c>
      <c r="L235" s="54">
        <v>0</v>
      </c>
      <c r="M235" s="54">
        <v>0</v>
      </c>
      <c r="N235" s="54">
        <v>0</v>
      </c>
      <c r="O235" s="54">
        <v>0</v>
      </c>
      <c r="Q235" s="54">
        <f t="shared" si="161"/>
        <v>0</v>
      </c>
      <c r="R235" s="54">
        <f t="shared" si="162"/>
        <v>0</v>
      </c>
      <c r="S235" s="54">
        <f t="shared" si="163"/>
        <v>0</v>
      </c>
      <c r="T235" s="54">
        <f t="shared" ca="1" si="164"/>
        <v>0</v>
      </c>
      <c r="U235" s="45" t="s">
        <v>9</v>
      </c>
    </row>
    <row r="236" spans="1:21" ht="15.95" hidden="1" customHeight="1" outlineLevel="1" x14ac:dyDescent="0.2">
      <c r="A236" s="63" t="s">
        <v>165</v>
      </c>
      <c r="B236" s="54">
        <v>0</v>
      </c>
      <c r="C236" s="54">
        <v>0</v>
      </c>
      <c r="D236" s="54">
        <v>0</v>
      </c>
      <c r="E236" s="54">
        <v>0</v>
      </c>
      <c r="F236" s="54">
        <v>0</v>
      </c>
      <c r="G236" s="54">
        <v>0</v>
      </c>
      <c r="H236" s="54">
        <v>0</v>
      </c>
      <c r="I236" s="54">
        <v>0</v>
      </c>
      <c r="J236" s="54">
        <v>393</v>
      </c>
      <c r="K236" s="54">
        <v>399</v>
      </c>
      <c r="L236" s="54">
        <v>399</v>
      </c>
      <c r="M236" s="54">
        <v>399</v>
      </c>
      <c r="N236" s="54">
        <v>431</v>
      </c>
      <c r="O236" s="54">
        <v>2000</v>
      </c>
      <c r="Q236" s="54">
        <f t="shared" si="161"/>
        <v>0</v>
      </c>
      <c r="R236" s="54">
        <f t="shared" si="162"/>
        <v>0</v>
      </c>
      <c r="S236" s="54">
        <f t="shared" si="163"/>
        <v>399</v>
      </c>
      <c r="T236" s="54">
        <f t="shared" ca="1" si="164"/>
        <v>2000</v>
      </c>
      <c r="U236" s="45" t="s">
        <v>9</v>
      </c>
    </row>
    <row r="237" spans="1:21" ht="15.95" hidden="1" customHeight="1" outlineLevel="1" x14ac:dyDescent="0.2">
      <c r="A237" s="63" t="s">
        <v>166</v>
      </c>
      <c r="B237" s="54">
        <v>0</v>
      </c>
      <c r="C237" s="54">
        <v>0</v>
      </c>
      <c r="D237" s="54">
        <v>0</v>
      </c>
      <c r="E237" s="54">
        <v>3</v>
      </c>
      <c r="F237" s="54">
        <v>2</v>
      </c>
      <c r="G237" s="54">
        <v>4</v>
      </c>
      <c r="H237" s="54">
        <v>1</v>
      </c>
      <c r="I237" s="54">
        <v>0</v>
      </c>
      <c r="J237" s="54">
        <v>1543</v>
      </c>
      <c r="K237" s="54">
        <v>1593</v>
      </c>
      <c r="L237" s="54">
        <v>1616</v>
      </c>
      <c r="M237" s="54">
        <v>1685</v>
      </c>
      <c r="N237" s="54">
        <v>1712</v>
      </c>
      <c r="O237" s="54">
        <v>1782</v>
      </c>
      <c r="Q237" s="54">
        <f t="shared" si="161"/>
        <v>3</v>
      </c>
      <c r="R237" s="54">
        <f t="shared" si="162"/>
        <v>0</v>
      </c>
      <c r="S237" s="54">
        <f t="shared" si="163"/>
        <v>1685</v>
      </c>
      <c r="T237" s="54">
        <f t="shared" ca="1" si="164"/>
        <v>1782</v>
      </c>
      <c r="U237" s="45" t="s">
        <v>9</v>
      </c>
    </row>
    <row r="238" spans="1:21" ht="15.95" hidden="1" customHeight="1" outlineLevel="1" x14ac:dyDescent="0.2">
      <c r="A238" s="61" t="s">
        <v>167</v>
      </c>
      <c r="B238" s="62">
        <v>1052259</v>
      </c>
      <c r="C238" s="62">
        <v>1108353</v>
      </c>
      <c r="D238" s="62">
        <v>1186604</v>
      </c>
      <c r="E238" s="62">
        <v>1325112</v>
      </c>
      <c r="F238" s="62">
        <v>1385706</v>
      </c>
      <c r="G238" s="62">
        <v>1429759</v>
      </c>
      <c r="H238" s="62">
        <v>1459611</v>
      </c>
      <c r="I238" s="62">
        <f t="shared" ref="I238:N238" si="167">SUM(I239:I253)</f>
        <v>1696799</v>
      </c>
      <c r="J238" s="62">
        <f t="shared" si="167"/>
        <v>1750841</v>
      </c>
      <c r="K238" s="62">
        <f t="shared" si="167"/>
        <v>1809469</v>
      </c>
      <c r="L238" s="62">
        <f t="shared" si="167"/>
        <v>1868145</v>
      </c>
      <c r="M238" s="62">
        <f t="shared" si="167"/>
        <v>1941202</v>
      </c>
      <c r="N238" s="62">
        <f t="shared" si="167"/>
        <v>1879453</v>
      </c>
      <c r="O238" s="62">
        <f t="shared" ref="O238" si="168">SUM(O239:O253)</f>
        <v>1927816</v>
      </c>
      <c r="Q238" s="62">
        <f t="shared" si="161"/>
        <v>1325112</v>
      </c>
      <c r="R238" s="62">
        <f t="shared" si="162"/>
        <v>1696799</v>
      </c>
      <c r="S238" s="62">
        <f t="shared" si="163"/>
        <v>1941202</v>
      </c>
      <c r="T238" s="62">
        <f t="shared" ca="1" si="164"/>
        <v>1927816</v>
      </c>
      <c r="U238" s="45" t="s">
        <v>9</v>
      </c>
    </row>
    <row r="239" spans="1:21" ht="15.95" hidden="1" customHeight="1" outlineLevel="1" x14ac:dyDescent="0.2">
      <c r="A239" s="63" t="s">
        <v>155</v>
      </c>
      <c r="B239" s="54">
        <v>0</v>
      </c>
      <c r="C239" s="54">
        <v>0</v>
      </c>
      <c r="D239" s="54">
        <v>0</v>
      </c>
      <c r="E239" s="54">
        <v>663</v>
      </c>
      <c r="F239" s="54">
        <v>0</v>
      </c>
      <c r="G239" s="54">
        <v>0</v>
      </c>
      <c r="H239" s="54">
        <v>0</v>
      </c>
      <c r="I239" s="54">
        <v>0</v>
      </c>
      <c r="J239" s="54">
        <v>0</v>
      </c>
      <c r="K239" s="54">
        <v>0</v>
      </c>
      <c r="L239" s="54">
        <v>0</v>
      </c>
      <c r="M239" s="54">
        <v>0</v>
      </c>
      <c r="N239" s="54">
        <v>0</v>
      </c>
      <c r="O239" s="54">
        <v>0</v>
      </c>
      <c r="Q239" s="54">
        <f t="shared" si="161"/>
        <v>663</v>
      </c>
      <c r="R239" s="54">
        <f t="shared" si="162"/>
        <v>0</v>
      </c>
      <c r="S239" s="54">
        <f t="shared" si="163"/>
        <v>0</v>
      </c>
      <c r="T239" s="54">
        <f t="shared" ca="1" si="164"/>
        <v>0</v>
      </c>
      <c r="U239" s="45" t="s">
        <v>9</v>
      </c>
    </row>
    <row r="240" spans="1:21" ht="15.95" hidden="1" customHeight="1" outlineLevel="1" x14ac:dyDescent="0.2">
      <c r="A240" s="63" t="s">
        <v>156</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Q240" s="54">
        <f t="shared" si="161"/>
        <v>1082885</v>
      </c>
      <c r="R240" s="54">
        <f t="shared" si="162"/>
        <v>1136011</v>
      </c>
      <c r="S240" s="54">
        <f t="shared" si="163"/>
        <v>1260760</v>
      </c>
      <c r="T240" s="54">
        <f t="shared" ca="1" si="164"/>
        <v>1293599</v>
      </c>
      <c r="U240" s="45" t="s">
        <v>9</v>
      </c>
    </row>
    <row r="241" spans="1:21" ht="15.95" hidden="1" customHeight="1" outlineLevel="1" x14ac:dyDescent="0.2">
      <c r="A241" s="63" t="s">
        <v>185</v>
      </c>
      <c r="B241" s="54"/>
      <c r="C241" s="54"/>
      <c r="D241" s="54"/>
      <c r="E241" s="54"/>
      <c r="F241" s="54">
        <v>596</v>
      </c>
      <c r="G241" s="54">
        <v>525</v>
      </c>
      <c r="H241" s="54">
        <v>447</v>
      </c>
      <c r="I241" s="54">
        <v>503</v>
      </c>
      <c r="J241" s="54">
        <v>782</v>
      </c>
      <c r="K241" s="54">
        <v>629</v>
      </c>
      <c r="L241" s="54">
        <v>465</v>
      </c>
      <c r="M241" s="54">
        <v>299</v>
      </c>
      <c r="N241" s="54">
        <v>127</v>
      </c>
      <c r="O241" s="54">
        <v>1798</v>
      </c>
      <c r="Q241" s="54">
        <f t="shared" si="161"/>
        <v>0</v>
      </c>
      <c r="R241" s="54">
        <f t="shared" si="162"/>
        <v>503</v>
      </c>
      <c r="S241" s="54">
        <f t="shared" si="163"/>
        <v>299</v>
      </c>
      <c r="T241" s="54">
        <f t="shared" ca="1" si="164"/>
        <v>1798</v>
      </c>
      <c r="U241" s="45" t="s">
        <v>9</v>
      </c>
    </row>
    <row r="242" spans="1:21"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61"/>
        <v>0</v>
      </c>
      <c r="R242" s="54">
        <f t="shared" si="162"/>
        <v>0</v>
      </c>
      <c r="S242" s="54">
        <f t="shared" si="163"/>
        <v>0</v>
      </c>
      <c r="T242" s="54">
        <f t="shared" ca="1" si="164"/>
        <v>0</v>
      </c>
      <c r="U242" s="45" t="s">
        <v>9</v>
      </c>
    </row>
    <row r="243" spans="1:21" ht="15.95" hidden="1" customHeight="1" outlineLevel="1" x14ac:dyDescent="0.2">
      <c r="A243" s="63" t="s">
        <v>148</v>
      </c>
      <c r="B243" s="54">
        <v>0</v>
      </c>
      <c r="C243" s="54">
        <v>0</v>
      </c>
      <c r="D243" s="54">
        <v>0</v>
      </c>
      <c r="E243" s="54">
        <v>0</v>
      </c>
      <c r="F243" s="54">
        <v>0</v>
      </c>
      <c r="G243" s="54">
        <v>0</v>
      </c>
      <c r="H243" s="54">
        <v>0</v>
      </c>
      <c r="I243" s="54">
        <v>0</v>
      </c>
      <c r="J243" s="54">
        <v>0</v>
      </c>
      <c r="K243" s="54">
        <v>0</v>
      </c>
      <c r="L243" s="54">
        <v>0</v>
      </c>
      <c r="M243" s="54">
        <v>0</v>
      </c>
      <c r="N243" s="54">
        <v>0</v>
      </c>
      <c r="O243" s="54">
        <v>0</v>
      </c>
      <c r="Q243" s="54">
        <f t="shared" si="161"/>
        <v>0</v>
      </c>
      <c r="R243" s="54">
        <f t="shared" si="162"/>
        <v>0</v>
      </c>
      <c r="S243" s="54">
        <f t="shared" si="163"/>
        <v>0</v>
      </c>
      <c r="T243" s="54">
        <f t="shared" ca="1" si="164"/>
        <v>0</v>
      </c>
      <c r="U243" s="45" t="s">
        <v>9</v>
      </c>
    </row>
    <row r="244" spans="1:21" ht="15.95" hidden="1" customHeight="1" outlineLevel="1" x14ac:dyDescent="0.2">
      <c r="A244" s="63" t="s">
        <v>159</v>
      </c>
      <c r="B244" s="54">
        <v>0</v>
      </c>
      <c r="C244" s="54">
        <v>0</v>
      </c>
      <c r="D244" s="54">
        <v>0</v>
      </c>
      <c r="E244" s="54">
        <v>0</v>
      </c>
      <c r="F244" s="54">
        <v>0</v>
      </c>
      <c r="G244" s="54">
        <v>0</v>
      </c>
      <c r="H244" s="54">
        <v>0</v>
      </c>
      <c r="I244" s="54">
        <v>0</v>
      </c>
      <c r="J244" s="54">
        <v>0</v>
      </c>
      <c r="K244" s="54">
        <v>0</v>
      </c>
      <c r="L244" s="54">
        <v>0</v>
      </c>
      <c r="M244" s="54">
        <v>0</v>
      </c>
      <c r="N244" s="54">
        <v>0</v>
      </c>
      <c r="O244" s="54">
        <v>0</v>
      </c>
      <c r="Q244" s="54">
        <f t="shared" si="161"/>
        <v>0</v>
      </c>
      <c r="R244" s="54">
        <f t="shared" si="162"/>
        <v>0</v>
      </c>
      <c r="S244" s="54">
        <f t="shared" si="163"/>
        <v>0</v>
      </c>
      <c r="T244" s="54">
        <f t="shared" ca="1" si="164"/>
        <v>0</v>
      </c>
      <c r="U244" s="45" t="s">
        <v>9</v>
      </c>
    </row>
    <row r="245" spans="1:21" ht="15.95" hidden="1" customHeight="1" outlineLevel="1" x14ac:dyDescent="0.2">
      <c r="A245" s="63" t="s">
        <v>149</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Q245" s="54">
        <f t="shared" si="161"/>
        <v>129772</v>
      </c>
      <c r="R245" s="54">
        <f t="shared" si="162"/>
        <v>340266</v>
      </c>
      <c r="S245" s="54">
        <f t="shared" si="163"/>
        <v>436352</v>
      </c>
      <c r="T245" s="54">
        <f t="shared" ca="1" si="164"/>
        <v>374267</v>
      </c>
      <c r="U245" s="45" t="s">
        <v>9</v>
      </c>
    </row>
    <row r="246" spans="1:21" ht="15.95" hidden="1" customHeight="1" outlineLevel="1" x14ac:dyDescent="0.2">
      <c r="A246" s="63" t="s">
        <v>188</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Q246" s="54">
        <f t="shared" si="161"/>
        <v>111792</v>
      </c>
      <c r="R246" s="54">
        <f t="shared" si="162"/>
        <v>220019</v>
      </c>
      <c r="S246" s="54">
        <f t="shared" si="163"/>
        <v>243791</v>
      </c>
      <c r="T246" s="54">
        <f t="shared" ca="1" si="164"/>
        <v>249234</v>
      </c>
      <c r="U246" s="45" t="s">
        <v>9</v>
      </c>
    </row>
    <row r="247" spans="1:21" ht="15.95" hidden="1" customHeight="1" outlineLevel="1" x14ac:dyDescent="0.2">
      <c r="A247" s="63" t="s">
        <v>189</v>
      </c>
      <c r="B247" s="54">
        <v>307</v>
      </c>
      <c r="C247" s="54">
        <v>1047</v>
      </c>
      <c r="D247" s="54">
        <v>2741</v>
      </c>
      <c r="E247" s="54">
        <v>0</v>
      </c>
      <c r="F247" s="54">
        <v>0</v>
      </c>
      <c r="G247" s="54">
        <v>0</v>
      </c>
      <c r="H247" s="54">
        <v>0</v>
      </c>
      <c r="I247" s="54">
        <v>0</v>
      </c>
      <c r="J247" s="54">
        <v>0</v>
      </c>
      <c r="K247" s="54">
        <v>0</v>
      </c>
      <c r="L247" s="54">
        <v>0</v>
      </c>
      <c r="M247" s="54">
        <v>0</v>
      </c>
      <c r="N247" s="54">
        <v>0</v>
      </c>
      <c r="O247" s="54">
        <v>0</v>
      </c>
      <c r="Q247" s="54">
        <f t="shared" si="161"/>
        <v>0</v>
      </c>
      <c r="R247" s="54">
        <f t="shared" si="162"/>
        <v>0</v>
      </c>
      <c r="S247" s="54">
        <f t="shared" si="163"/>
        <v>0</v>
      </c>
      <c r="T247" s="54">
        <f t="shared" ca="1" si="164"/>
        <v>0</v>
      </c>
      <c r="U247" s="45" t="s">
        <v>9</v>
      </c>
    </row>
    <row r="248" spans="1:21" ht="15.95" hidden="1" customHeight="1" outlineLevel="1" x14ac:dyDescent="0.2">
      <c r="A248" s="63" t="s">
        <v>164</v>
      </c>
      <c r="B248" s="54">
        <v>0</v>
      </c>
      <c r="C248" s="54">
        <v>0</v>
      </c>
      <c r="D248" s="54">
        <v>0</v>
      </c>
      <c r="E248" s="54">
        <v>0</v>
      </c>
      <c r="F248" s="54">
        <v>0</v>
      </c>
      <c r="G248" s="54">
        <v>0</v>
      </c>
      <c r="H248" s="54">
        <v>0</v>
      </c>
      <c r="I248" s="54">
        <v>0</v>
      </c>
      <c r="J248" s="54">
        <v>0</v>
      </c>
      <c r="K248" s="54">
        <v>0</v>
      </c>
      <c r="L248" s="54">
        <v>0</v>
      </c>
      <c r="M248" s="54">
        <v>0</v>
      </c>
      <c r="N248" s="54">
        <v>0</v>
      </c>
      <c r="O248" s="54">
        <v>0</v>
      </c>
      <c r="Q248" s="54">
        <f t="shared" si="161"/>
        <v>0</v>
      </c>
      <c r="R248" s="54">
        <f t="shared" si="162"/>
        <v>0</v>
      </c>
      <c r="S248" s="54">
        <f t="shared" si="163"/>
        <v>0</v>
      </c>
      <c r="T248" s="54">
        <f t="shared" ca="1" si="164"/>
        <v>0</v>
      </c>
      <c r="U248" s="45" t="s">
        <v>9</v>
      </c>
    </row>
    <row r="249" spans="1:21" ht="15.95" hidden="1" customHeight="1" outlineLevel="1" x14ac:dyDescent="0.2">
      <c r="A249" s="63" t="s">
        <v>165</v>
      </c>
      <c r="B249" s="54">
        <v>0</v>
      </c>
      <c r="C249" s="54">
        <v>0</v>
      </c>
      <c r="D249" s="54">
        <v>0</v>
      </c>
      <c r="E249" s="54">
        <v>0</v>
      </c>
      <c r="F249" s="54">
        <v>0</v>
      </c>
      <c r="G249" s="54">
        <v>0</v>
      </c>
      <c r="H249" s="54">
        <v>0</v>
      </c>
      <c r="I249" s="54">
        <v>0</v>
      </c>
      <c r="J249" s="54">
        <v>0</v>
      </c>
      <c r="K249" s="54">
        <v>0</v>
      </c>
      <c r="L249" s="54">
        <v>0</v>
      </c>
      <c r="M249" s="54">
        <v>0</v>
      </c>
      <c r="N249" s="54">
        <v>0</v>
      </c>
      <c r="O249" s="54">
        <v>0</v>
      </c>
      <c r="Q249" s="54">
        <f t="shared" si="161"/>
        <v>0</v>
      </c>
      <c r="R249" s="54">
        <f t="shared" si="162"/>
        <v>0</v>
      </c>
      <c r="S249" s="54">
        <f t="shared" si="163"/>
        <v>0</v>
      </c>
      <c r="T249" s="54">
        <f t="shared" ca="1" si="164"/>
        <v>0</v>
      </c>
      <c r="U249" s="45" t="s">
        <v>9</v>
      </c>
    </row>
    <row r="250" spans="1:21" ht="15.95" hidden="1" customHeight="1" outlineLevel="1" x14ac:dyDescent="0.2">
      <c r="A250" s="63" t="s">
        <v>162</v>
      </c>
      <c r="B250" s="54">
        <v>0</v>
      </c>
      <c r="C250" s="54">
        <v>0</v>
      </c>
      <c r="D250" s="54">
        <v>0</v>
      </c>
      <c r="E250" s="54">
        <v>0</v>
      </c>
      <c r="F250" s="54">
        <v>0</v>
      </c>
      <c r="G250" s="54">
        <v>0</v>
      </c>
      <c r="H250" s="54">
        <v>0</v>
      </c>
      <c r="I250" s="54">
        <v>0</v>
      </c>
      <c r="J250" s="54">
        <v>0</v>
      </c>
      <c r="K250" s="54">
        <v>0</v>
      </c>
      <c r="L250" s="54">
        <v>0</v>
      </c>
      <c r="M250" s="54">
        <v>0</v>
      </c>
      <c r="N250" s="54">
        <v>0</v>
      </c>
      <c r="O250" s="54">
        <v>0</v>
      </c>
      <c r="Q250" s="54">
        <f t="shared" si="161"/>
        <v>0</v>
      </c>
      <c r="R250" s="54">
        <f t="shared" si="162"/>
        <v>0</v>
      </c>
      <c r="S250" s="54">
        <f t="shared" si="163"/>
        <v>0</v>
      </c>
      <c r="T250" s="54">
        <f t="shared" ca="1" si="164"/>
        <v>0</v>
      </c>
      <c r="U250" s="45" t="s">
        <v>9</v>
      </c>
    </row>
    <row r="251" spans="1:21" ht="15.95" hidden="1" customHeight="1" outlineLevel="1" x14ac:dyDescent="0.2">
      <c r="A251" s="63" t="s">
        <v>163</v>
      </c>
      <c r="B251" s="54">
        <v>0</v>
      </c>
      <c r="C251" s="54">
        <v>0</v>
      </c>
      <c r="D251" s="54">
        <v>0</v>
      </c>
      <c r="E251" s="54">
        <v>0</v>
      </c>
      <c r="F251" s="54">
        <v>0</v>
      </c>
      <c r="G251" s="54">
        <v>0</v>
      </c>
      <c r="H251" s="54">
        <v>0</v>
      </c>
      <c r="I251" s="54">
        <v>0</v>
      </c>
      <c r="J251" s="54">
        <v>0</v>
      </c>
      <c r="K251" s="54">
        <v>0</v>
      </c>
      <c r="L251" s="54">
        <v>0</v>
      </c>
      <c r="M251" s="54">
        <v>0</v>
      </c>
      <c r="N251" s="54">
        <v>0</v>
      </c>
      <c r="O251" s="54">
        <v>0</v>
      </c>
      <c r="Q251" s="54">
        <f t="shared" si="161"/>
        <v>0</v>
      </c>
      <c r="R251" s="54">
        <f t="shared" si="162"/>
        <v>0</v>
      </c>
      <c r="S251" s="54">
        <f t="shared" si="163"/>
        <v>0</v>
      </c>
      <c r="T251" s="54">
        <f t="shared" ca="1" si="164"/>
        <v>0</v>
      </c>
      <c r="U251" s="45" t="s">
        <v>9</v>
      </c>
    </row>
    <row r="252" spans="1:21" ht="15.95" hidden="1" customHeight="1" outlineLevel="1" x14ac:dyDescent="0.2">
      <c r="A252" s="63" t="s">
        <v>160</v>
      </c>
      <c r="B252" s="54">
        <v>0</v>
      </c>
      <c r="C252" s="54">
        <v>0</v>
      </c>
      <c r="D252" s="54">
        <v>0</v>
      </c>
      <c r="E252" s="54">
        <v>0</v>
      </c>
      <c r="F252" s="54">
        <v>0</v>
      </c>
      <c r="G252" s="54">
        <v>0</v>
      </c>
      <c r="H252" s="54">
        <v>0</v>
      </c>
      <c r="I252" s="54">
        <v>0</v>
      </c>
      <c r="J252" s="54">
        <v>0</v>
      </c>
      <c r="K252" s="54">
        <v>0</v>
      </c>
      <c r="L252" s="54">
        <v>0</v>
      </c>
      <c r="M252" s="54">
        <v>0</v>
      </c>
      <c r="N252" s="54">
        <v>0</v>
      </c>
      <c r="O252" s="54">
        <v>8918</v>
      </c>
      <c r="Q252" s="54">
        <f t="shared" si="161"/>
        <v>0</v>
      </c>
      <c r="R252" s="54">
        <f t="shared" si="162"/>
        <v>0</v>
      </c>
      <c r="S252" s="54">
        <f t="shared" si="163"/>
        <v>0</v>
      </c>
      <c r="T252" s="54">
        <f t="shared" ca="1" si="164"/>
        <v>8918</v>
      </c>
      <c r="U252" s="45" t="s">
        <v>9</v>
      </c>
    </row>
    <row r="253" spans="1:21" ht="15.95" hidden="1" customHeight="1" outlineLevel="1" x14ac:dyDescent="0.2">
      <c r="A253" s="63" t="s">
        <v>166</v>
      </c>
      <c r="B253" s="54">
        <v>0</v>
      </c>
      <c r="C253" s="54">
        <v>0</v>
      </c>
      <c r="D253" s="54">
        <v>0</v>
      </c>
      <c r="E253" s="54">
        <v>0</v>
      </c>
      <c r="F253" s="54">
        <v>0</v>
      </c>
      <c r="G253" s="54">
        <v>0</v>
      </c>
      <c r="H253" s="54">
        <v>0</v>
      </c>
      <c r="I253" s="54">
        <v>0</v>
      </c>
      <c r="J253" s="54">
        <v>0</v>
      </c>
      <c r="K253" s="54">
        <v>0</v>
      </c>
      <c r="L253" s="54">
        <v>0</v>
      </c>
      <c r="M253" s="54">
        <v>0</v>
      </c>
      <c r="N253" s="54">
        <v>0</v>
      </c>
      <c r="O253" s="54">
        <v>0</v>
      </c>
      <c r="Q253" s="54">
        <f t="shared" si="161"/>
        <v>0</v>
      </c>
      <c r="R253" s="54">
        <f t="shared" si="162"/>
        <v>0</v>
      </c>
      <c r="S253" s="54">
        <f t="shared" si="163"/>
        <v>0</v>
      </c>
      <c r="T253" s="54">
        <f t="shared" ca="1" si="164"/>
        <v>0</v>
      </c>
      <c r="U253" s="45" t="s">
        <v>9</v>
      </c>
    </row>
    <row r="254" spans="1:21" ht="15.95" hidden="1" customHeight="1" outlineLevel="1" x14ac:dyDescent="0.2">
      <c r="A254" s="61" t="s">
        <v>168</v>
      </c>
      <c r="B254" s="62">
        <v>10608</v>
      </c>
      <c r="C254" s="62">
        <v>83214</v>
      </c>
      <c r="D254" s="62">
        <v>176539</v>
      </c>
      <c r="E254" s="62">
        <v>223729</v>
      </c>
      <c r="F254" s="62">
        <v>326104</v>
      </c>
      <c r="G254" s="62">
        <v>370056</v>
      </c>
      <c r="H254" s="62">
        <v>499753</v>
      </c>
      <c r="I254" s="62">
        <f t="shared" ref="I254:N254" si="169">SUM(I255:I261)</f>
        <v>728124</v>
      </c>
      <c r="J254" s="62">
        <f t="shared" si="169"/>
        <v>782410</v>
      </c>
      <c r="K254" s="62">
        <f t="shared" si="169"/>
        <v>839676</v>
      </c>
      <c r="L254" s="62">
        <f t="shared" si="169"/>
        <v>869047</v>
      </c>
      <c r="M254" s="62">
        <f t="shared" si="169"/>
        <v>872993</v>
      </c>
      <c r="N254" s="62">
        <f t="shared" si="169"/>
        <v>996869</v>
      </c>
      <c r="O254" s="62">
        <f t="shared" ref="O254" si="170">SUM(O255:O261)</f>
        <v>971362</v>
      </c>
      <c r="Q254" s="62">
        <f t="shared" ref="Q254:Q261" si="171">E254</f>
        <v>223729</v>
      </c>
      <c r="R254" s="62">
        <f t="shared" ref="R254:R261" si="172">I254</f>
        <v>728124</v>
      </c>
      <c r="S254" s="62">
        <f t="shared" ref="S254:S261" si="173">M254</f>
        <v>872993</v>
      </c>
      <c r="T254" s="62">
        <f t="shared" ref="T254:T261" ca="1" si="174">OFFSET(P254,0,-1)</f>
        <v>971362</v>
      </c>
      <c r="U254" s="45" t="s">
        <v>9</v>
      </c>
    </row>
    <row r="255" spans="1:21" ht="15.95" hidden="1" customHeight="1" outlineLevel="1" x14ac:dyDescent="0.2">
      <c r="A255" s="63" t="s">
        <v>169</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Q255" s="54">
        <f t="shared" si="171"/>
        <v>31553</v>
      </c>
      <c r="R255" s="54">
        <f t="shared" si="172"/>
        <v>187553</v>
      </c>
      <c r="S255" s="54">
        <f t="shared" si="173"/>
        <v>208553</v>
      </c>
      <c r="T255" s="54">
        <f t="shared" ca="1" si="174"/>
        <v>208553</v>
      </c>
      <c r="U255" s="45" t="s">
        <v>9</v>
      </c>
    </row>
    <row r="256" spans="1:21"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71"/>
        <v>0</v>
      </c>
      <c r="R256" s="54">
        <f t="shared" si="172"/>
        <v>0</v>
      </c>
      <c r="S256" s="54">
        <f t="shared" si="173"/>
        <v>0</v>
      </c>
      <c r="T256" s="54">
        <f t="shared" ca="1" si="174"/>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71"/>
        <v>0</v>
      </c>
      <c r="R257" s="54">
        <f t="shared" si="172"/>
        <v>0</v>
      </c>
      <c r="S257" s="54">
        <f t="shared" si="173"/>
        <v>0</v>
      </c>
      <c r="T257" s="54">
        <f t="shared" ca="1" si="174"/>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71"/>
        <v>0</v>
      </c>
      <c r="R258" s="54">
        <f t="shared" si="172"/>
        <v>0</v>
      </c>
      <c r="S258" s="54">
        <f t="shared" si="173"/>
        <v>0</v>
      </c>
      <c r="T258" s="54">
        <f t="shared" ca="1" si="174"/>
        <v>0</v>
      </c>
      <c r="U258" s="45" t="s">
        <v>9</v>
      </c>
    </row>
    <row r="259" spans="1:21" ht="15.95" hidden="1" customHeight="1" outlineLevel="1" x14ac:dyDescent="0.2">
      <c r="A259" s="63" t="s">
        <v>172</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Q259" s="54">
        <f t="shared" si="171"/>
        <v>258186</v>
      </c>
      <c r="R259" s="54">
        <f t="shared" si="172"/>
        <v>540571</v>
      </c>
      <c r="S259" s="54">
        <f t="shared" si="173"/>
        <v>664439</v>
      </c>
      <c r="T259" s="54">
        <f t="shared" ca="1" si="174"/>
        <v>638020</v>
      </c>
      <c r="U259" s="45" t="s">
        <v>9</v>
      </c>
    </row>
    <row r="260" spans="1:21" ht="15.95" hidden="1" customHeight="1" outlineLevel="1" x14ac:dyDescent="0.2">
      <c r="A260" s="63" t="s">
        <v>173</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Q260" s="54">
        <f t="shared" si="171"/>
        <v>-66010</v>
      </c>
      <c r="R260" s="54">
        <f t="shared" si="172"/>
        <v>0</v>
      </c>
      <c r="S260" s="54">
        <f t="shared" si="173"/>
        <v>1</v>
      </c>
      <c r="T260" s="54">
        <f t="shared" ca="1" si="174"/>
        <v>124789</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71"/>
        <v>0</v>
      </c>
      <c r="R261" s="54">
        <f t="shared" si="172"/>
        <v>0</v>
      </c>
      <c r="S261" s="54">
        <f t="shared" si="173"/>
        <v>0</v>
      </c>
      <c r="T261" s="54">
        <f t="shared" ca="1" si="174"/>
        <v>0</v>
      </c>
      <c r="U261" s="45" t="s">
        <v>9</v>
      </c>
    </row>
    <row r="262" spans="1:21" ht="15.95" customHeight="1" collapsed="1" x14ac:dyDescent="0.2">
      <c r="U262" s="45" t="s">
        <v>9</v>
      </c>
    </row>
    <row r="263" spans="1:21" ht="15.95" customHeight="1" x14ac:dyDescent="0.2">
      <c r="A263" s="179" t="s">
        <v>190</v>
      </c>
      <c r="U263" s="45" t="s">
        <v>9</v>
      </c>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outlinePr summaryBelow="0" summaryRight="0"/>
  </sheetPr>
  <dimension ref="A1:AC268"/>
  <sheetViews>
    <sheetView showGridLines="0" zoomScale="80" zoomScaleNormal="80" workbookViewId="0">
      <pane xSplit="1" ySplit="5" topLeftCell="B6" activePane="bottomRight" state="frozen"/>
      <selection pane="topRight" activeCell="B6" sqref="B6"/>
      <selection pane="bottomLeft" activeCell="B6" sqref="B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27" width="9.140625" style="20"/>
    <col min="28" max="28" width="10" style="20" bestFit="1" customWidth="1"/>
    <col min="29" max="16384" width="9.140625" style="20"/>
  </cols>
  <sheetData>
    <row r="1" spans="1:29" s="2" customFormat="1" ht="21.95" customHeight="1" x14ac:dyDescent="0.2">
      <c r="A1" s="36" t="s">
        <v>196</v>
      </c>
      <c r="B1" s="37"/>
      <c r="C1" s="37"/>
      <c r="D1" s="37"/>
      <c r="E1" s="37"/>
      <c r="F1" s="37"/>
      <c r="G1" s="37"/>
      <c r="H1" s="37"/>
      <c r="I1" s="37"/>
      <c r="J1" s="37"/>
      <c r="K1" s="37"/>
      <c r="L1" s="37"/>
      <c r="M1" s="37"/>
      <c r="N1" s="37"/>
      <c r="O1" s="37"/>
      <c r="Q1" s="37"/>
      <c r="R1" s="37"/>
      <c r="S1" s="37"/>
      <c r="T1" s="37"/>
      <c r="U1" s="38" t="s">
        <v>9</v>
      </c>
    </row>
    <row r="2" spans="1:29" s="2" customFormat="1" ht="21.95" customHeight="1" thickBot="1" x14ac:dyDescent="0.25">
      <c r="A2" s="69" t="s">
        <v>59</v>
      </c>
      <c r="B2" s="67"/>
      <c r="C2" s="67"/>
      <c r="D2" s="67"/>
      <c r="E2" s="67"/>
      <c r="F2" s="67"/>
      <c r="G2" s="67"/>
      <c r="H2" s="67"/>
      <c r="I2" s="67"/>
      <c r="J2" s="67"/>
      <c r="K2" s="67"/>
      <c r="L2" s="67"/>
      <c r="M2" s="67"/>
      <c r="N2" s="67"/>
      <c r="O2" s="67"/>
      <c r="P2" s="68"/>
      <c r="Q2" s="67"/>
      <c r="R2" s="67"/>
      <c r="S2" s="67"/>
      <c r="T2" s="67"/>
      <c r="U2" s="38" t="s">
        <v>9</v>
      </c>
    </row>
    <row r="3" spans="1:29" ht="21.95" customHeight="1" thickTop="1" x14ac:dyDescent="0.2">
      <c r="A3" s="65" t="s">
        <v>60</v>
      </c>
      <c r="B3" s="85" t="s">
        <v>192</v>
      </c>
      <c r="C3" s="85" t="s">
        <v>192</v>
      </c>
      <c r="D3" s="85" t="s">
        <v>192</v>
      </c>
      <c r="E3" s="85" t="s">
        <v>192</v>
      </c>
      <c r="F3" s="85" t="s">
        <v>192</v>
      </c>
      <c r="G3" s="85" t="s">
        <v>192</v>
      </c>
      <c r="H3" s="85" t="s">
        <v>192</v>
      </c>
      <c r="I3" s="85" t="s">
        <v>192</v>
      </c>
      <c r="J3" s="82" t="s">
        <v>41</v>
      </c>
      <c r="K3" s="82" t="s">
        <v>41</v>
      </c>
      <c r="L3" s="82" t="s">
        <v>41</v>
      </c>
      <c r="M3" s="82" t="s">
        <v>41</v>
      </c>
      <c r="N3" s="82" t="s">
        <v>41</v>
      </c>
      <c r="O3" s="82" t="s">
        <v>41</v>
      </c>
      <c r="Q3" s="85"/>
      <c r="R3" s="85"/>
      <c r="S3" s="85"/>
      <c r="T3" s="85"/>
      <c r="U3" s="45" t="s">
        <v>9</v>
      </c>
      <c r="V3" s="2"/>
    </row>
    <row r="4" spans="1:29" ht="21.95" customHeight="1" thickBot="1" x14ac:dyDescent="0.25">
      <c r="A4" s="66" t="s">
        <v>61</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Q4" s="83"/>
      <c r="R4" s="83"/>
      <c r="S4" s="83"/>
      <c r="T4" s="83"/>
      <c r="U4" s="45" t="s">
        <v>9</v>
      </c>
    </row>
    <row r="5" spans="1:29"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9"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9" ht="18" customHeight="1" x14ac:dyDescent="0.2">
      <c r="A7" s="43" t="s">
        <v>74</v>
      </c>
      <c r="B7" s="44"/>
      <c r="C7" s="44"/>
      <c r="D7" s="44"/>
      <c r="E7" s="44"/>
      <c r="F7" s="44"/>
      <c r="G7" s="44"/>
      <c r="H7" s="44"/>
      <c r="I7" s="44"/>
      <c r="J7" s="44"/>
      <c r="K7" s="44"/>
      <c r="L7" s="44"/>
      <c r="M7" s="44"/>
      <c r="N7" s="44"/>
      <c r="O7" s="44"/>
      <c r="Q7" s="44"/>
      <c r="R7" s="44"/>
      <c r="S7" s="44"/>
      <c r="T7" s="44"/>
      <c r="U7" s="45" t="s">
        <v>9</v>
      </c>
    </row>
    <row r="8" spans="1:29" s="48" customFormat="1" ht="18" customHeight="1" x14ac:dyDescent="0.2">
      <c r="A8" s="46" t="s">
        <v>75</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 si="4">O40</f>
        <v>44013</v>
      </c>
      <c r="Q8" s="47">
        <f>Q40</f>
        <v>0</v>
      </c>
      <c r="R8" s="47">
        <f>R40</f>
        <v>0</v>
      </c>
      <c r="S8" s="47">
        <f>S40</f>
        <v>133567</v>
      </c>
      <c r="T8" s="47">
        <f>T40</f>
        <v>88013</v>
      </c>
      <c r="U8" s="33" t="s">
        <v>9</v>
      </c>
    </row>
    <row r="9" spans="1:29" s="48" customFormat="1" ht="18" customHeight="1" x14ac:dyDescent="0.2">
      <c r="A9" s="46" t="s">
        <v>76</v>
      </c>
      <c r="B9" s="47">
        <f t="shared" ref="B9:H9" si="5">SUM(B40:B41,B46)-SUM(B45,B48)</f>
        <v>-1</v>
      </c>
      <c r="C9" s="47">
        <f t="shared" si="5"/>
        <v>-15</v>
      </c>
      <c r="D9" s="47">
        <f t="shared" si="5"/>
        <v>-15</v>
      </c>
      <c r="E9" s="47">
        <f t="shared" si="5"/>
        <v>-18</v>
      </c>
      <c r="F9" s="47">
        <f t="shared" si="5"/>
        <v>-5</v>
      </c>
      <c r="G9" s="47">
        <f t="shared" si="5"/>
        <v>-23</v>
      </c>
      <c r="H9" s="47">
        <f t="shared" si="5"/>
        <v>-135</v>
      </c>
      <c r="I9" s="47">
        <f t="shared" ref="I9:J9" si="6">SUM(I40:I41,I46)-SUM(I45,I48)</f>
        <v>-28</v>
      </c>
      <c r="J9" s="47">
        <f t="shared" si="6"/>
        <v>6227</v>
      </c>
      <c r="K9" s="47">
        <f t="shared" ref="K9:L9" si="7">SUM(K40:K41,K46)-SUM(K45,K48)</f>
        <v>36981</v>
      </c>
      <c r="L9" s="47">
        <f t="shared" si="7"/>
        <v>41459</v>
      </c>
      <c r="M9" s="47">
        <f t="shared" ref="M9:N9" si="8">SUM(M40:M41,M46)-SUM(M45,M48)</f>
        <v>39892</v>
      </c>
      <c r="N9" s="47">
        <f t="shared" si="8"/>
        <v>41649</v>
      </c>
      <c r="O9" s="47">
        <f t="shared" ref="O9" si="9">SUM(O40:O41,O46)-SUM(O45,O48)</f>
        <v>42322</v>
      </c>
      <c r="Q9" s="47">
        <f>SUM(Q40:Q41,Q46)-SUM(Q45,Q48)</f>
        <v>-49</v>
      </c>
      <c r="R9" s="47">
        <f>SUM(R40:R41,R46)-SUM(R45,R48)</f>
        <v>-191</v>
      </c>
      <c r="S9" s="47">
        <f>SUM(S40:S41,S46)-SUM(S45,S48)</f>
        <v>124559</v>
      </c>
      <c r="T9" s="47">
        <f>SUM(T40:T41,T46)-SUM(T45,T48)</f>
        <v>83971</v>
      </c>
      <c r="U9" s="33" t="s">
        <v>9</v>
      </c>
    </row>
    <row r="10" spans="1:29" s="52" customFormat="1" ht="18" customHeight="1" x14ac:dyDescent="0.2">
      <c r="A10" s="49" t="s">
        <v>77</v>
      </c>
      <c r="B10" s="50" t="str">
        <f t="shared" ref="B10:H10" si="10">IFERROR(B9/B$8,"n/a")</f>
        <v>n/a</v>
      </c>
      <c r="C10" s="50" t="str">
        <f t="shared" si="10"/>
        <v>n/a</v>
      </c>
      <c r="D10" s="50" t="str">
        <f t="shared" si="10"/>
        <v>n/a</v>
      </c>
      <c r="E10" s="50" t="str">
        <f t="shared" si="10"/>
        <v>n/a</v>
      </c>
      <c r="F10" s="50" t="str">
        <f t="shared" si="10"/>
        <v>n/a</v>
      </c>
      <c r="G10" s="50" t="str">
        <f t="shared" si="10"/>
        <v>n/a</v>
      </c>
      <c r="H10" s="50" t="str">
        <f t="shared" si="10"/>
        <v>n/a</v>
      </c>
      <c r="I10" s="50" t="str">
        <f t="shared" ref="I10:J10" si="11">IFERROR(I9/I$8,"n/a")</f>
        <v>n/a</v>
      </c>
      <c r="J10" s="50">
        <f t="shared" si="11"/>
        <v>0.9991976893453145</v>
      </c>
      <c r="K10" s="50">
        <f t="shared" ref="K10:L10" si="12">IFERROR(K9/K$8,"n/a")</f>
        <v>0.9274929775280899</v>
      </c>
      <c r="L10" s="50">
        <f t="shared" si="12"/>
        <v>0.94199309279287469</v>
      </c>
      <c r="M10" s="50">
        <f t="shared" ref="M10:N10" si="13">IFERROR(M9/M$8,"n/a")</f>
        <v>0.91809164346044969</v>
      </c>
      <c r="N10" s="50">
        <f t="shared" si="13"/>
        <v>0.94656818181818181</v>
      </c>
      <c r="O10" s="50">
        <f t="shared" ref="O10" si="14">IFERROR(O9/O$8,"n/a")</f>
        <v>0.96157953331970103</v>
      </c>
      <c r="Q10" s="50" t="str">
        <f>IFERROR(Q9/Q$8,"n/a")</f>
        <v>n/a</v>
      </c>
      <c r="R10" s="50" t="str">
        <f>IFERROR(R9/R$8,"n/a")</f>
        <v>n/a</v>
      </c>
      <c r="S10" s="50">
        <f>IFERROR(S9/S$8,"n/a")</f>
        <v>0.93255819176892496</v>
      </c>
      <c r="T10" s="50">
        <f>IFERROR(T9/T$8,"n/a")</f>
        <v>0.95407496619817522</v>
      </c>
      <c r="U10" s="51" t="s">
        <v>9</v>
      </c>
      <c r="X10" s="48"/>
      <c r="Y10" s="48"/>
      <c r="Z10" s="48"/>
      <c r="AA10" s="48"/>
      <c r="AB10" s="48"/>
      <c r="AC10" s="48"/>
    </row>
    <row r="11" spans="1:29" ht="18" customHeight="1" x14ac:dyDescent="0.2">
      <c r="A11" s="53" t="s">
        <v>78</v>
      </c>
      <c r="B11" s="54">
        <f t="shared" ref="B11:F11" si="15">SUM(B41:B42,B47)-SUM(B46,B49)</f>
        <v>0</v>
      </c>
      <c r="C11" s="54">
        <f t="shared" si="15"/>
        <v>0</v>
      </c>
      <c r="D11" s="54">
        <f t="shared" si="15"/>
        <v>0</v>
      </c>
      <c r="E11" s="54">
        <f t="shared" si="15"/>
        <v>0</v>
      </c>
      <c r="F11" s="54">
        <f t="shared" si="15"/>
        <v>0</v>
      </c>
      <c r="G11" s="54">
        <v>0</v>
      </c>
      <c r="H11" s="54">
        <v>0</v>
      </c>
      <c r="I11" s="54">
        <v>0</v>
      </c>
      <c r="J11" s="54">
        <v>0</v>
      </c>
      <c r="K11" s="54">
        <v>0</v>
      </c>
      <c r="L11" s="54">
        <v>0</v>
      </c>
      <c r="M11" s="54">
        <v>0</v>
      </c>
      <c r="N11" s="54">
        <v>0</v>
      </c>
      <c r="O11" s="54"/>
      <c r="Q11" s="54">
        <f>SUM(B11:E11)</f>
        <v>0</v>
      </c>
      <c r="R11" s="54">
        <f>SUM(F11:I11)</f>
        <v>0</v>
      </c>
      <c r="S11" s="54">
        <f>SUM(J11:M11)</f>
        <v>0</v>
      </c>
      <c r="T11" s="54">
        <f>SUM(N11:P11)</f>
        <v>0</v>
      </c>
      <c r="U11" s="45" t="s">
        <v>9</v>
      </c>
      <c r="X11" s="48"/>
      <c r="Y11" s="48"/>
      <c r="Z11" s="48"/>
      <c r="AA11" s="48"/>
      <c r="AB11" s="48"/>
      <c r="AC11" s="48"/>
    </row>
    <row r="12" spans="1:29" s="48" customFormat="1" ht="18" customHeight="1" x14ac:dyDescent="0.2">
      <c r="A12" s="46" t="s">
        <v>79</v>
      </c>
      <c r="B12" s="47">
        <f t="shared" ref="B12:H12" si="16">B9-B11</f>
        <v>-1</v>
      </c>
      <c r="C12" s="47">
        <f t="shared" si="16"/>
        <v>-15</v>
      </c>
      <c r="D12" s="47">
        <f t="shared" si="16"/>
        <v>-15</v>
      </c>
      <c r="E12" s="47">
        <f t="shared" si="16"/>
        <v>-18</v>
      </c>
      <c r="F12" s="47">
        <f t="shared" si="16"/>
        <v>-5</v>
      </c>
      <c r="G12" s="47">
        <f t="shared" si="16"/>
        <v>-23</v>
      </c>
      <c r="H12" s="47">
        <f t="shared" si="16"/>
        <v>-135</v>
      </c>
      <c r="I12" s="47">
        <f t="shared" ref="I12:J12" si="17">I9-I11</f>
        <v>-28</v>
      </c>
      <c r="J12" s="47">
        <f t="shared" si="17"/>
        <v>6227</v>
      </c>
      <c r="K12" s="47">
        <f t="shared" ref="K12:L12" si="18">K9-K11</f>
        <v>36981</v>
      </c>
      <c r="L12" s="47">
        <f t="shared" si="18"/>
        <v>41459</v>
      </c>
      <c r="M12" s="47">
        <f t="shared" ref="M12:N12" si="19">M9-M11</f>
        <v>39892</v>
      </c>
      <c r="N12" s="47">
        <f t="shared" si="19"/>
        <v>41649</v>
      </c>
      <c r="O12" s="47">
        <f t="shared" ref="O12" si="20">O9-O11</f>
        <v>42322</v>
      </c>
      <c r="Q12" s="47">
        <f>Q9-Q11</f>
        <v>-49</v>
      </c>
      <c r="R12" s="47">
        <f>R9-R11</f>
        <v>-191</v>
      </c>
      <c r="S12" s="47">
        <f>S9-S11</f>
        <v>124559</v>
      </c>
      <c r="T12" s="47">
        <f>T9-T11</f>
        <v>83971</v>
      </c>
      <c r="U12" s="33" t="s">
        <v>9</v>
      </c>
    </row>
    <row r="13" spans="1:29" s="52" customFormat="1" ht="18" customHeight="1" x14ac:dyDescent="0.2">
      <c r="A13" s="49" t="s">
        <v>80</v>
      </c>
      <c r="B13" s="50" t="str">
        <f t="shared" ref="B13:H13" si="21">IFERROR(B12/B$8,"n/a")</f>
        <v>n/a</v>
      </c>
      <c r="C13" s="50" t="str">
        <f t="shared" si="21"/>
        <v>n/a</v>
      </c>
      <c r="D13" s="50" t="str">
        <f t="shared" si="21"/>
        <v>n/a</v>
      </c>
      <c r="E13" s="50" t="str">
        <f t="shared" si="21"/>
        <v>n/a</v>
      </c>
      <c r="F13" s="50" t="str">
        <f t="shared" si="21"/>
        <v>n/a</v>
      </c>
      <c r="G13" s="50" t="str">
        <f t="shared" si="21"/>
        <v>n/a</v>
      </c>
      <c r="H13" s="50" t="str">
        <f t="shared" si="21"/>
        <v>n/a</v>
      </c>
      <c r="I13" s="50" t="str">
        <f t="shared" ref="I13:J13" si="22">IFERROR(I12/I$8,"n/a")</f>
        <v>n/a</v>
      </c>
      <c r="J13" s="50">
        <f t="shared" si="22"/>
        <v>0.9991976893453145</v>
      </c>
      <c r="K13" s="50">
        <f t="shared" ref="K13:L13" si="23">IFERROR(K12/K$8,"n/a")</f>
        <v>0.9274929775280899</v>
      </c>
      <c r="L13" s="50">
        <f t="shared" si="23"/>
        <v>0.94199309279287469</v>
      </c>
      <c r="M13" s="50">
        <f t="shared" ref="M13:N13" si="24">IFERROR(M12/M$8,"n/a")</f>
        <v>0.91809164346044969</v>
      </c>
      <c r="N13" s="50">
        <f t="shared" si="24"/>
        <v>0.94656818181818181</v>
      </c>
      <c r="O13" s="50">
        <f t="shared" ref="O13" si="25">IFERROR(O12/O$8,"n/a")</f>
        <v>0.96157953331970103</v>
      </c>
      <c r="Q13" s="50" t="str">
        <f>IFERROR(Q12/Q$8,"n/a")</f>
        <v>n/a</v>
      </c>
      <c r="R13" s="50" t="str">
        <f>IFERROR(R12/R$8,"n/a")</f>
        <v>n/a</v>
      </c>
      <c r="S13" s="50">
        <f>IFERROR(S12/S$8,"n/a")</f>
        <v>0.93255819176892496</v>
      </c>
      <c r="T13" s="50">
        <f>IFERROR(T12/T$8,"n/a")</f>
        <v>0.95407496619817522</v>
      </c>
      <c r="U13" s="51" t="s">
        <v>9</v>
      </c>
      <c r="X13" s="48"/>
      <c r="Y13" s="48"/>
      <c r="Z13" s="48"/>
      <c r="AA13" s="48"/>
      <c r="AB13" s="48"/>
      <c r="AC13" s="48"/>
    </row>
    <row r="14" spans="1:29" s="48" customFormat="1" ht="18" customHeight="1" x14ac:dyDescent="0.2">
      <c r="A14" s="46" t="s">
        <v>81</v>
      </c>
      <c r="B14" s="47">
        <f t="shared" ref="B14:H14" si="26">B67</f>
        <v>-1</v>
      </c>
      <c r="C14" s="47">
        <f t="shared" si="26"/>
        <v>-15</v>
      </c>
      <c r="D14" s="47">
        <f t="shared" si="26"/>
        <v>-15</v>
      </c>
      <c r="E14" s="47">
        <f t="shared" si="26"/>
        <v>-18</v>
      </c>
      <c r="F14" s="47">
        <f t="shared" si="26"/>
        <v>-5</v>
      </c>
      <c r="G14" s="47">
        <f t="shared" si="26"/>
        <v>-23</v>
      </c>
      <c r="H14" s="47">
        <f t="shared" si="26"/>
        <v>-135</v>
      </c>
      <c r="I14" s="47">
        <f t="shared" ref="I14:J14" si="27">I67</f>
        <v>-28</v>
      </c>
      <c r="J14" s="47">
        <f t="shared" si="27"/>
        <v>181</v>
      </c>
      <c r="K14" s="47">
        <f t="shared" ref="K14:L14" si="28">K67</f>
        <v>3527</v>
      </c>
      <c r="L14" s="47">
        <f t="shared" si="28"/>
        <v>-2327</v>
      </c>
      <c r="M14" s="47">
        <f t="shared" ref="M14:N14" si="29">M67</f>
        <v>-6538</v>
      </c>
      <c r="N14" s="47">
        <f t="shared" si="29"/>
        <v>-2264</v>
      </c>
      <c r="O14" s="47">
        <f t="shared" ref="O14" si="30">O67</f>
        <v>-3773</v>
      </c>
      <c r="Q14" s="47">
        <f>Q67</f>
        <v>-49</v>
      </c>
      <c r="R14" s="47">
        <f>R67</f>
        <v>-191</v>
      </c>
      <c r="S14" s="47">
        <f>S67</f>
        <v>-5157</v>
      </c>
      <c r="T14" s="47">
        <f>T67</f>
        <v>-6037</v>
      </c>
      <c r="U14" s="33" t="s">
        <v>9</v>
      </c>
    </row>
    <row r="15" spans="1:29" ht="18" customHeight="1" x14ac:dyDescent="0.2">
      <c r="A15" s="43" t="s">
        <v>82</v>
      </c>
      <c r="B15" s="44"/>
      <c r="C15" s="44"/>
      <c r="D15" s="44"/>
      <c r="E15" s="44"/>
      <c r="F15" s="44"/>
      <c r="G15" s="44"/>
      <c r="H15" s="44"/>
      <c r="I15" s="44"/>
      <c r="J15" s="44"/>
      <c r="K15" s="44"/>
      <c r="L15" s="44"/>
      <c r="M15" s="44"/>
      <c r="N15" s="44"/>
      <c r="O15" s="44"/>
      <c r="Q15" s="44"/>
      <c r="R15" s="44"/>
      <c r="S15" s="44"/>
      <c r="T15" s="44"/>
      <c r="U15" s="45" t="s">
        <v>9</v>
      </c>
      <c r="X15" s="48"/>
      <c r="Y15" s="48"/>
      <c r="Z15" s="48"/>
      <c r="AA15" s="48"/>
      <c r="AB15" s="48"/>
      <c r="AC15" s="48"/>
    </row>
    <row r="16" spans="1:29" s="48" customFormat="1" ht="18" customHeight="1" x14ac:dyDescent="0.2">
      <c r="A16" s="46" t="s">
        <v>83</v>
      </c>
      <c r="B16" s="47">
        <f t="shared" ref="B16:H16" si="31">SUM(B101:B102,B114:B115)</f>
        <v>667592</v>
      </c>
      <c r="C16" s="47">
        <f t="shared" si="31"/>
        <v>687228</v>
      </c>
      <c r="D16" s="47">
        <f t="shared" si="31"/>
        <v>679238</v>
      </c>
      <c r="E16" s="47">
        <f t="shared" si="31"/>
        <v>698938</v>
      </c>
      <c r="F16" s="47">
        <f t="shared" si="31"/>
        <v>696365</v>
      </c>
      <c r="G16" s="47">
        <f t="shared" si="31"/>
        <v>704107</v>
      </c>
      <c r="H16" s="47">
        <f t="shared" si="31"/>
        <v>700739</v>
      </c>
      <c r="I16" s="47">
        <f t="shared" ref="I16:J16" si="32">SUM(I101:I102,I114:I115)</f>
        <v>733293</v>
      </c>
      <c r="J16" s="47">
        <f t="shared" si="32"/>
        <v>740140</v>
      </c>
      <c r="K16" s="47">
        <f t="shared" ref="K16:L16" si="33">SUM(K101:K102,K114:K115)</f>
        <v>766558</v>
      </c>
      <c r="L16" s="47">
        <f t="shared" si="33"/>
        <v>776007</v>
      </c>
      <c r="M16" s="47">
        <f t="shared" ref="M16:N16" si="34">SUM(M101:M102,M114:M115)</f>
        <v>814018</v>
      </c>
      <c r="N16" s="47">
        <f t="shared" si="34"/>
        <v>823447</v>
      </c>
      <c r="O16" s="47">
        <f t="shared" ref="O16" si="35">SUM(O101:O102,O114:O115)</f>
        <v>861570</v>
      </c>
      <c r="Q16" s="47">
        <f>SUM(Q101:Q102,Q114:Q115)</f>
        <v>698938</v>
      </c>
      <c r="R16" s="47">
        <f>SUM(R101:R102,R114:R115)</f>
        <v>700739</v>
      </c>
      <c r="S16" s="47">
        <f>SUM(S101:S102,S114:S115)</f>
        <v>814018</v>
      </c>
      <c r="T16" s="47">
        <f ca="1">SUM(T101:T102,T114:T115)</f>
        <v>861570</v>
      </c>
      <c r="U16" s="33" t="s">
        <v>9</v>
      </c>
    </row>
    <row r="17" spans="1:21" s="48" customFormat="1" ht="18" customHeight="1" x14ac:dyDescent="0.2">
      <c r="A17" s="46" t="s">
        <v>84</v>
      </c>
      <c r="B17" s="47">
        <f t="shared" ref="B17:H17" si="36">SUM(B101:B102,B114:B115)-SUM(B72:B74,B88)</f>
        <v>14471</v>
      </c>
      <c r="C17" s="47">
        <f t="shared" si="36"/>
        <v>46811</v>
      </c>
      <c r="D17" s="47">
        <f t="shared" si="36"/>
        <v>142374</v>
      </c>
      <c r="E17" s="47">
        <f t="shared" si="36"/>
        <v>291411</v>
      </c>
      <c r="F17" s="47">
        <f t="shared" si="36"/>
        <v>382879</v>
      </c>
      <c r="G17" s="47">
        <f t="shared" si="36"/>
        <v>473940</v>
      </c>
      <c r="H17" s="47">
        <f t="shared" si="36"/>
        <v>601774</v>
      </c>
      <c r="I17" s="47">
        <f t="shared" ref="I17:J17" si="37">SUM(I101:I102,I114:I115)-SUM(I72:I74,I88)</f>
        <v>723706</v>
      </c>
      <c r="J17" s="47">
        <f t="shared" si="37"/>
        <v>736205</v>
      </c>
      <c r="K17" s="47">
        <f t="shared" ref="K17:L17" si="38">SUM(K101:K102,K114:K115)-SUM(K72:K74,K88)</f>
        <v>725921</v>
      </c>
      <c r="L17" s="47">
        <f t="shared" si="38"/>
        <v>721248</v>
      </c>
      <c r="M17" s="47">
        <f t="shared" ref="M17:N17" si="39">SUM(M101:M102,M114:M115)-SUM(M72:M74,M88)</f>
        <v>762352</v>
      </c>
      <c r="N17" s="47">
        <f t="shared" si="39"/>
        <v>758246</v>
      </c>
      <c r="O17" s="47">
        <f t="shared" ref="O17" si="40">SUM(O101:O102,O114:O115)-SUM(O72:O74,O88)</f>
        <v>817007</v>
      </c>
      <c r="Q17" s="47">
        <f>SUM(Q101:Q102,Q114:Q115)-SUM(Q72:Q74,Q88)</f>
        <v>291411</v>
      </c>
      <c r="R17" s="47">
        <f>SUM(R101:R102,R114:R115)-SUM(R72:R74,R88)</f>
        <v>601774</v>
      </c>
      <c r="S17" s="47">
        <f>SUM(S101:S102,S114:S115)-SUM(S72:S74,S88)</f>
        <v>762352</v>
      </c>
      <c r="T17" s="47">
        <f ca="1">SUM(T101:T102,T114:T115)-SUM(T72:T74,T88)</f>
        <v>817007</v>
      </c>
      <c r="U17" s="33" t="s">
        <v>9</v>
      </c>
    </row>
    <row r="18" spans="1:21" ht="18" customHeight="1" x14ac:dyDescent="0.2">
      <c r="A18" s="43" t="s">
        <v>85</v>
      </c>
      <c r="B18" s="44"/>
      <c r="C18" s="44"/>
      <c r="D18" s="44"/>
      <c r="E18" s="44"/>
      <c r="F18" s="44"/>
      <c r="G18" s="44"/>
      <c r="H18" s="44"/>
      <c r="I18" s="44"/>
      <c r="J18" s="44"/>
      <c r="K18" s="44"/>
      <c r="L18" s="44"/>
      <c r="M18" s="44"/>
      <c r="N18" s="44"/>
      <c r="O18" s="44"/>
      <c r="Q18" s="44"/>
      <c r="R18" s="44"/>
      <c r="S18" s="44"/>
      <c r="T18" s="44"/>
      <c r="U18" s="45" t="s">
        <v>9</v>
      </c>
    </row>
    <row r="19" spans="1:21" s="48" customFormat="1" ht="18" customHeight="1" x14ac:dyDescent="0.2">
      <c r="A19" s="46" t="s">
        <v>86</v>
      </c>
      <c r="B19" s="47">
        <v>0</v>
      </c>
      <c r="C19" s="47">
        <f t="shared" ref="C19:K19" si="41">IF(ABS(-((B107-C107)+SUM(B131:B132)-SUM(C131:C132)+(B127-C127))-C14)&lt;10,0,-((B107-C107)+SUM(B131:B132)-SUM(C131:C132))-C14)</f>
        <v>0</v>
      </c>
      <c r="D19" s="47">
        <f t="shared" si="41"/>
        <v>0</v>
      </c>
      <c r="E19" s="47">
        <f t="shared" si="41"/>
        <v>0</v>
      </c>
      <c r="F19" s="47">
        <f t="shared" si="41"/>
        <v>0</v>
      </c>
      <c r="G19" s="47">
        <f t="shared" si="41"/>
        <v>0</v>
      </c>
      <c r="H19" s="47">
        <f t="shared" si="41"/>
        <v>0</v>
      </c>
      <c r="I19" s="47">
        <f t="shared" si="41"/>
        <v>0</v>
      </c>
      <c r="J19" s="47">
        <f t="shared" si="41"/>
        <v>0</v>
      </c>
      <c r="K19" s="47">
        <f t="shared" si="41"/>
        <v>0</v>
      </c>
      <c r="L19" s="47">
        <v>0</v>
      </c>
      <c r="M19" s="47">
        <v>41400</v>
      </c>
      <c r="N19" s="47">
        <v>0</v>
      </c>
      <c r="O19" s="47">
        <v>60000</v>
      </c>
      <c r="Q19" s="47">
        <f>SUM(B19:E19)</f>
        <v>0</v>
      </c>
      <c r="R19" s="47">
        <f>SUM(F19:I19)</f>
        <v>0</v>
      </c>
      <c r="S19" s="47">
        <f>SUM(J19:M19)</f>
        <v>41400</v>
      </c>
      <c r="T19" s="47">
        <f>SUM(N19:P19)</f>
        <v>60000</v>
      </c>
      <c r="U19" s="33" t="s">
        <v>9</v>
      </c>
    </row>
    <row r="20" spans="1:21" ht="15.95" customHeight="1" x14ac:dyDescent="0.2">
      <c r="K20" s="231"/>
      <c r="L20" s="231"/>
      <c r="M20" s="231"/>
      <c r="N20" s="231"/>
      <c r="O20" s="231"/>
      <c r="U20" s="45" t="s">
        <v>9</v>
      </c>
    </row>
    <row r="21" spans="1:21"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1" ht="15.95" hidden="1" customHeight="1" outlineLevel="1" x14ac:dyDescent="0.2">
      <c r="A22" s="55" t="s">
        <v>88</v>
      </c>
      <c r="B22" s="56">
        <v>0</v>
      </c>
      <c r="C22" s="56">
        <v>0</v>
      </c>
      <c r="D22" s="56">
        <v>0</v>
      </c>
      <c r="E22" s="56">
        <v>0</v>
      </c>
      <c r="F22" s="56">
        <v>0</v>
      </c>
      <c r="G22" s="56">
        <v>0</v>
      </c>
      <c r="H22" s="56">
        <v>0</v>
      </c>
      <c r="I22" s="56">
        <f t="shared" ref="I22:N22" si="42">SUM(I23:I28)</f>
        <v>0</v>
      </c>
      <c r="J22" s="56">
        <f t="shared" si="42"/>
        <v>6365</v>
      </c>
      <c r="K22" s="56">
        <f t="shared" si="42"/>
        <v>45174</v>
      </c>
      <c r="L22" s="56">
        <f t="shared" si="42"/>
        <v>49200</v>
      </c>
      <c r="M22" s="56">
        <f t="shared" si="42"/>
        <v>48631</v>
      </c>
      <c r="N22" s="56">
        <f t="shared" si="42"/>
        <v>49187</v>
      </c>
      <c r="O22" s="56">
        <f t="shared" ref="O22" si="43">SUM(O23:O28)</f>
        <v>49200</v>
      </c>
      <c r="Q22" s="56">
        <f t="shared" ref="Q22:Q67" si="44">SUM(B22:E22)</f>
        <v>0</v>
      </c>
      <c r="R22" s="56">
        <f t="shared" ref="R22:R67" si="45">SUM(F22:I22)</f>
        <v>0</v>
      </c>
      <c r="S22" s="56">
        <f t="shared" ref="S22:S67" si="46">SUM(J22:M22)</f>
        <v>149370</v>
      </c>
      <c r="T22" s="56">
        <f t="shared" ref="T22:T67" si="47">SUM(N22:P22)</f>
        <v>98387</v>
      </c>
      <c r="U22" s="45" t="s">
        <v>9</v>
      </c>
    </row>
    <row r="23" spans="1:21" ht="15.95" hidden="1" customHeight="1" outlineLevel="1" x14ac:dyDescent="0.2">
      <c r="A23" s="57" t="s">
        <v>89</v>
      </c>
      <c r="B23" s="58">
        <v>0</v>
      </c>
      <c r="C23" s="58">
        <v>0</v>
      </c>
      <c r="D23" s="58">
        <v>0</v>
      </c>
      <c r="E23" s="58">
        <v>0</v>
      </c>
      <c r="F23" s="58">
        <v>0</v>
      </c>
      <c r="G23" s="58">
        <v>0</v>
      </c>
      <c r="H23" s="58">
        <v>0</v>
      </c>
      <c r="I23" s="58">
        <v>0</v>
      </c>
      <c r="J23" s="58">
        <v>6365</v>
      </c>
      <c r="K23" s="58">
        <v>45174</v>
      </c>
      <c r="L23" s="58">
        <v>49200</v>
      </c>
      <c r="M23" s="58">
        <v>48631</v>
      </c>
      <c r="N23" s="58">
        <v>49187</v>
      </c>
      <c r="O23" s="58">
        <v>49200</v>
      </c>
      <c r="Q23" s="58">
        <f t="shared" si="44"/>
        <v>0</v>
      </c>
      <c r="R23" s="58">
        <f t="shared" si="45"/>
        <v>0</v>
      </c>
      <c r="S23" s="58">
        <f t="shared" si="46"/>
        <v>149370</v>
      </c>
      <c r="T23" s="58">
        <f t="shared" si="47"/>
        <v>98387</v>
      </c>
      <c r="U23" s="45" t="s">
        <v>9</v>
      </c>
    </row>
    <row r="24" spans="1:21"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44"/>
        <v>0</v>
      </c>
      <c r="R24" s="58">
        <f t="shared" si="45"/>
        <v>0</v>
      </c>
      <c r="S24" s="58">
        <f t="shared" si="46"/>
        <v>0</v>
      </c>
      <c r="T24" s="58">
        <f t="shared" si="47"/>
        <v>0</v>
      </c>
      <c r="U24" s="45" t="s">
        <v>9</v>
      </c>
    </row>
    <row r="25" spans="1:21"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44"/>
        <v>0</v>
      </c>
      <c r="R25" s="58">
        <f t="shared" si="45"/>
        <v>0</v>
      </c>
      <c r="S25" s="58">
        <f t="shared" si="46"/>
        <v>0</v>
      </c>
      <c r="T25" s="58">
        <f t="shared" si="47"/>
        <v>0</v>
      </c>
      <c r="U25" s="45" t="s">
        <v>9</v>
      </c>
    </row>
    <row r="26" spans="1:21"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44"/>
        <v>0</v>
      </c>
      <c r="R26" s="58">
        <f t="shared" si="45"/>
        <v>0</v>
      </c>
      <c r="S26" s="58">
        <f t="shared" si="46"/>
        <v>0</v>
      </c>
      <c r="T26" s="58">
        <f t="shared" si="47"/>
        <v>0</v>
      </c>
      <c r="U26" s="45" t="s">
        <v>9</v>
      </c>
    </row>
    <row r="27" spans="1:21"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44"/>
        <v>0</v>
      </c>
      <c r="R27" s="58">
        <f t="shared" si="45"/>
        <v>0</v>
      </c>
      <c r="S27" s="58">
        <f t="shared" si="46"/>
        <v>0</v>
      </c>
      <c r="T27" s="58">
        <f t="shared" si="47"/>
        <v>0</v>
      </c>
      <c r="U27" s="45" t="s">
        <v>9</v>
      </c>
    </row>
    <row r="28" spans="1:21"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44"/>
        <v>0</v>
      </c>
      <c r="R28" s="58">
        <f t="shared" si="45"/>
        <v>0</v>
      </c>
      <c r="S28" s="58">
        <f t="shared" si="46"/>
        <v>0</v>
      </c>
      <c r="T28" s="58">
        <f t="shared" si="47"/>
        <v>0</v>
      </c>
      <c r="U28" s="45" t="s">
        <v>9</v>
      </c>
    </row>
    <row r="29" spans="1:21" ht="15.95" hidden="1" customHeight="1" outlineLevel="1" x14ac:dyDescent="0.2">
      <c r="A29" s="55" t="s">
        <v>95</v>
      </c>
      <c r="B29" s="56">
        <v>0</v>
      </c>
      <c r="C29" s="56">
        <v>0</v>
      </c>
      <c r="D29" s="56">
        <v>0</v>
      </c>
      <c r="E29" s="56">
        <v>0</v>
      </c>
      <c r="F29" s="56">
        <v>0</v>
      </c>
      <c r="G29" s="56">
        <v>0</v>
      </c>
      <c r="H29" s="56">
        <v>0</v>
      </c>
      <c r="I29" s="56">
        <f t="shared" ref="I29:N29" si="48">SUM(I30:I39)</f>
        <v>0</v>
      </c>
      <c r="J29" s="56">
        <f t="shared" si="48"/>
        <v>-133</v>
      </c>
      <c r="K29" s="56">
        <f t="shared" si="48"/>
        <v>-5302</v>
      </c>
      <c r="L29" s="56">
        <f t="shared" si="48"/>
        <v>-5188</v>
      </c>
      <c r="M29" s="56">
        <f t="shared" si="48"/>
        <v>-5180</v>
      </c>
      <c r="N29" s="56">
        <f t="shared" si="48"/>
        <v>-5187</v>
      </c>
      <c r="O29" s="56">
        <f t="shared" ref="O29" si="49">SUM(O30:O39)</f>
        <v>-5187</v>
      </c>
      <c r="Q29" s="56">
        <f t="shared" si="44"/>
        <v>0</v>
      </c>
      <c r="R29" s="56">
        <f t="shared" si="45"/>
        <v>0</v>
      </c>
      <c r="S29" s="56">
        <f t="shared" si="46"/>
        <v>-15803</v>
      </c>
      <c r="T29" s="56">
        <f t="shared" si="47"/>
        <v>-10374</v>
      </c>
      <c r="U29" s="45" t="s">
        <v>9</v>
      </c>
    </row>
    <row r="30" spans="1:21" ht="15.95" hidden="1" customHeight="1" outlineLevel="1" x14ac:dyDescent="0.2">
      <c r="A30" s="57" t="s">
        <v>96</v>
      </c>
      <c r="B30" s="58">
        <v>0</v>
      </c>
      <c r="C30" s="58">
        <v>0</v>
      </c>
      <c r="D30" s="58">
        <v>0</v>
      </c>
      <c r="E30" s="58">
        <v>0</v>
      </c>
      <c r="F30" s="58">
        <v>0</v>
      </c>
      <c r="G30" s="58">
        <v>0</v>
      </c>
      <c r="H30" s="58">
        <v>0</v>
      </c>
      <c r="I30" s="58">
        <v>0</v>
      </c>
      <c r="J30" s="58">
        <v>-9</v>
      </c>
      <c r="K30" s="58">
        <v>-841</v>
      </c>
      <c r="L30" s="58">
        <v>-812</v>
      </c>
      <c r="M30" s="58">
        <v>-812</v>
      </c>
      <c r="N30" s="58">
        <v>-812</v>
      </c>
      <c r="O30" s="58">
        <v>-811</v>
      </c>
      <c r="Q30" s="58">
        <f t="shared" si="44"/>
        <v>0</v>
      </c>
      <c r="R30" s="58">
        <f t="shared" si="45"/>
        <v>0</v>
      </c>
      <c r="S30" s="58">
        <f t="shared" si="46"/>
        <v>-2474</v>
      </c>
      <c r="T30" s="58">
        <f t="shared" si="47"/>
        <v>-1623</v>
      </c>
      <c r="U30" s="45" t="s">
        <v>9</v>
      </c>
    </row>
    <row r="31" spans="1:21" ht="15.95" hidden="1" customHeight="1" outlineLevel="1" x14ac:dyDescent="0.2">
      <c r="A31" s="57" t="s">
        <v>97</v>
      </c>
      <c r="B31" s="58">
        <v>0</v>
      </c>
      <c r="C31" s="58">
        <v>0</v>
      </c>
      <c r="D31" s="58">
        <v>0</v>
      </c>
      <c r="E31" s="58">
        <v>0</v>
      </c>
      <c r="F31" s="58">
        <v>0</v>
      </c>
      <c r="G31" s="58">
        <v>0</v>
      </c>
      <c r="H31" s="58">
        <v>0</v>
      </c>
      <c r="I31" s="58">
        <v>0</v>
      </c>
      <c r="J31" s="58">
        <v>-42</v>
      </c>
      <c r="K31" s="58">
        <v>-3875</v>
      </c>
      <c r="L31" s="58">
        <v>-3739</v>
      </c>
      <c r="M31" s="58">
        <v>-3739</v>
      </c>
      <c r="N31" s="58">
        <v>-3738</v>
      </c>
      <c r="O31" s="58">
        <v>-3739</v>
      </c>
      <c r="Q31" s="58">
        <f t="shared" si="44"/>
        <v>0</v>
      </c>
      <c r="R31" s="58">
        <f t="shared" si="45"/>
        <v>0</v>
      </c>
      <c r="S31" s="58">
        <f t="shared" si="46"/>
        <v>-11395</v>
      </c>
      <c r="T31" s="58">
        <f t="shared" si="47"/>
        <v>-7477</v>
      </c>
      <c r="U31" s="45" t="s">
        <v>9</v>
      </c>
    </row>
    <row r="32" spans="1:21"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44"/>
        <v>0</v>
      </c>
      <c r="R32" s="58">
        <f t="shared" si="45"/>
        <v>0</v>
      </c>
      <c r="S32" s="58">
        <f t="shared" si="46"/>
        <v>0</v>
      </c>
      <c r="T32" s="58">
        <f t="shared" si="47"/>
        <v>0</v>
      </c>
      <c r="U32" s="45" t="s">
        <v>9</v>
      </c>
    </row>
    <row r="33" spans="1:27"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44"/>
        <v>0</v>
      </c>
      <c r="R33" s="58">
        <f t="shared" si="45"/>
        <v>0</v>
      </c>
      <c r="S33" s="58">
        <f t="shared" si="46"/>
        <v>0</v>
      </c>
      <c r="T33" s="58">
        <f t="shared" si="47"/>
        <v>0</v>
      </c>
      <c r="U33" s="45" t="s">
        <v>9</v>
      </c>
    </row>
    <row r="34" spans="1:27"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44"/>
        <v>0</v>
      </c>
      <c r="R34" s="58">
        <f t="shared" si="45"/>
        <v>0</v>
      </c>
      <c r="S34" s="58">
        <f t="shared" si="46"/>
        <v>0</v>
      </c>
      <c r="T34" s="58">
        <f t="shared" si="47"/>
        <v>0</v>
      </c>
      <c r="U34" s="45" t="s">
        <v>9</v>
      </c>
    </row>
    <row r="35" spans="1:27"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44"/>
        <v>0</v>
      </c>
      <c r="R35" s="58">
        <f t="shared" si="45"/>
        <v>0</v>
      </c>
      <c r="S35" s="58">
        <f t="shared" si="46"/>
        <v>0</v>
      </c>
      <c r="T35" s="58">
        <f t="shared" si="47"/>
        <v>0</v>
      </c>
      <c r="U35" s="45" t="s">
        <v>9</v>
      </c>
    </row>
    <row r="36" spans="1:27" ht="15.95" hidden="1" customHeight="1" outlineLevel="1" x14ac:dyDescent="0.2">
      <c r="A36" s="57" t="s">
        <v>102</v>
      </c>
      <c r="B36" s="58">
        <v>0</v>
      </c>
      <c r="C36" s="58">
        <v>0</v>
      </c>
      <c r="D36" s="58">
        <v>0</v>
      </c>
      <c r="E36" s="58">
        <v>0</v>
      </c>
      <c r="F36" s="58">
        <v>0</v>
      </c>
      <c r="G36" s="58">
        <v>0</v>
      </c>
      <c r="H36" s="58">
        <v>0</v>
      </c>
      <c r="I36" s="58">
        <v>0</v>
      </c>
      <c r="J36" s="58">
        <v>-23</v>
      </c>
      <c r="K36" s="58">
        <v>-162</v>
      </c>
      <c r="L36" s="58">
        <v>-176</v>
      </c>
      <c r="M36" s="58">
        <v>-174</v>
      </c>
      <c r="N36" s="58">
        <v>-176</v>
      </c>
      <c r="O36" s="58">
        <v>-176</v>
      </c>
      <c r="Q36" s="58">
        <f t="shared" si="44"/>
        <v>0</v>
      </c>
      <c r="R36" s="58">
        <f t="shared" si="45"/>
        <v>0</v>
      </c>
      <c r="S36" s="58">
        <f t="shared" si="46"/>
        <v>-535</v>
      </c>
      <c r="T36" s="58">
        <f t="shared" si="47"/>
        <v>-352</v>
      </c>
      <c r="U36" s="45" t="s">
        <v>9</v>
      </c>
    </row>
    <row r="37" spans="1:27" ht="15.95" hidden="1" customHeight="1" outlineLevel="1" x14ac:dyDescent="0.2">
      <c r="A37" s="57" t="s">
        <v>103</v>
      </c>
      <c r="B37" s="58">
        <v>0</v>
      </c>
      <c r="C37" s="58">
        <v>0</v>
      </c>
      <c r="D37" s="58">
        <v>0</v>
      </c>
      <c r="E37" s="58">
        <v>0</v>
      </c>
      <c r="F37" s="58">
        <v>0</v>
      </c>
      <c r="G37" s="58">
        <v>0</v>
      </c>
      <c r="H37" s="58">
        <v>0</v>
      </c>
      <c r="I37" s="58">
        <v>0</v>
      </c>
      <c r="J37" s="58">
        <v>-23</v>
      </c>
      <c r="K37" s="58">
        <v>-162</v>
      </c>
      <c r="L37" s="58">
        <v>-176</v>
      </c>
      <c r="M37" s="58">
        <v>-174</v>
      </c>
      <c r="N37" s="58">
        <v>-176</v>
      </c>
      <c r="O37" s="58">
        <v>-176</v>
      </c>
      <c r="Q37" s="58">
        <f t="shared" si="44"/>
        <v>0</v>
      </c>
      <c r="R37" s="58">
        <f t="shared" si="45"/>
        <v>0</v>
      </c>
      <c r="S37" s="58">
        <f t="shared" si="46"/>
        <v>-535</v>
      </c>
      <c r="T37" s="58">
        <f t="shared" si="47"/>
        <v>-352</v>
      </c>
      <c r="U37" s="45" t="s">
        <v>9</v>
      </c>
    </row>
    <row r="38" spans="1:27" ht="15.95" hidden="1" customHeight="1" outlineLevel="1" x14ac:dyDescent="0.2">
      <c r="A38" s="57" t="s">
        <v>104</v>
      </c>
      <c r="B38" s="58">
        <v>0</v>
      </c>
      <c r="C38" s="58">
        <v>0</v>
      </c>
      <c r="D38" s="58">
        <v>0</v>
      </c>
      <c r="E38" s="58">
        <v>0</v>
      </c>
      <c r="F38" s="58">
        <v>0</v>
      </c>
      <c r="G38" s="58">
        <v>0</v>
      </c>
      <c r="H38" s="58">
        <v>0</v>
      </c>
      <c r="I38" s="58">
        <v>0</v>
      </c>
      <c r="J38" s="58">
        <v>-11</v>
      </c>
      <c r="K38" s="58">
        <v>-81</v>
      </c>
      <c r="L38" s="58">
        <v>-88</v>
      </c>
      <c r="M38" s="58">
        <v>-87</v>
      </c>
      <c r="N38" s="58">
        <v>-88</v>
      </c>
      <c r="O38" s="58">
        <v>-88</v>
      </c>
      <c r="Q38" s="58">
        <f t="shared" si="44"/>
        <v>0</v>
      </c>
      <c r="R38" s="58">
        <f t="shared" si="45"/>
        <v>0</v>
      </c>
      <c r="S38" s="58">
        <f t="shared" si="46"/>
        <v>-267</v>
      </c>
      <c r="T38" s="58">
        <f t="shared" si="47"/>
        <v>-176</v>
      </c>
      <c r="U38" s="45" t="s">
        <v>9</v>
      </c>
    </row>
    <row r="39" spans="1:27" ht="15.95" hidden="1" customHeight="1" outlineLevel="1" x14ac:dyDescent="0.2">
      <c r="A39" s="57" t="s">
        <v>105</v>
      </c>
      <c r="B39" s="58">
        <v>0</v>
      </c>
      <c r="C39" s="58">
        <v>0</v>
      </c>
      <c r="D39" s="58">
        <v>0</v>
      </c>
      <c r="E39" s="58">
        <v>0</v>
      </c>
      <c r="F39" s="58">
        <v>0</v>
      </c>
      <c r="G39" s="58">
        <v>0</v>
      </c>
      <c r="H39" s="58">
        <v>0</v>
      </c>
      <c r="I39" s="58">
        <v>0</v>
      </c>
      <c r="J39" s="58">
        <v>-25</v>
      </c>
      <c r="K39" s="58">
        <v>-181</v>
      </c>
      <c r="L39" s="58">
        <v>-197</v>
      </c>
      <c r="M39" s="58">
        <v>-194</v>
      </c>
      <c r="N39" s="58">
        <v>-197</v>
      </c>
      <c r="O39" s="58">
        <v>-197</v>
      </c>
      <c r="Q39" s="58">
        <f t="shared" si="44"/>
        <v>0</v>
      </c>
      <c r="R39" s="58">
        <f t="shared" si="45"/>
        <v>0</v>
      </c>
      <c r="S39" s="58">
        <f t="shared" si="46"/>
        <v>-597</v>
      </c>
      <c r="T39" s="58">
        <f t="shared" si="47"/>
        <v>-394</v>
      </c>
      <c r="U39" s="45" t="s">
        <v>9</v>
      </c>
    </row>
    <row r="40" spans="1:27" ht="15.95" hidden="1" customHeight="1" outlineLevel="1" x14ac:dyDescent="0.2">
      <c r="A40" s="55" t="s">
        <v>106</v>
      </c>
      <c r="B40" s="56">
        <f t="shared" ref="B40:H40" si="50">B22+B29</f>
        <v>0</v>
      </c>
      <c r="C40" s="56">
        <f t="shared" si="50"/>
        <v>0</v>
      </c>
      <c r="D40" s="56">
        <f t="shared" si="50"/>
        <v>0</v>
      </c>
      <c r="E40" s="56">
        <f t="shared" si="50"/>
        <v>0</v>
      </c>
      <c r="F40" s="56">
        <f t="shared" si="50"/>
        <v>0</v>
      </c>
      <c r="G40" s="56">
        <f t="shared" si="50"/>
        <v>0</v>
      </c>
      <c r="H40" s="56">
        <f t="shared" si="50"/>
        <v>0</v>
      </c>
      <c r="I40" s="56">
        <f t="shared" ref="I40:J40" si="51">I22+I29</f>
        <v>0</v>
      </c>
      <c r="J40" s="56">
        <f t="shared" si="51"/>
        <v>6232</v>
      </c>
      <c r="K40" s="56">
        <f t="shared" ref="K40:L40" si="52">K22+K29</f>
        <v>39872</v>
      </c>
      <c r="L40" s="56">
        <f t="shared" si="52"/>
        <v>44012</v>
      </c>
      <c r="M40" s="56">
        <f t="shared" ref="M40:N40" si="53">M22+M29</f>
        <v>43451</v>
      </c>
      <c r="N40" s="56">
        <f t="shared" si="53"/>
        <v>44000</v>
      </c>
      <c r="O40" s="56">
        <f t="shared" ref="O40" si="54">O22+O29</f>
        <v>44013</v>
      </c>
      <c r="Q40" s="56">
        <f t="shared" si="44"/>
        <v>0</v>
      </c>
      <c r="R40" s="56">
        <f t="shared" si="45"/>
        <v>0</v>
      </c>
      <c r="S40" s="56">
        <f t="shared" si="46"/>
        <v>133567</v>
      </c>
      <c r="T40" s="56">
        <f t="shared" si="47"/>
        <v>88013</v>
      </c>
      <c r="U40" s="45" t="s">
        <v>9</v>
      </c>
    </row>
    <row r="41" spans="1:27" ht="15.95" hidden="1" customHeight="1" outlineLevel="1" x14ac:dyDescent="0.2">
      <c r="A41" s="55" t="s">
        <v>107</v>
      </c>
      <c r="B41" s="56">
        <v>0</v>
      </c>
      <c r="C41" s="56">
        <v>0</v>
      </c>
      <c r="D41" s="56">
        <v>0</v>
      </c>
      <c r="E41" s="56">
        <v>0</v>
      </c>
      <c r="F41" s="56">
        <v>0</v>
      </c>
      <c r="G41" s="56">
        <v>-5</v>
      </c>
      <c r="H41" s="56">
        <v>5</v>
      </c>
      <c r="I41" s="56">
        <f t="shared" ref="I41:N41" si="55">SUM(I42:I45)</f>
        <v>0</v>
      </c>
      <c r="J41" s="56">
        <f t="shared" si="55"/>
        <v>-4</v>
      </c>
      <c r="K41" s="56">
        <f t="shared" si="55"/>
        <v>-6083</v>
      </c>
      <c r="L41" s="56">
        <f t="shared" si="55"/>
        <v>-8273</v>
      </c>
      <c r="M41" s="56">
        <f t="shared" si="55"/>
        <v>-9025</v>
      </c>
      <c r="N41" s="56">
        <f t="shared" si="55"/>
        <v>-7977</v>
      </c>
      <c r="O41" s="56">
        <f t="shared" ref="O41" si="56">SUM(O42:O45)</f>
        <v>-7572</v>
      </c>
      <c r="Q41" s="56">
        <f t="shared" si="44"/>
        <v>0</v>
      </c>
      <c r="R41" s="56">
        <f t="shared" si="45"/>
        <v>0</v>
      </c>
      <c r="S41" s="56">
        <f t="shared" si="46"/>
        <v>-23385</v>
      </c>
      <c r="T41" s="56">
        <f t="shared" si="47"/>
        <v>-15549</v>
      </c>
      <c r="U41" s="45" t="s">
        <v>9</v>
      </c>
    </row>
    <row r="42" spans="1:27"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44"/>
        <v>0</v>
      </c>
      <c r="R42" s="58">
        <f t="shared" si="45"/>
        <v>0</v>
      </c>
      <c r="S42" s="58">
        <f t="shared" si="46"/>
        <v>0</v>
      </c>
      <c r="T42" s="58">
        <f t="shared" si="47"/>
        <v>0</v>
      </c>
      <c r="U42" s="45" t="s">
        <v>9</v>
      </c>
    </row>
    <row r="43" spans="1:27" ht="15.95" hidden="1" customHeight="1" outlineLevel="1" x14ac:dyDescent="0.2">
      <c r="A43" s="57" t="s">
        <v>109</v>
      </c>
      <c r="B43" s="58">
        <v>0</v>
      </c>
      <c r="C43" s="58">
        <v>0</v>
      </c>
      <c r="D43" s="58">
        <v>0</v>
      </c>
      <c r="E43" s="58">
        <v>0</v>
      </c>
      <c r="F43" s="58">
        <v>0</v>
      </c>
      <c r="G43" s="58">
        <v>-5</v>
      </c>
      <c r="H43" s="58">
        <v>5</v>
      </c>
      <c r="I43" s="58">
        <v>0</v>
      </c>
      <c r="J43" s="58">
        <v>-4</v>
      </c>
      <c r="K43" s="58">
        <v>-1837</v>
      </c>
      <c r="L43" s="58">
        <v>-1904</v>
      </c>
      <c r="M43" s="58">
        <v>-2656</v>
      </c>
      <c r="N43" s="58">
        <v>-1608</v>
      </c>
      <c r="O43" s="58">
        <v>-1203</v>
      </c>
      <c r="Q43" s="58">
        <f t="shared" si="44"/>
        <v>0</v>
      </c>
      <c r="R43" s="58">
        <f t="shared" si="45"/>
        <v>0</v>
      </c>
      <c r="S43" s="58">
        <f t="shared" si="46"/>
        <v>-6401</v>
      </c>
      <c r="T43" s="58">
        <f t="shared" si="47"/>
        <v>-2811</v>
      </c>
      <c r="U43" s="45" t="s">
        <v>9</v>
      </c>
    </row>
    <row r="44" spans="1:27"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44"/>
        <v>0</v>
      </c>
      <c r="R44" s="58">
        <f t="shared" si="45"/>
        <v>0</v>
      </c>
      <c r="S44" s="58">
        <f t="shared" si="46"/>
        <v>0</v>
      </c>
      <c r="T44" s="58">
        <f t="shared" si="47"/>
        <v>0</v>
      </c>
      <c r="U44" s="45" t="s">
        <v>9</v>
      </c>
    </row>
    <row r="45" spans="1:27" ht="15.95" hidden="1" customHeight="1" outlineLevel="1" x14ac:dyDescent="0.2">
      <c r="A45" s="57" t="s">
        <v>111</v>
      </c>
      <c r="B45" s="58">
        <v>0</v>
      </c>
      <c r="C45" s="58">
        <v>0</v>
      </c>
      <c r="D45" s="58">
        <v>0</v>
      </c>
      <c r="E45" s="58">
        <v>0</v>
      </c>
      <c r="F45" s="58">
        <v>0</v>
      </c>
      <c r="G45" s="58">
        <v>0</v>
      </c>
      <c r="H45" s="58">
        <v>0</v>
      </c>
      <c r="I45" s="58">
        <v>0</v>
      </c>
      <c r="J45" s="58">
        <v>0</v>
      </c>
      <c r="K45" s="58">
        <v>-4246</v>
      </c>
      <c r="L45" s="58">
        <v>-6369</v>
      </c>
      <c r="M45" s="58">
        <v>-6369</v>
      </c>
      <c r="N45" s="58">
        <v>-6369</v>
      </c>
      <c r="O45" s="58">
        <v>-6369</v>
      </c>
      <c r="Q45" s="58">
        <f t="shared" si="44"/>
        <v>0</v>
      </c>
      <c r="R45" s="58">
        <f t="shared" si="45"/>
        <v>0</v>
      </c>
      <c r="S45" s="58">
        <f t="shared" si="46"/>
        <v>-16984</v>
      </c>
      <c r="T45" s="58">
        <f t="shared" si="47"/>
        <v>-12738</v>
      </c>
      <c r="U45" s="45" t="s">
        <v>9</v>
      </c>
    </row>
    <row r="46" spans="1:27" ht="15.95" hidden="1" customHeight="1" outlineLevel="1" x14ac:dyDescent="0.2">
      <c r="A46" s="55" t="s">
        <v>112</v>
      </c>
      <c r="B46" s="56">
        <v>-1</v>
      </c>
      <c r="C46" s="56">
        <v>-15</v>
      </c>
      <c r="D46" s="56">
        <v>-15</v>
      </c>
      <c r="E46" s="56">
        <v>-18</v>
      </c>
      <c r="F46" s="56">
        <v>-5</v>
      </c>
      <c r="G46" s="56">
        <v>-18</v>
      </c>
      <c r="H46" s="56">
        <v>-140</v>
      </c>
      <c r="I46" s="56">
        <f t="shared" ref="I46:N46" si="57">SUM(I47:I52)</f>
        <v>-28</v>
      </c>
      <c r="J46" s="56">
        <f t="shared" si="57"/>
        <v>-1</v>
      </c>
      <c r="K46" s="56">
        <f t="shared" si="57"/>
        <v>-1054</v>
      </c>
      <c r="L46" s="56">
        <f t="shared" si="57"/>
        <v>-649</v>
      </c>
      <c r="M46" s="56">
        <f t="shared" si="57"/>
        <v>-903</v>
      </c>
      <c r="N46" s="56">
        <f t="shared" si="57"/>
        <v>-743</v>
      </c>
      <c r="O46" s="56">
        <f t="shared" ref="O46" si="58">SUM(O47:O52)</f>
        <v>-488</v>
      </c>
      <c r="Q46" s="56">
        <f t="shared" si="44"/>
        <v>-49</v>
      </c>
      <c r="R46" s="56">
        <f t="shared" si="45"/>
        <v>-191</v>
      </c>
      <c r="S46" s="56">
        <f t="shared" si="46"/>
        <v>-2607</v>
      </c>
      <c r="T46" s="56">
        <f t="shared" si="47"/>
        <v>-1231</v>
      </c>
      <c r="U46" s="45" t="s">
        <v>9</v>
      </c>
      <c r="Y46" s="143"/>
      <c r="AA46" s="143"/>
    </row>
    <row r="47" spans="1:27" ht="15.95" hidden="1" customHeight="1" outlineLevel="1" x14ac:dyDescent="0.2">
      <c r="A47" s="57" t="s">
        <v>113</v>
      </c>
      <c r="B47" s="58">
        <v>-1</v>
      </c>
      <c r="C47" s="58">
        <v>-15</v>
      </c>
      <c r="D47" s="58">
        <v>-15</v>
      </c>
      <c r="E47" s="58">
        <v>-18</v>
      </c>
      <c r="F47" s="58">
        <v>-5</v>
      </c>
      <c r="G47" s="58">
        <v>-18</v>
      </c>
      <c r="H47" s="58">
        <v>-140</v>
      </c>
      <c r="I47" s="58">
        <v>-28</v>
      </c>
      <c r="J47" s="58">
        <v>-1</v>
      </c>
      <c r="K47" s="58">
        <v>-377</v>
      </c>
      <c r="L47" s="58">
        <v>-293</v>
      </c>
      <c r="M47" s="58">
        <v>-164</v>
      </c>
      <c r="N47" s="58">
        <v>-382</v>
      </c>
      <c r="O47" s="58">
        <v>-312</v>
      </c>
      <c r="Q47" s="58">
        <f t="shared" si="44"/>
        <v>-49</v>
      </c>
      <c r="R47" s="58">
        <f t="shared" si="45"/>
        <v>-191</v>
      </c>
      <c r="S47" s="58">
        <f t="shared" si="46"/>
        <v>-835</v>
      </c>
      <c r="T47" s="58">
        <f t="shared" si="47"/>
        <v>-694</v>
      </c>
      <c r="U47" s="45" t="s">
        <v>9</v>
      </c>
    </row>
    <row r="48" spans="1:27" ht="15.95" hidden="1" customHeight="1" outlineLevel="1" x14ac:dyDescent="0.2">
      <c r="A48" s="57" t="s">
        <v>114</v>
      </c>
      <c r="B48" s="58">
        <v>0</v>
      </c>
      <c r="C48" s="58">
        <v>0</v>
      </c>
      <c r="D48" s="58">
        <v>0</v>
      </c>
      <c r="E48" s="58">
        <v>0</v>
      </c>
      <c r="F48" s="58">
        <v>0</v>
      </c>
      <c r="G48" s="58">
        <v>0</v>
      </c>
      <c r="H48" s="58">
        <v>0</v>
      </c>
      <c r="I48" s="58">
        <v>0</v>
      </c>
      <c r="J48" s="58">
        <v>0</v>
      </c>
      <c r="K48" s="58">
        <v>0</v>
      </c>
      <c r="L48" s="58">
        <v>0</v>
      </c>
      <c r="M48" s="58">
        <v>0</v>
      </c>
      <c r="N48" s="58">
        <v>0</v>
      </c>
      <c r="O48" s="58">
        <v>0</v>
      </c>
      <c r="Q48" s="58">
        <f t="shared" si="44"/>
        <v>0</v>
      </c>
      <c r="R48" s="58">
        <f t="shared" si="45"/>
        <v>0</v>
      </c>
      <c r="S48" s="58">
        <f t="shared" si="46"/>
        <v>0</v>
      </c>
      <c r="T48" s="58">
        <f t="shared" si="47"/>
        <v>0</v>
      </c>
      <c r="U48" s="45" t="s">
        <v>9</v>
      </c>
    </row>
    <row r="49" spans="1:21" ht="15.95" hidden="1" customHeight="1" outlineLevel="1" x14ac:dyDescent="0.2">
      <c r="A49" s="57" t="s">
        <v>115</v>
      </c>
      <c r="B49" s="58">
        <v>0</v>
      </c>
      <c r="C49" s="58">
        <v>0</v>
      </c>
      <c r="D49" s="58">
        <v>0</v>
      </c>
      <c r="E49" s="58">
        <v>0</v>
      </c>
      <c r="F49" s="58">
        <v>0</v>
      </c>
      <c r="G49" s="58">
        <v>0</v>
      </c>
      <c r="H49" s="58">
        <v>0</v>
      </c>
      <c r="I49" s="58">
        <v>0</v>
      </c>
      <c r="J49" s="58">
        <v>0</v>
      </c>
      <c r="K49" s="58">
        <v>-677</v>
      </c>
      <c r="L49" s="58">
        <v>-356</v>
      </c>
      <c r="M49" s="58">
        <v>-739</v>
      </c>
      <c r="N49" s="58">
        <v>-361</v>
      </c>
      <c r="O49" s="58">
        <v>-176</v>
      </c>
      <c r="Q49" s="58">
        <f t="shared" si="44"/>
        <v>0</v>
      </c>
      <c r="R49" s="58">
        <f t="shared" si="45"/>
        <v>0</v>
      </c>
      <c r="S49" s="58">
        <f t="shared" si="46"/>
        <v>-1772</v>
      </c>
      <c r="T49" s="58">
        <f t="shared" si="47"/>
        <v>-537</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44"/>
        <v>0</v>
      </c>
      <c r="R50" s="58">
        <f t="shared" si="45"/>
        <v>0</v>
      </c>
      <c r="S50" s="58">
        <f t="shared" si="46"/>
        <v>0</v>
      </c>
      <c r="T50" s="58">
        <f t="shared" si="47"/>
        <v>0</v>
      </c>
      <c r="U50" s="45" t="s">
        <v>9</v>
      </c>
    </row>
    <row r="51" spans="1:21" ht="15.95" hidden="1" customHeight="1" outlineLevel="1" x14ac:dyDescent="0.2">
      <c r="A51" s="57" t="s">
        <v>117</v>
      </c>
      <c r="B51" s="58">
        <v>0</v>
      </c>
      <c r="C51" s="58">
        <v>0</v>
      </c>
      <c r="D51" s="58">
        <v>0</v>
      </c>
      <c r="E51" s="58">
        <v>0</v>
      </c>
      <c r="F51" s="58">
        <v>0</v>
      </c>
      <c r="G51" s="58">
        <v>0</v>
      </c>
      <c r="H51" s="58">
        <v>0</v>
      </c>
      <c r="I51" s="58">
        <v>0</v>
      </c>
      <c r="J51" s="58">
        <v>0</v>
      </c>
      <c r="K51" s="58">
        <v>0</v>
      </c>
      <c r="L51" s="58">
        <v>0</v>
      </c>
      <c r="M51" s="58">
        <v>0</v>
      </c>
      <c r="N51" s="58">
        <v>0</v>
      </c>
      <c r="O51" s="58">
        <v>0</v>
      </c>
      <c r="Q51" s="58">
        <f t="shared" si="44"/>
        <v>0</v>
      </c>
      <c r="R51" s="58">
        <f t="shared" si="45"/>
        <v>0</v>
      </c>
      <c r="S51" s="58">
        <f t="shared" si="46"/>
        <v>0</v>
      </c>
      <c r="T51" s="58">
        <f t="shared" si="47"/>
        <v>0</v>
      </c>
      <c r="U51" s="45" t="s">
        <v>9</v>
      </c>
    </row>
    <row r="52" spans="1:21" ht="15.95" hidden="1" customHeight="1" outlineLevel="1" x14ac:dyDescent="0.2">
      <c r="A52" s="57" t="s">
        <v>118</v>
      </c>
      <c r="B52" s="58">
        <v>0</v>
      </c>
      <c r="C52" s="58">
        <v>0</v>
      </c>
      <c r="D52" s="58">
        <v>0</v>
      </c>
      <c r="E52" s="58">
        <v>0</v>
      </c>
      <c r="F52" s="58">
        <v>0</v>
      </c>
      <c r="G52" s="58">
        <v>0</v>
      </c>
      <c r="H52" s="58">
        <v>0</v>
      </c>
      <c r="I52" s="58">
        <v>0</v>
      </c>
      <c r="J52" s="58">
        <v>0</v>
      </c>
      <c r="K52" s="58">
        <v>0</v>
      </c>
      <c r="L52" s="58">
        <v>0</v>
      </c>
      <c r="M52" s="58">
        <v>0</v>
      </c>
      <c r="N52" s="58">
        <v>0</v>
      </c>
      <c r="O52" s="58">
        <v>0</v>
      </c>
      <c r="Q52" s="58">
        <f t="shared" si="44"/>
        <v>0</v>
      </c>
      <c r="R52" s="58">
        <f t="shared" si="45"/>
        <v>0</v>
      </c>
      <c r="S52" s="58">
        <f t="shared" si="46"/>
        <v>0</v>
      </c>
      <c r="T52" s="58">
        <f t="shared" si="47"/>
        <v>0</v>
      </c>
      <c r="U52" s="45" t="s">
        <v>9</v>
      </c>
    </row>
    <row r="53" spans="1:21" ht="15.95" hidden="1" customHeight="1" outlineLevel="1" x14ac:dyDescent="0.2">
      <c r="A53" s="59" t="s">
        <v>119</v>
      </c>
      <c r="B53" s="56">
        <f t="shared" ref="B53:H53" si="59">B40+B41+B46</f>
        <v>-1</v>
      </c>
      <c r="C53" s="56">
        <f t="shared" si="59"/>
        <v>-15</v>
      </c>
      <c r="D53" s="56">
        <f t="shared" si="59"/>
        <v>-15</v>
      </c>
      <c r="E53" s="56">
        <f t="shared" si="59"/>
        <v>-18</v>
      </c>
      <c r="F53" s="56">
        <f t="shared" si="59"/>
        <v>-5</v>
      </c>
      <c r="G53" s="56">
        <f t="shared" si="59"/>
        <v>-23</v>
      </c>
      <c r="H53" s="56">
        <f t="shared" si="59"/>
        <v>-135</v>
      </c>
      <c r="I53" s="56">
        <f t="shared" ref="I53:J53" si="60">I40+I41+I46</f>
        <v>-28</v>
      </c>
      <c r="J53" s="56">
        <f t="shared" si="60"/>
        <v>6227</v>
      </c>
      <c r="K53" s="56">
        <f t="shared" ref="K53:L53" si="61">K40+K41+K46</f>
        <v>32735</v>
      </c>
      <c r="L53" s="56">
        <f t="shared" si="61"/>
        <v>35090</v>
      </c>
      <c r="M53" s="56">
        <f t="shared" ref="M53:N53" si="62">M40+M41+M46</f>
        <v>33523</v>
      </c>
      <c r="N53" s="56">
        <f t="shared" si="62"/>
        <v>35280</v>
      </c>
      <c r="O53" s="56">
        <f t="shared" ref="O53" si="63">O40+O41+O46</f>
        <v>35953</v>
      </c>
      <c r="Q53" s="56">
        <f t="shared" si="44"/>
        <v>-49</v>
      </c>
      <c r="R53" s="56">
        <f t="shared" si="45"/>
        <v>-191</v>
      </c>
      <c r="S53" s="56">
        <f t="shared" si="46"/>
        <v>107575</v>
      </c>
      <c r="T53" s="56">
        <f t="shared" si="47"/>
        <v>71233</v>
      </c>
      <c r="U53" s="45" t="s">
        <v>9</v>
      </c>
    </row>
    <row r="54" spans="1:21" ht="15.95" hidden="1" customHeight="1" outlineLevel="1" x14ac:dyDescent="0.2">
      <c r="A54" s="60" t="s">
        <v>120</v>
      </c>
      <c r="B54" s="56">
        <v>0</v>
      </c>
      <c r="C54" s="56">
        <v>0</v>
      </c>
      <c r="D54" s="56">
        <v>0</v>
      </c>
      <c r="E54" s="56">
        <v>0</v>
      </c>
      <c r="F54" s="56">
        <v>0</v>
      </c>
      <c r="G54" s="56">
        <v>0</v>
      </c>
      <c r="H54" s="56">
        <v>0</v>
      </c>
      <c r="I54" s="56">
        <v>0</v>
      </c>
      <c r="J54" s="56">
        <f t="shared" ref="J54:O54" si="64">SUM(J55:J57)</f>
        <v>-6067</v>
      </c>
      <c r="K54" s="56">
        <f t="shared" si="64"/>
        <v>-29500</v>
      </c>
      <c r="L54" s="56">
        <f t="shared" si="64"/>
        <v>-38345</v>
      </c>
      <c r="M54" s="56">
        <f t="shared" si="64"/>
        <v>-41264</v>
      </c>
      <c r="N54" s="56">
        <f t="shared" si="64"/>
        <v>-39076</v>
      </c>
      <c r="O54" s="56">
        <f t="shared" si="64"/>
        <v>-41601</v>
      </c>
      <c r="Q54" s="56">
        <f t="shared" si="44"/>
        <v>0</v>
      </c>
      <c r="R54" s="56">
        <f t="shared" si="45"/>
        <v>0</v>
      </c>
      <c r="S54" s="56">
        <f t="shared" si="46"/>
        <v>-115176</v>
      </c>
      <c r="T54" s="56">
        <f t="shared" si="47"/>
        <v>-80677</v>
      </c>
      <c r="U54" s="45" t="s">
        <v>9</v>
      </c>
    </row>
    <row r="55" spans="1:21" ht="15.95" hidden="1" customHeight="1" outlineLevel="1" x14ac:dyDescent="0.2">
      <c r="A55" s="57" t="s">
        <v>121</v>
      </c>
      <c r="B55" s="58">
        <v>0</v>
      </c>
      <c r="C55" s="58">
        <v>0</v>
      </c>
      <c r="D55" s="58">
        <v>0</v>
      </c>
      <c r="E55" s="58">
        <v>0</v>
      </c>
      <c r="F55" s="58">
        <v>0</v>
      </c>
      <c r="G55" s="58">
        <v>0</v>
      </c>
      <c r="H55" s="58">
        <v>0</v>
      </c>
      <c r="I55" s="58">
        <v>0</v>
      </c>
      <c r="J55" s="58">
        <v>-5669</v>
      </c>
      <c r="K55" s="58">
        <v>-26418</v>
      </c>
      <c r="L55" s="58">
        <v>-35130</v>
      </c>
      <c r="M55" s="58">
        <v>-38011</v>
      </c>
      <c r="N55" s="58">
        <v>-35731</v>
      </c>
      <c r="O55" s="58">
        <v>-38122</v>
      </c>
      <c r="Q55" s="58">
        <f t="shared" si="44"/>
        <v>0</v>
      </c>
      <c r="R55" s="58">
        <f t="shared" si="45"/>
        <v>0</v>
      </c>
      <c r="S55" s="58">
        <f t="shared" si="46"/>
        <v>-105228</v>
      </c>
      <c r="T55" s="58">
        <f t="shared" si="47"/>
        <v>-73853</v>
      </c>
      <c r="U55" s="45" t="s">
        <v>9</v>
      </c>
    </row>
    <row r="56" spans="1:21" ht="15.95" hidden="1" customHeight="1" outlineLevel="1" x14ac:dyDescent="0.2">
      <c r="A56" s="57" t="s">
        <v>122</v>
      </c>
      <c r="B56" s="58">
        <v>0</v>
      </c>
      <c r="C56" s="58">
        <v>0</v>
      </c>
      <c r="D56" s="58">
        <v>0</v>
      </c>
      <c r="E56" s="58">
        <v>0</v>
      </c>
      <c r="F56" s="58">
        <v>0</v>
      </c>
      <c r="G56" s="58">
        <v>0</v>
      </c>
      <c r="H56" s="58">
        <v>0</v>
      </c>
      <c r="I56" s="58">
        <v>0</v>
      </c>
      <c r="J56" s="58">
        <v>0</v>
      </c>
      <c r="K56" s="58">
        <v>0</v>
      </c>
      <c r="L56" s="58">
        <v>0</v>
      </c>
      <c r="M56" s="58">
        <v>0</v>
      </c>
      <c r="N56" s="58">
        <v>0</v>
      </c>
      <c r="O56" s="58">
        <v>0</v>
      </c>
      <c r="Q56" s="58">
        <f t="shared" si="44"/>
        <v>0</v>
      </c>
      <c r="R56" s="58">
        <f t="shared" si="45"/>
        <v>0</v>
      </c>
      <c r="S56" s="58">
        <f t="shared" si="46"/>
        <v>0</v>
      </c>
      <c r="T56" s="58">
        <f t="shared" si="47"/>
        <v>0</v>
      </c>
      <c r="U56" s="45" t="s">
        <v>9</v>
      </c>
    </row>
    <row r="57" spans="1:21" ht="15.95" hidden="1" customHeight="1" outlineLevel="1" x14ac:dyDescent="0.2">
      <c r="A57" s="57" t="s">
        <v>123</v>
      </c>
      <c r="B57" s="58">
        <v>0</v>
      </c>
      <c r="C57" s="58">
        <v>0</v>
      </c>
      <c r="D57" s="58">
        <v>0</v>
      </c>
      <c r="E57" s="58">
        <v>0</v>
      </c>
      <c r="F57" s="58">
        <v>0</v>
      </c>
      <c r="G57" s="58">
        <v>0</v>
      </c>
      <c r="H57" s="58">
        <v>0</v>
      </c>
      <c r="I57" s="58">
        <v>0</v>
      </c>
      <c r="J57" s="58">
        <v>-398</v>
      </c>
      <c r="K57" s="58">
        <v>-3082</v>
      </c>
      <c r="L57" s="58">
        <v>-3215</v>
      </c>
      <c r="M57" s="58">
        <v>-3253</v>
      </c>
      <c r="N57" s="58">
        <v>-3345</v>
      </c>
      <c r="O57" s="58">
        <v>-3479</v>
      </c>
      <c r="Q57" s="58">
        <f t="shared" si="44"/>
        <v>0</v>
      </c>
      <c r="R57" s="58">
        <f t="shared" si="45"/>
        <v>0</v>
      </c>
      <c r="S57" s="58">
        <f t="shared" si="46"/>
        <v>-9948</v>
      </c>
      <c r="T57" s="58">
        <f t="shared" si="47"/>
        <v>-6824</v>
      </c>
      <c r="U57" s="45" t="s">
        <v>9</v>
      </c>
    </row>
    <row r="58" spans="1:21" ht="15.95" hidden="1" customHeight="1" outlineLevel="1" x14ac:dyDescent="0.2">
      <c r="A58" s="60" t="s">
        <v>124</v>
      </c>
      <c r="B58" s="56">
        <v>0</v>
      </c>
      <c r="C58" s="56">
        <v>0</v>
      </c>
      <c r="D58" s="56">
        <v>0</v>
      </c>
      <c r="E58" s="56">
        <v>0</v>
      </c>
      <c r="F58" s="56">
        <v>0</v>
      </c>
      <c r="G58" s="56">
        <v>0</v>
      </c>
      <c r="H58" s="56">
        <v>0</v>
      </c>
      <c r="I58" s="56">
        <v>0</v>
      </c>
      <c r="J58" s="56">
        <f t="shared" ref="J58:O58" si="65">SUM(J59:J60)</f>
        <v>21</v>
      </c>
      <c r="K58" s="56">
        <f t="shared" si="65"/>
        <v>292</v>
      </c>
      <c r="L58" s="56">
        <f t="shared" si="65"/>
        <v>928</v>
      </c>
      <c r="M58" s="56">
        <f t="shared" si="65"/>
        <v>1203</v>
      </c>
      <c r="N58" s="56">
        <f t="shared" si="65"/>
        <v>1532</v>
      </c>
      <c r="O58" s="56">
        <f t="shared" si="65"/>
        <v>1875</v>
      </c>
      <c r="Q58" s="56">
        <f t="shared" si="44"/>
        <v>0</v>
      </c>
      <c r="R58" s="56">
        <f t="shared" si="45"/>
        <v>0</v>
      </c>
      <c r="S58" s="56">
        <f t="shared" si="46"/>
        <v>2444</v>
      </c>
      <c r="T58" s="56">
        <f t="shared" si="47"/>
        <v>3407</v>
      </c>
      <c r="U58" s="45" t="s">
        <v>9</v>
      </c>
    </row>
    <row r="59" spans="1:21" ht="15.95" hidden="1" customHeight="1" outlineLevel="1" x14ac:dyDescent="0.2">
      <c r="A59" s="57" t="s">
        <v>125</v>
      </c>
      <c r="B59" s="58">
        <v>0</v>
      </c>
      <c r="C59" s="58">
        <v>0</v>
      </c>
      <c r="D59" s="58">
        <v>0</v>
      </c>
      <c r="E59" s="58">
        <v>0</v>
      </c>
      <c r="F59" s="58">
        <v>0</v>
      </c>
      <c r="G59" s="58">
        <v>0</v>
      </c>
      <c r="H59" s="58">
        <v>0</v>
      </c>
      <c r="I59" s="58">
        <v>0</v>
      </c>
      <c r="J59" s="58">
        <v>17</v>
      </c>
      <c r="K59" s="58">
        <v>227</v>
      </c>
      <c r="L59" s="58">
        <v>673</v>
      </c>
      <c r="M59" s="58">
        <v>1194</v>
      </c>
      <c r="N59" s="58">
        <v>1531</v>
      </c>
      <c r="O59" s="58">
        <v>1835</v>
      </c>
      <c r="Q59" s="58">
        <f t="shared" si="44"/>
        <v>0</v>
      </c>
      <c r="R59" s="58">
        <f t="shared" si="45"/>
        <v>0</v>
      </c>
      <c r="S59" s="58">
        <f t="shared" si="46"/>
        <v>2111</v>
      </c>
      <c r="T59" s="58">
        <f t="shared" si="47"/>
        <v>3366</v>
      </c>
      <c r="U59" s="45" t="s">
        <v>9</v>
      </c>
    </row>
    <row r="60" spans="1:21" ht="15.95" hidden="1" customHeight="1" outlineLevel="1" x14ac:dyDescent="0.2">
      <c r="A60" s="57" t="s">
        <v>123</v>
      </c>
      <c r="B60" s="58">
        <v>0</v>
      </c>
      <c r="C60" s="58">
        <v>0</v>
      </c>
      <c r="D60" s="58">
        <v>0</v>
      </c>
      <c r="E60" s="58">
        <v>0</v>
      </c>
      <c r="F60" s="58">
        <v>0</v>
      </c>
      <c r="G60" s="58">
        <v>0</v>
      </c>
      <c r="H60" s="58">
        <v>0</v>
      </c>
      <c r="I60" s="58">
        <v>0</v>
      </c>
      <c r="J60" s="58">
        <v>4</v>
      </c>
      <c r="K60" s="58">
        <v>65</v>
      </c>
      <c r="L60" s="58">
        <v>255</v>
      </c>
      <c r="M60" s="58">
        <v>9</v>
      </c>
      <c r="N60" s="58">
        <v>1</v>
      </c>
      <c r="O60" s="58">
        <v>40</v>
      </c>
      <c r="Q60" s="58">
        <f t="shared" si="44"/>
        <v>0</v>
      </c>
      <c r="R60" s="58">
        <f t="shared" si="45"/>
        <v>0</v>
      </c>
      <c r="S60" s="58">
        <f t="shared" si="46"/>
        <v>333</v>
      </c>
      <c r="T60" s="58">
        <f t="shared" si="47"/>
        <v>41</v>
      </c>
      <c r="U60" s="45" t="s">
        <v>9</v>
      </c>
    </row>
    <row r="61" spans="1:21" ht="15.95" hidden="1" customHeight="1" outlineLevel="1" x14ac:dyDescent="0.2">
      <c r="A61" s="55" t="s">
        <v>126</v>
      </c>
      <c r="B61" s="56">
        <f t="shared" ref="B61:H61" si="66">B53+B54+B58</f>
        <v>-1</v>
      </c>
      <c r="C61" s="56">
        <f t="shared" si="66"/>
        <v>-15</v>
      </c>
      <c r="D61" s="56">
        <f t="shared" si="66"/>
        <v>-15</v>
      </c>
      <c r="E61" s="56">
        <f t="shared" si="66"/>
        <v>-18</v>
      </c>
      <c r="F61" s="56">
        <f t="shared" si="66"/>
        <v>-5</v>
      </c>
      <c r="G61" s="56">
        <f t="shared" si="66"/>
        <v>-23</v>
      </c>
      <c r="H61" s="56">
        <f t="shared" si="66"/>
        <v>-135</v>
      </c>
      <c r="I61" s="56">
        <f t="shared" ref="I61:J61" si="67">I53+I54+I58</f>
        <v>-28</v>
      </c>
      <c r="J61" s="56">
        <f t="shared" si="67"/>
        <v>181</v>
      </c>
      <c r="K61" s="56">
        <f t="shared" ref="K61:L61" si="68">K53+K54+K58</f>
        <v>3527</v>
      </c>
      <c r="L61" s="56">
        <f t="shared" si="68"/>
        <v>-2327</v>
      </c>
      <c r="M61" s="56">
        <f t="shared" ref="M61:N61" si="69">M53+M54+M58</f>
        <v>-6538</v>
      </c>
      <c r="N61" s="56">
        <f t="shared" si="69"/>
        <v>-2264</v>
      </c>
      <c r="O61" s="56">
        <f t="shared" ref="O61" si="70">O53+O54+O58</f>
        <v>-3773</v>
      </c>
      <c r="Q61" s="56">
        <f t="shared" si="44"/>
        <v>-49</v>
      </c>
      <c r="R61" s="56">
        <f t="shared" si="45"/>
        <v>-191</v>
      </c>
      <c r="S61" s="56">
        <f t="shared" si="46"/>
        <v>-5157</v>
      </c>
      <c r="T61" s="56">
        <f t="shared" si="47"/>
        <v>-6037</v>
      </c>
      <c r="U61" s="45" t="s">
        <v>9</v>
      </c>
    </row>
    <row r="62" spans="1:21" ht="15.95" hidden="1" customHeight="1" outlineLevel="1" x14ac:dyDescent="0.2">
      <c r="A62" s="55" t="s">
        <v>127</v>
      </c>
      <c r="B62" s="56">
        <f t="shared" ref="B62:M62" si="71">SUM(B63:B66)</f>
        <v>0</v>
      </c>
      <c r="C62" s="56">
        <f t="shared" si="71"/>
        <v>0</v>
      </c>
      <c r="D62" s="56">
        <f t="shared" si="71"/>
        <v>0</v>
      </c>
      <c r="E62" s="56">
        <f t="shared" si="71"/>
        <v>0</v>
      </c>
      <c r="F62" s="56">
        <f t="shared" si="71"/>
        <v>0</v>
      </c>
      <c r="G62" s="56">
        <f t="shared" si="71"/>
        <v>0</v>
      </c>
      <c r="H62" s="56">
        <f t="shared" si="71"/>
        <v>0</v>
      </c>
      <c r="I62" s="56">
        <f t="shared" si="71"/>
        <v>0</v>
      </c>
      <c r="J62" s="56">
        <f t="shared" si="71"/>
        <v>0</v>
      </c>
      <c r="K62" s="56">
        <f t="shared" si="71"/>
        <v>0</v>
      </c>
      <c r="L62" s="56">
        <f t="shared" si="71"/>
        <v>0</v>
      </c>
      <c r="M62" s="56">
        <f t="shared" si="71"/>
        <v>0</v>
      </c>
      <c r="N62" s="56">
        <f t="shared" ref="N62" si="72">SUM(N63:N66)</f>
        <v>0</v>
      </c>
      <c r="O62" s="56">
        <f>SUM(O63:O66)</f>
        <v>0</v>
      </c>
      <c r="Q62" s="56">
        <f t="shared" si="44"/>
        <v>0</v>
      </c>
      <c r="R62" s="56">
        <f t="shared" si="45"/>
        <v>0</v>
      </c>
      <c r="S62" s="56">
        <f t="shared" si="46"/>
        <v>0</v>
      </c>
      <c r="T62" s="56">
        <f t="shared" si="47"/>
        <v>0</v>
      </c>
      <c r="U62" s="45" t="s">
        <v>9</v>
      </c>
    </row>
    <row r="63" spans="1:21" ht="15.95" hidden="1" customHeight="1" outlineLevel="1" x14ac:dyDescent="0.2">
      <c r="A63" s="57" t="s">
        <v>128</v>
      </c>
      <c r="B63" s="58">
        <v>0</v>
      </c>
      <c r="C63" s="58">
        <v>0</v>
      </c>
      <c r="D63" s="58">
        <v>0</v>
      </c>
      <c r="E63" s="58">
        <v>0</v>
      </c>
      <c r="F63" s="58">
        <v>0</v>
      </c>
      <c r="G63" s="58">
        <v>0</v>
      </c>
      <c r="H63" s="58">
        <v>0</v>
      </c>
      <c r="I63" s="58">
        <v>0</v>
      </c>
      <c r="J63" s="58">
        <v>0</v>
      </c>
      <c r="K63" s="58">
        <v>0</v>
      </c>
      <c r="L63" s="58">
        <v>0</v>
      </c>
      <c r="M63" s="58">
        <v>0</v>
      </c>
      <c r="N63" s="58">
        <v>0</v>
      </c>
      <c r="O63" s="58">
        <v>0</v>
      </c>
      <c r="Q63" s="58">
        <f t="shared" si="44"/>
        <v>0</v>
      </c>
      <c r="R63" s="58">
        <f t="shared" si="45"/>
        <v>0</v>
      </c>
      <c r="S63" s="58">
        <f t="shared" si="46"/>
        <v>0</v>
      </c>
      <c r="T63" s="58">
        <f t="shared" si="47"/>
        <v>0</v>
      </c>
      <c r="U63" s="45" t="s">
        <v>9</v>
      </c>
    </row>
    <row r="64" spans="1:21" ht="15.95" hidden="1" customHeight="1" outlineLevel="1" x14ac:dyDescent="0.2">
      <c r="A64" s="57" t="s">
        <v>129</v>
      </c>
      <c r="B64" s="58">
        <v>0</v>
      </c>
      <c r="C64" s="58">
        <v>0</v>
      </c>
      <c r="D64" s="58">
        <v>0</v>
      </c>
      <c r="E64" s="58">
        <v>0</v>
      </c>
      <c r="F64" s="58">
        <v>0</v>
      </c>
      <c r="G64" s="58">
        <v>0</v>
      </c>
      <c r="H64" s="58">
        <v>0</v>
      </c>
      <c r="I64" s="58">
        <v>0</v>
      </c>
      <c r="J64" s="58">
        <v>0</v>
      </c>
      <c r="K64" s="58">
        <v>0</v>
      </c>
      <c r="L64" s="58">
        <v>0</v>
      </c>
      <c r="M64" s="58">
        <v>0</v>
      </c>
      <c r="N64" s="58">
        <v>0</v>
      </c>
      <c r="O64" s="58">
        <v>0</v>
      </c>
      <c r="Q64" s="58">
        <f t="shared" si="44"/>
        <v>0</v>
      </c>
      <c r="R64" s="58">
        <f t="shared" si="45"/>
        <v>0</v>
      </c>
      <c r="S64" s="58">
        <f t="shared" si="46"/>
        <v>0</v>
      </c>
      <c r="T64" s="58">
        <f t="shared" si="47"/>
        <v>0</v>
      </c>
      <c r="U64" s="45" t="s">
        <v>9</v>
      </c>
    </row>
    <row r="65" spans="1:21"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44"/>
        <v>0</v>
      </c>
      <c r="R65" s="58">
        <f t="shared" si="45"/>
        <v>0</v>
      </c>
      <c r="S65" s="58">
        <f t="shared" si="46"/>
        <v>0</v>
      </c>
      <c r="T65" s="58">
        <f t="shared" si="47"/>
        <v>0</v>
      </c>
      <c r="U65" s="45" t="s">
        <v>9</v>
      </c>
    </row>
    <row r="66" spans="1:21"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44"/>
        <v>0</v>
      </c>
      <c r="R66" s="58">
        <f t="shared" si="45"/>
        <v>0</v>
      </c>
      <c r="S66" s="58">
        <f t="shared" si="46"/>
        <v>0</v>
      </c>
      <c r="T66" s="58">
        <f t="shared" si="47"/>
        <v>0</v>
      </c>
      <c r="U66" s="45" t="s">
        <v>9</v>
      </c>
    </row>
    <row r="67" spans="1:21" ht="15.95" hidden="1" customHeight="1" outlineLevel="1" x14ac:dyDescent="0.2">
      <c r="A67" s="55" t="s">
        <v>81</v>
      </c>
      <c r="B67" s="56">
        <f t="shared" ref="B67:H67" si="73">B61+B62</f>
        <v>-1</v>
      </c>
      <c r="C67" s="56">
        <f t="shared" si="73"/>
        <v>-15</v>
      </c>
      <c r="D67" s="56">
        <f t="shared" si="73"/>
        <v>-15</v>
      </c>
      <c r="E67" s="56">
        <f t="shared" si="73"/>
        <v>-18</v>
      </c>
      <c r="F67" s="56">
        <f t="shared" si="73"/>
        <v>-5</v>
      </c>
      <c r="G67" s="56">
        <f t="shared" si="73"/>
        <v>-23</v>
      </c>
      <c r="H67" s="56">
        <f t="shared" si="73"/>
        <v>-135</v>
      </c>
      <c r="I67" s="56">
        <f t="shared" ref="I67:J67" si="74">I61+I62</f>
        <v>-28</v>
      </c>
      <c r="J67" s="56">
        <f t="shared" si="74"/>
        <v>181</v>
      </c>
      <c r="K67" s="56">
        <f t="shared" ref="K67:L67" si="75">K61+K62</f>
        <v>3527</v>
      </c>
      <c r="L67" s="56">
        <f t="shared" si="75"/>
        <v>-2327</v>
      </c>
      <c r="M67" s="56">
        <f t="shared" ref="M67:N67" si="76">M61+M62</f>
        <v>-6538</v>
      </c>
      <c r="N67" s="56">
        <f t="shared" si="76"/>
        <v>-2264</v>
      </c>
      <c r="O67" s="56">
        <f>O61+O62</f>
        <v>-3773</v>
      </c>
      <c r="Q67" s="56">
        <f t="shared" si="44"/>
        <v>-49</v>
      </c>
      <c r="R67" s="56">
        <f t="shared" si="45"/>
        <v>-191</v>
      </c>
      <c r="S67" s="56">
        <f t="shared" si="46"/>
        <v>-5157</v>
      </c>
      <c r="T67" s="56">
        <f t="shared" si="47"/>
        <v>-6037</v>
      </c>
      <c r="U67" s="45" t="s">
        <v>9</v>
      </c>
    </row>
    <row r="68" spans="1:21" ht="15.95" customHeight="1" collapsed="1" x14ac:dyDescent="0.2">
      <c r="U68" s="45" t="s">
        <v>9</v>
      </c>
    </row>
    <row r="69" spans="1:21"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21" ht="15.95" customHeight="1" collapsed="1" x14ac:dyDescent="0.2">
      <c r="A70" s="43" t="s">
        <v>133</v>
      </c>
      <c r="B70" s="44">
        <f t="shared" ref="B70:H70" si="77">B71+B84</f>
        <v>692268</v>
      </c>
      <c r="C70" s="44">
        <f t="shared" si="77"/>
        <v>712033</v>
      </c>
      <c r="D70" s="44">
        <f t="shared" si="77"/>
        <v>709009</v>
      </c>
      <c r="E70" s="44">
        <f t="shared" si="77"/>
        <v>729415</v>
      </c>
      <c r="F70" s="44">
        <f t="shared" si="77"/>
        <v>730555</v>
      </c>
      <c r="G70" s="44">
        <f t="shared" si="77"/>
        <v>751470</v>
      </c>
      <c r="H70" s="44">
        <f t="shared" si="77"/>
        <v>749642</v>
      </c>
      <c r="I70" s="44">
        <f t="shared" ref="I70:J70" si="78">I71+I84</f>
        <v>776658</v>
      </c>
      <c r="J70" s="44">
        <f t="shared" si="78"/>
        <v>989110</v>
      </c>
      <c r="K70" s="44">
        <f t="shared" ref="K70:L70" si="79">K71+K84</f>
        <v>1001980</v>
      </c>
      <c r="L70" s="44">
        <f t="shared" si="79"/>
        <v>1007971</v>
      </c>
      <c r="M70" s="44">
        <f t="shared" ref="M70:N70" si="80">M71+M84</f>
        <v>984793</v>
      </c>
      <c r="N70" s="44">
        <f t="shared" si="80"/>
        <v>982965</v>
      </c>
      <c r="O70" s="44">
        <f t="shared" ref="O70" si="81">O71+O84</f>
        <v>958237</v>
      </c>
      <c r="Q70" s="157">
        <f t="shared" ref="Q70:Q101" si="82">E70</f>
        <v>729415</v>
      </c>
      <c r="R70" s="157">
        <f>I70</f>
        <v>776658</v>
      </c>
      <c r="S70" s="157">
        <f t="shared" ref="S70:S101" si="83">M70</f>
        <v>984793</v>
      </c>
      <c r="T70" s="157">
        <f t="shared" ref="T70:T101" ca="1" si="84">OFFSET(P70,0,-1)</f>
        <v>958237</v>
      </c>
      <c r="U70" s="45" t="s">
        <v>9</v>
      </c>
    </row>
    <row r="71" spans="1:21" ht="15.95" hidden="1" customHeight="1" outlineLevel="1" x14ac:dyDescent="0.2">
      <c r="A71" s="61" t="s">
        <v>134</v>
      </c>
      <c r="B71" s="62">
        <v>654045</v>
      </c>
      <c r="C71" s="62">
        <v>644366</v>
      </c>
      <c r="D71" s="62">
        <v>543413</v>
      </c>
      <c r="E71" s="62">
        <v>416725</v>
      </c>
      <c r="F71" s="62">
        <v>322965</v>
      </c>
      <c r="G71" s="62">
        <v>240396</v>
      </c>
      <c r="H71" s="62">
        <v>109246</v>
      </c>
      <c r="I71" s="62">
        <f t="shared" ref="I71:N71" si="85">SUM(I72:I83)</f>
        <v>19884</v>
      </c>
      <c r="J71" s="62">
        <f t="shared" si="85"/>
        <v>21674</v>
      </c>
      <c r="K71" s="62">
        <f t="shared" si="85"/>
        <v>99189</v>
      </c>
      <c r="L71" s="62">
        <f t="shared" si="85"/>
        <v>113961</v>
      </c>
      <c r="M71" s="62">
        <f t="shared" si="85"/>
        <v>95239</v>
      </c>
      <c r="N71" s="62">
        <f t="shared" si="85"/>
        <v>99767</v>
      </c>
      <c r="O71" s="62">
        <f t="shared" ref="O71" si="86">SUM(O72:O83)</f>
        <v>81249</v>
      </c>
      <c r="Q71" s="158">
        <f t="shared" si="82"/>
        <v>416725</v>
      </c>
      <c r="R71" s="158">
        <f t="shared" ref="R71:R101" si="87">H71</f>
        <v>109246</v>
      </c>
      <c r="S71" s="158">
        <f t="shared" si="83"/>
        <v>95239</v>
      </c>
      <c r="T71" s="158">
        <f t="shared" ca="1" si="84"/>
        <v>81249</v>
      </c>
      <c r="U71" s="45" t="s">
        <v>9</v>
      </c>
    </row>
    <row r="72" spans="1:21" ht="15.95" hidden="1" customHeight="1" outlineLevel="1" x14ac:dyDescent="0.2">
      <c r="A72" s="63" t="s">
        <v>135</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Q72" s="159">
        <f t="shared" si="82"/>
        <v>158</v>
      </c>
      <c r="R72" s="159">
        <f t="shared" si="87"/>
        <v>299</v>
      </c>
      <c r="S72" s="159">
        <f t="shared" si="83"/>
        <v>531</v>
      </c>
      <c r="T72" s="159">
        <f t="shared" ca="1" si="84"/>
        <v>30</v>
      </c>
      <c r="U72" s="45" t="s">
        <v>9</v>
      </c>
    </row>
    <row r="73" spans="1:21" ht="15.95" hidden="1" customHeight="1" outlineLevel="1" x14ac:dyDescent="0.2">
      <c r="A73" s="63" t="s">
        <v>136</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Q73" s="159">
        <f t="shared" si="82"/>
        <v>407369</v>
      </c>
      <c r="R73" s="159">
        <f t="shared" si="87"/>
        <v>98666</v>
      </c>
      <c r="S73" s="159">
        <f t="shared" si="83"/>
        <v>51135</v>
      </c>
      <c r="T73" s="159">
        <f t="shared" ca="1" si="84"/>
        <v>44533</v>
      </c>
      <c r="U73" s="45" t="s">
        <v>9</v>
      </c>
    </row>
    <row r="74" spans="1:21" ht="15.95" hidden="1" customHeight="1" outlineLevel="1" x14ac:dyDescent="0.2">
      <c r="A74" s="63" t="s">
        <v>137</v>
      </c>
      <c r="B74" s="54">
        <v>0</v>
      </c>
      <c r="C74" s="54">
        <v>0</v>
      </c>
      <c r="D74" s="54">
        <v>0</v>
      </c>
      <c r="E74" s="54">
        <v>0</v>
      </c>
      <c r="F74" s="54">
        <v>0</v>
      </c>
      <c r="G74" s="54">
        <v>0</v>
      </c>
      <c r="H74" s="54">
        <v>0</v>
      </c>
      <c r="I74" s="54">
        <v>0</v>
      </c>
      <c r="J74" s="54">
        <v>0</v>
      </c>
      <c r="K74" s="54">
        <v>0</v>
      </c>
      <c r="L74" s="54">
        <v>0</v>
      </c>
      <c r="M74" s="54">
        <v>0</v>
      </c>
      <c r="N74" s="54">
        <v>0</v>
      </c>
      <c r="O74" s="54">
        <v>0</v>
      </c>
      <c r="Q74" s="159">
        <f t="shared" si="82"/>
        <v>0</v>
      </c>
      <c r="R74" s="159">
        <f t="shared" si="87"/>
        <v>0</v>
      </c>
      <c r="S74" s="159">
        <f t="shared" si="83"/>
        <v>0</v>
      </c>
      <c r="T74" s="159">
        <f t="shared" ca="1" si="84"/>
        <v>0</v>
      </c>
      <c r="U74" s="45" t="s">
        <v>9</v>
      </c>
    </row>
    <row r="75" spans="1:21" ht="15.95" hidden="1" customHeight="1" outlineLevel="1" x14ac:dyDescent="0.2">
      <c r="A75" s="63" t="s">
        <v>138</v>
      </c>
      <c r="B75" s="54">
        <v>0</v>
      </c>
      <c r="C75" s="54">
        <v>0</v>
      </c>
      <c r="D75" s="54">
        <v>0</v>
      </c>
      <c r="E75" s="54">
        <v>0</v>
      </c>
      <c r="F75" s="54">
        <v>0</v>
      </c>
      <c r="G75" s="54">
        <v>0</v>
      </c>
      <c r="H75" s="54">
        <v>0</v>
      </c>
      <c r="I75" s="54">
        <v>0</v>
      </c>
      <c r="J75" s="54">
        <v>6365</v>
      </c>
      <c r="K75" s="54">
        <v>19970</v>
      </c>
      <c r="L75" s="54">
        <v>22365</v>
      </c>
      <c r="M75" s="54">
        <v>22682</v>
      </c>
      <c r="N75" s="54">
        <v>23929</v>
      </c>
      <c r="O75" s="54">
        <v>26245</v>
      </c>
      <c r="Q75" s="159">
        <f t="shared" si="82"/>
        <v>0</v>
      </c>
      <c r="R75" s="159">
        <f t="shared" si="87"/>
        <v>0</v>
      </c>
      <c r="S75" s="159">
        <f t="shared" si="83"/>
        <v>22682</v>
      </c>
      <c r="T75" s="159">
        <f t="shared" ca="1" si="84"/>
        <v>26245</v>
      </c>
      <c r="U75" s="45" t="s">
        <v>9</v>
      </c>
    </row>
    <row r="76" spans="1:21" ht="15.95" hidden="1" customHeight="1" outlineLevel="1" x14ac:dyDescent="0.2">
      <c r="A76" s="63" t="s">
        <v>139</v>
      </c>
      <c r="B76" s="54">
        <v>0</v>
      </c>
      <c r="C76" s="54">
        <v>0</v>
      </c>
      <c r="D76" s="54">
        <v>0</v>
      </c>
      <c r="E76" s="54">
        <v>0</v>
      </c>
      <c r="F76" s="54">
        <v>0</v>
      </c>
      <c r="G76" s="54">
        <v>0</v>
      </c>
      <c r="H76" s="54">
        <v>0</v>
      </c>
      <c r="I76" s="54">
        <v>0</v>
      </c>
      <c r="J76" s="54">
        <v>0</v>
      </c>
      <c r="K76" s="54">
        <v>0</v>
      </c>
      <c r="L76" s="54">
        <v>0</v>
      </c>
      <c r="M76" s="54">
        <v>0</v>
      </c>
      <c r="N76" s="54">
        <v>0</v>
      </c>
      <c r="O76" s="54">
        <v>0</v>
      </c>
      <c r="Q76" s="159">
        <f t="shared" si="82"/>
        <v>0</v>
      </c>
      <c r="R76" s="159">
        <f t="shared" si="87"/>
        <v>0</v>
      </c>
      <c r="S76" s="159">
        <f t="shared" si="83"/>
        <v>0</v>
      </c>
      <c r="T76" s="159">
        <f t="shared" ca="1" si="84"/>
        <v>0</v>
      </c>
      <c r="U76" s="45" t="s">
        <v>9</v>
      </c>
    </row>
    <row r="77" spans="1:21" ht="15.95" hidden="1" customHeight="1" outlineLevel="1" x14ac:dyDescent="0.2">
      <c r="A77" s="63" t="s">
        <v>140</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Q77" s="159">
        <f t="shared" si="82"/>
        <v>6895</v>
      </c>
      <c r="R77" s="159">
        <f t="shared" si="87"/>
        <v>8089</v>
      </c>
      <c r="S77" s="159">
        <f t="shared" si="83"/>
        <v>1108</v>
      </c>
      <c r="T77" s="159">
        <f t="shared" ca="1" si="84"/>
        <v>2523</v>
      </c>
      <c r="U77" s="45" t="s">
        <v>9</v>
      </c>
    </row>
    <row r="78" spans="1:21" ht="15.95" hidden="1" customHeight="1" outlineLevel="1" x14ac:dyDescent="0.2">
      <c r="A78" s="63" t="s">
        <v>141</v>
      </c>
      <c r="B78" s="54">
        <v>0</v>
      </c>
      <c r="C78" s="54">
        <v>0</v>
      </c>
      <c r="D78" s="54">
        <v>0</v>
      </c>
      <c r="E78" s="54">
        <v>0</v>
      </c>
      <c r="F78" s="54">
        <v>0</v>
      </c>
      <c r="G78" s="54">
        <v>0</v>
      </c>
      <c r="H78" s="54">
        <v>0</v>
      </c>
      <c r="I78" s="54">
        <v>0</v>
      </c>
      <c r="J78" s="54">
        <v>0</v>
      </c>
      <c r="K78" s="54">
        <v>29137</v>
      </c>
      <c r="L78" s="54">
        <v>31014</v>
      </c>
      <c r="M78" s="54">
        <v>17493</v>
      </c>
      <c r="N78" s="54">
        <v>7497</v>
      </c>
      <c r="O78" s="54">
        <v>7739</v>
      </c>
      <c r="Q78" s="159">
        <f t="shared" si="82"/>
        <v>0</v>
      </c>
      <c r="R78" s="159">
        <f t="shared" si="87"/>
        <v>0</v>
      </c>
      <c r="S78" s="159">
        <f t="shared" si="83"/>
        <v>17493</v>
      </c>
      <c r="T78" s="159">
        <f t="shared" ca="1" si="84"/>
        <v>7739</v>
      </c>
      <c r="U78" s="45" t="s">
        <v>9</v>
      </c>
    </row>
    <row r="79" spans="1:21" ht="15.95" hidden="1" customHeight="1" outlineLevel="1" x14ac:dyDescent="0.2">
      <c r="A79" s="63" t="s">
        <v>142</v>
      </c>
      <c r="B79" s="54">
        <v>0</v>
      </c>
      <c r="C79" s="54">
        <v>0</v>
      </c>
      <c r="D79" s="54">
        <v>0</v>
      </c>
      <c r="E79" s="54">
        <v>0</v>
      </c>
      <c r="F79" s="54">
        <v>0</v>
      </c>
      <c r="G79" s="54">
        <v>0</v>
      </c>
      <c r="H79" s="54">
        <v>0</v>
      </c>
      <c r="I79" s="54">
        <v>0</v>
      </c>
      <c r="J79" s="54">
        <v>0</v>
      </c>
      <c r="K79" s="54">
        <v>0</v>
      </c>
      <c r="L79" s="54">
        <v>0</v>
      </c>
      <c r="M79" s="54">
        <v>0</v>
      </c>
      <c r="N79" s="54">
        <v>0</v>
      </c>
      <c r="O79" s="54">
        <v>0</v>
      </c>
      <c r="Q79" s="159">
        <f t="shared" si="82"/>
        <v>0</v>
      </c>
      <c r="R79" s="159">
        <f t="shared" si="87"/>
        <v>0</v>
      </c>
      <c r="S79" s="159">
        <f t="shared" si="83"/>
        <v>0</v>
      </c>
      <c r="T79" s="159">
        <f t="shared" ca="1" si="84"/>
        <v>0</v>
      </c>
      <c r="U79" s="45" t="s">
        <v>9</v>
      </c>
    </row>
    <row r="80" spans="1:21" ht="15.95" hidden="1" customHeight="1" outlineLevel="1" x14ac:dyDescent="0.2">
      <c r="A80" s="63" t="s">
        <v>143</v>
      </c>
      <c r="B80" s="54">
        <v>0</v>
      </c>
      <c r="C80" s="54">
        <v>0</v>
      </c>
      <c r="D80" s="54">
        <v>0</v>
      </c>
      <c r="E80" s="54">
        <v>0</v>
      </c>
      <c r="F80" s="54">
        <v>0</v>
      </c>
      <c r="G80" s="54">
        <v>0</v>
      </c>
      <c r="H80" s="54">
        <v>0</v>
      </c>
      <c r="I80" s="54">
        <v>0</v>
      </c>
      <c r="J80" s="54">
        <v>0</v>
      </c>
      <c r="K80" s="54">
        <v>0</v>
      </c>
      <c r="L80" s="54">
        <v>0</v>
      </c>
      <c r="M80" s="54">
        <v>0</v>
      </c>
      <c r="N80" s="54">
        <v>0</v>
      </c>
      <c r="O80" s="54">
        <v>0</v>
      </c>
      <c r="Q80" s="159">
        <f t="shared" si="82"/>
        <v>0</v>
      </c>
      <c r="R80" s="159">
        <f t="shared" si="87"/>
        <v>0</v>
      </c>
      <c r="S80" s="159">
        <f t="shared" si="83"/>
        <v>0</v>
      </c>
      <c r="T80" s="159">
        <f t="shared" ca="1" si="84"/>
        <v>0</v>
      </c>
      <c r="U80" s="45" t="s">
        <v>9</v>
      </c>
    </row>
    <row r="81" spans="1:21" ht="15.95" hidden="1" customHeight="1" outlineLevel="1" x14ac:dyDescent="0.2">
      <c r="A81" s="63" t="s">
        <v>144</v>
      </c>
      <c r="B81" s="54">
        <v>0</v>
      </c>
      <c r="C81" s="54">
        <v>0</v>
      </c>
      <c r="D81" s="54">
        <v>0</v>
      </c>
      <c r="E81" s="54">
        <v>126</v>
      </c>
      <c r="F81" s="54">
        <v>1</v>
      </c>
      <c r="G81" s="54">
        <v>9</v>
      </c>
      <c r="H81" s="54">
        <v>6</v>
      </c>
      <c r="I81" s="54">
        <v>5</v>
      </c>
      <c r="J81" s="54">
        <v>21</v>
      </c>
      <c r="K81" s="54">
        <v>159</v>
      </c>
      <c r="L81" s="54">
        <v>125</v>
      </c>
      <c r="M81" s="54">
        <v>87</v>
      </c>
      <c r="N81" s="54">
        <v>36</v>
      </c>
      <c r="O81" s="54">
        <v>42</v>
      </c>
      <c r="Q81" s="159">
        <f t="shared" si="82"/>
        <v>126</v>
      </c>
      <c r="R81" s="159">
        <f t="shared" si="87"/>
        <v>6</v>
      </c>
      <c r="S81" s="159">
        <f t="shared" si="83"/>
        <v>87</v>
      </c>
      <c r="T81" s="159">
        <f t="shared" ca="1" si="84"/>
        <v>42</v>
      </c>
      <c r="U81" s="45" t="s">
        <v>9</v>
      </c>
    </row>
    <row r="82" spans="1:21" ht="15.95" hidden="1" customHeight="1" outlineLevel="1" x14ac:dyDescent="0.2">
      <c r="A82" s="63" t="s">
        <v>145</v>
      </c>
      <c r="B82" s="54">
        <v>0</v>
      </c>
      <c r="C82" s="54">
        <v>0</v>
      </c>
      <c r="D82" s="54">
        <v>0</v>
      </c>
      <c r="E82" s="54">
        <v>0</v>
      </c>
      <c r="F82" s="54">
        <v>0</v>
      </c>
      <c r="G82" s="54">
        <v>0</v>
      </c>
      <c r="H82" s="54">
        <v>0</v>
      </c>
      <c r="I82" s="54">
        <v>0</v>
      </c>
      <c r="J82" s="54">
        <v>0</v>
      </c>
      <c r="K82" s="54">
        <v>0</v>
      </c>
      <c r="L82" s="54">
        <v>0</v>
      </c>
      <c r="M82" s="54">
        <v>0</v>
      </c>
      <c r="N82" s="54">
        <v>0</v>
      </c>
      <c r="O82" s="54">
        <v>0</v>
      </c>
      <c r="Q82" s="159">
        <f t="shared" si="82"/>
        <v>0</v>
      </c>
      <c r="R82" s="159">
        <f t="shared" si="87"/>
        <v>0</v>
      </c>
      <c r="S82" s="159">
        <f t="shared" si="83"/>
        <v>0</v>
      </c>
      <c r="T82" s="159">
        <f t="shared" ca="1" si="84"/>
        <v>0</v>
      </c>
      <c r="U82" s="45" t="s">
        <v>9</v>
      </c>
    </row>
    <row r="83" spans="1:21" ht="15.95" hidden="1" customHeight="1" outlineLevel="1" x14ac:dyDescent="0.2">
      <c r="A83" s="63" t="s">
        <v>146</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Q83" s="159">
        <f t="shared" si="82"/>
        <v>2177</v>
      </c>
      <c r="R83" s="159">
        <f t="shared" si="87"/>
        <v>2186</v>
      </c>
      <c r="S83" s="159">
        <f t="shared" si="83"/>
        <v>2203</v>
      </c>
      <c r="T83" s="159">
        <f t="shared" ca="1" si="84"/>
        <v>137</v>
      </c>
      <c r="U83" s="45" t="s">
        <v>9</v>
      </c>
    </row>
    <row r="84" spans="1:21" ht="15.95" hidden="1" customHeight="1" outlineLevel="1" x14ac:dyDescent="0.2">
      <c r="A84" s="61" t="s">
        <v>147</v>
      </c>
      <c r="B84" s="62">
        <v>38223</v>
      </c>
      <c r="C84" s="62">
        <v>67667</v>
      </c>
      <c r="D84" s="62">
        <v>165596</v>
      </c>
      <c r="E84" s="62">
        <v>312690</v>
      </c>
      <c r="F84" s="62">
        <v>407590</v>
      </c>
      <c r="G84" s="62">
        <v>511074</v>
      </c>
      <c r="H84" s="62">
        <v>640396</v>
      </c>
      <c r="I84" s="62">
        <f t="shared" ref="I84:N84" si="88">SUM(I85:I98)</f>
        <v>756774</v>
      </c>
      <c r="J84" s="62">
        <f t="shared" si="88"/>
        <v>967436</v>
      </c>
      <c r="K84" s="62">
        <f t="shared" si="88"/>
        <v>902791</v>
      </c>
      <c r="L84" s="62">
        <f t="shared" si="88"/>
        <v>894010</v>
      </c>
      <c r="M84" s="62">
        <f t="shared" si="88"/>
        <v>889554</v>
      </c>
      <c r="N84" s="62">
        <f t="shared" si="88"/>
        <v>883198</v>
      </c>
      <c r="O84" s="62">
        <f t="shared" ref="O84" si="89">SUM(O85:O98)</f>
        <v>876988</v>
      </c>
      <c r="Q84" s="62">
        <f t="shared" si="82"/>
        <v>312690</v>
      </c>
      <c r="R84" s="62">
        <f t="shared" si="87"/>
        <v>640396</v>
      </c>
      <c r="S84" s="62">
        <f t="shared" si="83"/>
        <v>889554</v>
      </c>
      <c r="T84" s="62">
        <f t="shared" ca="1" si="84"/>
        <v>876988</v>
      </c>
      <c r="U84" s="45" t="s">
        <v>9</v>
      </c>
    </row>
    <row r="85" spans="1:21" ht="15.95" hidden="1" customHeight="1" outlineLevel="1" x14ac:dyDescent="0.2">
      <c r="A85" s="63" t="s">
        <v>138</v>
      </c>
      <c r="B85" s="58">
        <v>0</v>
      </c>
      <c r="C85" s="58">
        <v>0</v>
      </c>
      <c r="D85" s="58">
        <v>0</v>
      </c>
      <c r="E85" s="58">
        <v>0</v>
      </c>
      <c r="F85" s="58">
        <v>0</v>
      </c>
      <c r="G85" s="58">
        <v>0</v>
      </c>
      <c r="H85" s="58">
        <v>0</v>
      </c>
      <c r="I85" s="58">
        <v>0</v>
      </c>
      <c r="J85" s="58">
        <v>0</v>
      </c>
      <c r="K85" s="58">
        <v>0</v>
      </c>
      <c r="L85" s="58">
        <v>0</v>
      </c>
      <c r="M85" s="58">
        <v>0</v>
      </c>
      <c r="N85" s="58">
        <v>0</v>
      </c>
      <c r="O85" s="58">
        <v>128</v>
      </c>
      <c r="Q85" s="58">
        <f t="shared" si="82"/>
        <v>0</v>
      </c>
      <c r="R85" s="58">
        <f t="shared" si="87"/>
        <v>0</v>
      </c>
      <c r="S85" s="58">
        <f t="shared" si="83"/>
        <v>0</v>
      </c>
      <c r="T85" s="58">
        <f t="shared" ca="1" si="84"/>
        <v>128</v>
      </c>
      <c r="U85" s="45" t="s">
        <v>9</v>
      </c>
    </row>
    <row r="86" spans="1:21" ht="15.95" hidden="1" customHeight="1" outlineLevel="1" x14ac:dyDescent="0.2">
      <c r="A86" s="63" t="s">
        <v>139</v>
      </c>
      <c r="B86" s="54">
        <v>0</v>
      </c>
      <c r="C86" s="54">
        <v>0</v>
      </c>
      <c r="D86" s="54">
        <v>0</v>
      </c>
      <c r="E86" s="54">
        <v>0</v>
      </c>
      <c r="F86" s="54">
        <v>0</v>
      </c>
      <c r="G86" s="54">
        <v>0</v>
      </c>
      <c r="H86" s="54">
        <v>0</v>
      </c>
      <c r="I86" s="54">
        <v>0</v>
      </c>
      <c r="J86" s="54">
        <v>0</v>
      </c>
      <c r="K86" s="54">
        <v>0</v>
      </c>
      <c r="L86" s="54">
        <v>0</v>
      </c>
      <c r="M86" s="54">
        <v>0</v>
      </c>
      <c r="N86" s="54">
        <v>0</v>
      </c>
      <c r="O86" s="54">
        <v>0</v>
      </c>
      <c r="Q86" s="54">
        <f t="shared" si="82"/>
        <v>0</v>
      </c>
      <c r="R86" s="54">
        <f t="shared" si="87"/>
        <v>0</v>
      </c>
      <c r="S86" s="54">
        <f t="shared" si="83"/>
        <v>0</v>
      </c>
      <c r="T86" s="54">
        <f t="shared" ca="1" si="84"/>
        <v>0</v>
      </c>
      <c r="U86" s="45" t="s">
        <v>9</v>
      </c>
    </row>
    <row r="87" spans="1:21" ht="15.95" hidden="1" customHeight="1" outlineLevel="1" x14ac:dyDescent="0.2">
      <c r="A87" s="63" t="s">
        <v>148</v>
      </c>
      <c r="B87" s="54">
        <v>0</v>
      </c>
      <c r="C87" s="54">
        <v>0</v>
      </c>
      <c r="D87" s="54">
        <v>0</v>
      </c>
      <c r="E87" s="54">
        <v>0</v>
      </c>
      <c r="F87" s="54">
        <v>0</v>
      </c>
      <c r="G87" s="54">
        <v>0</v>
      </c>
      <c r="H87" s="54">
        <v>0</v>
      </c>
      <c r="I87" s="54">
        <v>0</v>
      </c>
      <c r="J87" s="54">
        <v>0</v>
      </c>
      <c r="K87" s="54">
        <v>0</v>
      </c>
      <c r="L87" s="54">
        <v>0</v>
      </c>
      <c r="M87" s="54">
        <v>0</v>
      </c>
      <c r="N87" s="54">
        <v>0</v>
      </c>
      <c r="O87" s="54">
        <v>0</v>
      </c>
      <c r="Q87" s="54">
        <f t="shared" si="82"/>
        <v>0</v>
      </c>
      <c r="R87" s="54">
        <f t="shared" si="87"/>
        <v>0</v>
      </c>
      <c r="S87" s="54">
        <f t="shared" si="83"/>
        <v>0</v>
      </c>
      <c r="T87" s="54">
        <f t="shared" ca="1" si="84"/>
        <v>0</v>
      </c>
      <c r="U87" s="45" t="s">
        <v>9</v>
      </c>
    </row>
    <row r="88" spans="1:21" ht="15.95" hidden="1" customHeight="1" outlineLevel="1" x14ac:dyDescent="0.2">
      <c r="A88" s="63" t="s">
        <v>137</v>
      </c>
      <c r="B88" s="54">
        <v>0</v>
      </c>
      <c r="C88" s="54">
        <v>0</v>
      </c>
      <c r="D88" s="54">
        <v>0</v>
      </c>
      <c r="E88" s="54">
        <v>0</v>
      </c>
      <c r="F88" s="54">
        <v>0</v>
      </c>
      <c r="G88" s="54">
        <v>0</v>
      </c>
      <c r="H88" s="54">
        <v>0</v>
      </c>
      <c r="I88" s="54">
        <v>0</v>
      </c>
      <c r="J88" s="54">
        <v>0</v>
      </c>
      <c r="K88" s="54">
        <v>0</v>
      </c>
      <c r="L88" s="54">
        <v>0</v>
      </c>
      <c r="M88" s="54">
        <v>0</v>
      </c>
      <c r="N88" s="54">
        <v>0</v>
      </c>
      <c r="O88" s="54">
        <v>0</v>
      </c>
      <c r="Q88" s="54">
        <f t="shared" si="82"/>
        <v>0</v>
      </c>
      <c r="R88" s="54">
        <f t="shared" si="87"/>
        <v>0</v>
      </c>
      <c r="S88" s="54">
        <f t="shared" si="83"/>
        <v>0</v>
      </c>
      <c r="T88" s="54">
        <f t="shared" ca="1" si="84"/>
        <v>0</v>
      </c>
      <c r="U88" s="45" t="s">
        <v>9</v>
      </c>
    </row>
    <row r="89" spans="1:21" ht="15.95" hidden="1" customHeight="1" outlineLevel="1" x14ac:dyDescent="0.2">
      <c r="A89" s="63" t="s">
        <v>140</v>
      </c>
      <c r="B89" s="54">
        <v>0</v>
      </c>
      <c r="C89" s="54">
        <v>0</v>
      </c>
      <c r="D89" s="54">
        <v>0</v>
      </c>
      <c r="E89" s="54">
        <v>0</v>
      </c>
      <c r="F89" s="54">
        <v>0</v>
      </c>
      <c r="G89" s="54">
        <v>0</v>
      </c>
      <c r="H89" s="54">
        <v>0</v>
      </c>
      <c r="I89" s="54">
        <v>0</v>
      </c>
      <c r="J89" s="54">
        <v>0</v>
      </c>
      <c r="K89" s="54">
        <v>0</v>
      </c>
      <c r="L89" s="54">
        <v>0</v>
      </c>
      <c r="M89" s="54">
        <v>0</v>
      </c>
      <c r="N89" s="54">
        <v>0</v>
      </c>
      <c r="O89" s="54">
        <v>0</v>
      </c>
      <c r="Q89" s="54">
        <f t="shared" si="82"/>
        <v>0</v>
      </c>
      <c r="R89" s="54">
        <f t="shared" si="87"/>
        <v>0</v>
      </c>
      <c r="S89" s="54">
        <f t="shared" si="83"/>
        <v>0</v>
      </c>
      <c r="T89" s="54">
        <f t="shared" ca="1" si="84"/>
        <v>0</v>
      </c>
      <c r="U89" s="45" t="s">
        <v>9</v>
      </c>
    </row>
    <row r="90" spans="1:21" ht="15.95" hidden="1" customHeight="1" outlineLevel="1" x14ac:dyDescent="0.2">
      <c r="A90" s="63" t="s">
        <v>149</v>
      </c>
      <c r="B90" s="54">
        <v>0</v>
      </c>
      <c r="C90" s="54">
        <v>0</v>
      </c>
      <c r="D90" s="54">
        <v>0</v>
      </c>
      <c r="E90" s="54">
        <v>0</v>
      </c>
      <c r="F90" s="54">
        <v>0</v>
      </c>
      <c r="G90" s="54">
        <v>0</v>
      </c>
      <c r="H90" s="54">
        <v>0</v>
      </c>
      <c r="I90" s="54">
        <v>0</v>
      </c>
      <c r="J90" s="54">
        <v>0</v>
      </c>
      <c r="K90" s="54">
        <v>0</v>
      </c>
      <c r="L90" s="54">
        <v>0</v>
      </c>
      <c r="M90" s="54">
        <v>0</v>
      </c>
      <c r="N90" s="54">
        <v>0</v>
      </c>
      <c r="O90" s="54">
        <v>0</v>
      </c>
      <c r="Q90" s="54">
        <f t="shared" si="82"/>
        <v>0</v>
      </c>
      <c r="R90" s="54">
        <f t="shared" si="87"/>
        <v>0</v>
      </c>
      <c r="S90" s="54">
        <f t="shared" si="83"/>
        <v>0</v>
      </c>
      <c r="T90" s="54">
        <f t="shared" ca="1" si="84"/>
        <v>0</v>
      </c>
      <c r="U90" s="45" t="s">
        <v>9</v>
      </c>
    </row>
    <row r="91" spans="1:21" ht="15.95" hidden="1" customHeight="1" outlineLevel="1" x14ac:dyDescent="0.2">
      <c r="A91" s="63" t="s">
        <v>141</v>
      </c>
      <c r="B91" s="54">
        <v>0</v>
      </c>
      <c r="C91" s="54">
        <v>0</v>
      </c>
      <c r="D91" s="54">
        <v>0</v>
      </c>
      <c r="E91" s="54">
        <v>0</v>
      </c>
      <c r="F91" s="54">
        <v>0</v>
      </c>
      <c r="G91" s="54">
        <v>0</v>
      </c>
      <c r="H91" s="54">
        <v>0</v>
      </c>
      <c r="I91" s="54">
        <v>0</v>
      </c>
      <c r="J91" s="54">
        <v>0</v>
      </c>
      <c r="K91" s="54">
        <v>0</v>
      </c>
      <c r="L91" s="54">
        <v>0</v>
      </c>
      <c r="M91" s="54">
        <v>0</v>
      </c>
      <c r="N91" s="54">
        <v>0</v>
      </c>
      <c r="O91" s="54">
        <v>0</v>
      </c>
      <c r="Q91" s="54">
        <f t="shared" si="82"/>
        <v>0</v>
      </c>
      <c r="R91" s="54">
        <f t="shared" si="87"/>
        <v>0</v>
      </c>
      <c r="S91" s="54">
        <f t="shared" si="83"/>
        <v>0</v>
      </c>
      <c r="T91" s="54">
        <f t="shared" ca="1" si="84"/>
        <v>0</v>
      </c>
      <c r="U91" s="45" t="s">
        <v>9</v>
      </c>
    </row>
    <row r="92" spans="1:21" ht="15.95" hidden="1" customHeight="1" outlineLevel="1" x14ac:dyDescent="0.2">
      <c r="A92" s="63" t="s">
        <v>142</v>
      </c>
      <c r="B92" s="54">
        <v>0</v>
      </c>
      <c r="C92" s="54">
        <v>0</v>
      </c>
      <c r="D92" s="54">
        <v>0</v>
      </c>
      <c r="E92" s="54">
        <v>0</v>
      </c>
      <c r="F92" s="54">
        <v>0</v>
      </c>
      <c r="G92" s="54">
        <v>0</v>
      </c>
      <c r="H92" s="54">
        <v>0</v>
      </c>
      <c r="I92" s="54">
        <v>0</v>
      </c>
      <c r="J92" s="54">
        <v>0</v>
      </c>
      <c r="K92" s="54">
        <v>0</v>
      </c>
      <c r="L92" s="54">
        <v>0</v>
      </c>
      <c r="M92" s="54">
        <v>0</v>
      </c>
      <c r="N92" s="54">
        <v>0</v>
      </c>
      <c r="O92" s="54">
        <v>0</v>
      </c>
      <c r="Q92" s="54">
        <f t="shared" si="82"/>
        <v>0</v>
      </c>
      <c r="R92" s="54">
        <f t="shared" si="87"/>
        <v>0</v>
      </c>
      <c r="S92" s="54">
        <f t="shared" si="83"/>
        <v>0</v>
      </c>
      <c r="T92" s="54">
        <f t="shared" ca="1" si="84"/>
        <v>0</v>
      </c>
      <c r="U92" s="45" t="s">
        <v>9</v>
      </c>
    </row>
    <row r="93" spans="1:21" ht="15.95" hidden="1" customHeight="1" outlineLevel="1" x14ac:dyDescent="0.2">
      <c r="A93" s="63" t="s">
        <v>143</v>
      </c>
      <c r="B93" s="54">
        <v>0</v>
      </c>
      <c r="C93" s="54">
        <v>0</v>
      </c>
      <c r="D93" s="54">
        <v>0</v>
      </c>
      <c r="E93" s="54">
        <v>0</v>
      </c>
      <c r="F93" s="54">
        <v>0</v>
      </c>
      <c r="G93" s="54">
        <v>0</v>
      </c>
      <c r="H93" s="54">
        <v>0</v>
      </c>
      <c r="I93" s="54">
        <v>0</v>
      </c>
      <c r="J93" s="54">
        <v>0</v>
      </c>
      <c r="K93" s="54">
        <v>0</v>
      </c>
      <c r="L93" s="54">
        <v>0</v>
      </c>
      <c r="M93" s="54">
        <v>11</v>
      </c>
      <c r="N93" s="54">
        <v>11</v>
      </c>
      <c r="O93" s="54">
        <v>42</v>
      </c>
      <c r="Q93" s="54">
        <f t="shared" si="82"/>
        <v>0</v>
      </c>
      <c r="R93" s="54">
        <f t="shared" si="87"/>
        <v>0</v>
      </c>
      <c r="S93" s="54">
        <f t="shared" si="83"/>
        <v>11</v>
      </c>
      <c r="T93" s="54">
        <f t="shared" ca="1" si="84"/>
        <v>42</v>
      </c>
      <c r="U93" s="45" t="s">
        <v>9</v>
      </c>
    </row>
    <row r="94" spans="1:21" ht="15.95" hidden="1" customHeight="1" outlineLevel="1" x14ac:dyDescent="0.2">
      <c r="A94" s="63" t="s">
        <v>145</v>
      </c>
      <c r="B94" s="54">
        <v>0</v>
      </c>
      <c r="C94" s="54">
        <v>0</v>
      </c>
      <c r="D94" s="54">
        <v>0</v>
      </c>
      <c r="E94" s="54">
        <v>0</v>
      </c>
      <c r="F94" s="54">
        <v>0</v>
      </c>
      <c r="G94" s="54">
        <v>0</v>
      </c>
      <c r="H94" s="54">
        <v>0</v>
      </c>
      <c r="I94" s="54">
        <v>0</v>
      </c>
      <c r="J94" s="54">
        <v>0</v>
      </c>
      <c r="K94" s="54">
        <v>0</v>
      </c>
      <c r="L94" s="54">
        <v>0</v>
      </c>
      <c r="M94" s="54">
        <v>0</v>
      </c>
      <c r="N94" s="54">
        <v>0</v>
      </c>
      <c r="O94" s="54">
        <v>0</v>
      </c>
      <c r="Q94" s="54">
        <f t="shared" si="82"/>
        <v>0</v>
      </c>
      <c r="R94" s="54">
        <f t="shared" si="87"/>
        <v>0</v>
      </c>
      <c r="S94" s="54">
        <f t="shared" si="83"/>
        <v>0</v>
      </c>
      <c r="T94" s="54">
        <f t="shared" ca="1" si="84"/>
        <v>0</v>
      </c>
      <c r="U94" s="45" t="s">
        <v>9</v>
      </c>
    </row>
    <row r="95" spans="1:21" ht="15.95" hidden="1" customHeight="1" outlineLevel="1" x14ac:dyDescent="0.2">
      <c r="A95" s="63" t="s">
        <v>146</v>
      </c>
      <c r="B95" s="54">
        <v>0</v>
      </c>
      <c r="C95" s="54">
        <v>0</v>
      </c>
      <c r="D95" s="54">
        <v>0</v>
      </c>
      <c r="E95" s="54">
        <v>0</v>
      </c>
      <c r="F95" s="54">
        <v>0</v>
      </c>
      <c r="G95" s="54">
        <v>0</v>
      </c>
      <c r="H95" s="54">
        <v>0</v>
      </c>
      <c r="I95" s="54">
        <v>0</v>
      </c>
      <c r="J95" s="54">
        <v>0</v>
      </c>
      <c r="K95" s="54">
        <v>0</v>
      </c>
      <c r="L95" s="54">
        <v>0</v>
      </c>
      <c r="M95" s="54">
        <v>0</v>
      </c>
      <c r="N95" s="54">
        <v>0</v>
      </c>
      <c r="O95" s="54">
        <v>0</v>
      </c>
      <c r="Q95" s="54">
        <f t="shared" si="82"/>
        <v>0</v>
      </c>
      <c r="R95" s="54">
        <f t="shared" si="87"/>
        <v>0</v>
      </c>
      <c r="S95" s="54">
        <f t="shared" si="83"/>
        <v>0</v>
      </c>
      <c r="T95" s="54">
        <f t="shared" ca="1" si="84"/>
        <v>0</v>
      </c>
      <c r="U95" s="45" t="s">
        <v>9</v>
      </c>
    </row>
    <row r="96" spans="1:21" ht="15.95" hidden="1" customHeight="1" outlineLevel="1" x14ac:dyDescent="0.2">
      <c r="A96" s="63" t="s">
        <v>150</v>
      </c>
      <c r="B96" s="54">
        <v>0</v>
      </c>
      <c r="C96" s="54">
        <v>0</v>
      </c>
      <c r="D96" s="54">
        <v>0</v>
      </c>
      <c r="E96" s="54">
        <v>0</v>
      </c>
      <c r="F96" s="54">
        <v>0</v>
      </c>
      <c r="G96" s="54">
        <v>0</v>
      </c>
      <c r="H96" s="54">
        <v>0</v>
      </c>
      <c r="I96" s="54">
        <v>0</v>
      </c>
      <c r="J96" s="54">
        <v>0</v>
      </c>
      <c r="K96" s="54">
        <v>0</v>
      </c>
      <c r="L96" s="54">
        <v>0</v>
      </c>
      <c r="M96" s="54">
        <v>0</v>
      </c>
      <c r="N96" s="54">
        <v>0</v>
      </c>
      <c r="O96" s="54">
        <v>0</v>
      </c>
      <c r="Q96" s="54">
        <f t="shared" si="82"/>
        <v>0</v>
      </c>
      <c r="R96" s="54">
        <f t="shared" si="87"/>
        <v>0</v>
      </c>
      <c r="S96" s="54">
        <f t="shared" si="83"/>
        <v>0</v>
      </c>
      <c r="T96" s="54">
        <f t="shared" ca="1" si="84"/>
        <v>0</v>
      </c>
      <c r="U96" s="45" t="s">
        <v>9</v>
      </c>
    </row>
    <row r="97" spans="1:21" ht="15.95" hidden="1" customHeight="1" outlineLevel="1" x14ac:dyDescent="0.2">
      <c r="A97" s="63" t="s">
        <v>151</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Q97" s="54">
        <f t="shared" si="82"/>
        <v>311116</v>
      </c>
      <c r="R97" s="54">
        <f t="shared" si="87"/>
        <v>638685</v>
      </c>
      <c r="S97" s="54">
        <f t="shared" si="83"/>
        <v>886546</v>
      </c>
      <c r="T97" s="54">
        <f t="shared" ca="1" si="84"/>
        <v>873881</v>
      </c>
      <c r="U97" s="45" t="s">
        <v>9</v>
      </c>
    </row>
    <row r="98" spans="1:21" ht="15.95" hidden="1" customHeight="1" outlineLevel="1" x14ac:dyDescent="0.2">
      <c r="A98" s="63" t="s">
        <v>152</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Q98" s="54">
        <f t="shared" si="82"/>
        <v>1574</v>
      </c>
      <c r="R98" s="54">
        <f t="shared" si="87"/>
        <v>1711</v>
      </c>
      <c r="S98" s="54">
        <f t="shared" si="83"/>
        <v>2997</v>
      </c>
      <c r="T98" s="54">
        <f t="shared" ca="1" si="84"/>
        <v>2937</v>
      </c>
      <c r="U98" s="45" t="s">
        <v>9</v>
      </c>
    </row>
    <row r="99" spans="1:21" ht="15.95" customHeight="1" collapsed="1" x14ac:dyDescent="0.2">
      <c r="A99" s="43" t="s">
        <v>153</v>
      </c>
      <c r="B99" s="145">
        <f t="shared" ref="B99:H99" si="90">B100+B113+B126</f>
        <v>692268</v>
      </c>
      <c r="C99" s="145">
        <f t="shared" si="90"/>
        <v>712033</v>
      </c>
      <c r="D99" s="145">
        <f t="shared" si="90"/>
        <v>709009</v>
      </c>
      <c r="E99" s="145">
        <f t="shared" si="90"/>
        <v>729415</v>
      </c>
      <c r="F99" s="145">
        <f t="shared" si="90"/>
        <v>730555</v>
      </c>
      <c r="G99" s="145">
        <f t="shared" si="90"/>
        <v>751470</v>
      </c>
      <c r="H99" s="145">
        <f t="shared" si="90"/>
        <v>749642</v>
      </c>
      <c r="I99" s="145">
        <f t="shared" ref="I99:J99" si="91">I100+I113+I126</f>
        <v>776658</v>
      </c>
      <c r="J99" s="145">
        <f t="shared" si="91"/>
        <v>989110</v>
      </c>
      <c r="K99" s="145">
        <f t="shared" ref="K99:L99" si="92">K100+K113+K126</f>
        <v>1001980</v>
      </c>
      <c r="L99" s="145">
        <f t="shared" si="92"/>
        <v>1007971</v>
      </c>
      <c r="M99" s="145">
        <f t="shared" ref="M99:N99" si="93">M100+M113+M126</f>
        <v>984793</v>
      </c>
      <c r="N99" s="145">
        <f t="shared" si="93"/>
        <v>982965</v>
      </c>
      <c r="O99" s="145">
        <f t="shared" ref="O99" si="94">O100+O113+O126</f>
        <v>958237</v>
      </c>
      <c r="Q99" s="44">
        <f t="shared" si="82"/>
        <v>729415</v>
      </c>
      <c r="R99" s="44">
        <f t="shared" si="87"/>
        <v>749642</v>
      </c>
      <c r="S99" s="44">
        <f t="shared" si="83"/>
        <v>984793</v>
      </c>
      <c r="T99" s="44">
        <f t="shared" ca="1" si="84"/>
        <v>958237</v>
      </c>
      <c r="U99" s="45" t="s">
        <v>9</v>
      </c>
    </row>
    <row r="100" spans="1:21" ht="15.95" hidden="1" customHeight="1" outlineLevel="1" x14ac:dyDescent="0.2">
      <c r="A100" s="61" t="s">
        <v>154</v>
      </c>
      <c r="B100" s="62">
        <v>1243</v>
      </c>
      <c r="C100" s="62">
        <v>12379</v>
      </c>
      <c r="D100" s="62">
        <v>6398</v>
      </c>
      <c r="E100" s="62">
        <v>60734</v>
      </c>
      <c r="F100" s="62">
        <v>11057</v>
      </c>
      <c r="G100" s="62">
        <v>35257</v>
      </c>
      <c r="H100" s="62">
        <v>25937</v>
      </c>
      <c r="I100" s="62">
        <f t="shared" ref="I100:N100" si="95">SUM(I101:I112)</f>
        <v>32295</v>
      </c>
      <c r="J100" s="62">
        <f t="shared" si="95"/>
        <v>148647</v>
      </c>
      <c r="K100" s="62">
        <f t="shared" si="95"/>
        <v>94249</v>
      </c>
      <c r="L100" s="62">
        <f t="shared" si="95"/>
        <v>79180</v>
      </c>
      <c r="M100" s="62">
        <f t="shared" si="95"/>
        <v>96419</v>
      </c>
      <c r="N100" s="62">
        <f t="shared" si="95"/>
        <v>91909</v>
      </c>
      <c r="O100" s="62">
        <f t="shared" ref="O100" si="96">SUM(O101:O112)</f>
        <v>87818</v>
      </c>
      <c r="Q100" s="62">
        <f t="shared" si="82"/>
        <v>60734</v>
      </c>
      <c r="R100" s="62">
        <f t="shared" si="87"/>
        <v>25937</v>
      </c>
      <c r="S100" s="62">
        <f t="shared" si="83"/>
        <v>96419</v>
      </c>
      <c r="T100" s="62">
        <f t="shared" ca="1" si="84"/>
        <v>87818</v>
      </c>
      <c r="U100" s="45" t="s">
        <v>9</v>
      </c>
    </row>
    <row r="101" spans="1:21" ht="15.95" hidden="1" customHeight="1" outlineLevel="1" x14ac:dyDescent="0.2">
      <c r="A101" s="63" t="s">
        <v>155</v>
      </c>
      <c r="B101" s="54">
        <v>0</v>
      </c>
      <c r="C101" s="54">
        <v>0</v>
      </c>
      <c r="D101" s="54">
        <v>0</v>
      </c>
      <c r="E101" s="54">
        <v>0</v>
      </c>
      <c r="F101" s="54">
        <v>0</v>
      </c>
      <c r="G101" s="54">
        <v>0</v>
      </c>
      <c r="H101" s="54">
        <v>0</v>
      </c>
      <c r="I101" s="54">
        <v>0</v>
      </c>
      <c r="J101" s="54">
        <v>0</v>
      </c>
      <c r="K101" s="54">
        <v>0</v>
      </c>
      <c r="L101" s="54">
        <v>0</v>
      </c>
      <c r="M101" s="54">
        <v>0</v>
      </c>
      <c r="N101" s="54">
        <v>0</v>
      </c>
      <c r="O101" s="54">
        <v>0</v>
      </c>
      <c r="Q101" s="54">
        <f t="shared" si="82"/>
        <v>0</v>
      </c>
      <c r="R101" s="54">
        <f t="shared" si="87"/>
        <v>0</v>
      </c>
      <c r="S101" s="54">
        <f t="shared" si="83"/>
        <v>0</v>
      </c>
      <c r="T101" s="54">
        <f t="shared" ca="1" si="84"/>
        <v>0</v>
      </c>
      <c r="U101" s="45" t="s">
        <v>9</v>
      </c>
    </row>
    <row r="102" spans="1:21" ht="15.95" hidden="1" customHeight="1" outlineLevel="1" x14ac:dyDescent="0.2">
      <c r="A102" s="63" t="s">
        <v>156</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Q102" s="54">
        <f t="shared" ref="Q102:Q133" si="97">E102</f>
        <v>10791</v>
      </c>
      <c r="R102" s="54">
        <f t="shared" ref="R102:R133" si="98">H102</f>
        <v>-489</v>
      </c>
      <c r="S102" s="54">
        <f t="shared" ref="S102:S133" si="99">M102</f>
        <v>12819</v>
      </c>
      <c r="T102" s="54">
        <f t="shared" ref="T102:T133" ca="1" si="100">OFFSET(P102,0,-1)</f>
        <v>39499</v>
      </c>
      <c r="U102" s="45" t="s">
        <v>9</v>
      </c>
    </row>
    <row r="103" spans="1:21" ht="15.95" hidden="1" customHeight="1" outlineLevel="1" x14ac:dyDescent="0.2">
      <c r="A103" s="63" t="s">
        <v>157</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Q103" s="54">
        <f t="shared" si="97"/>
        <v>1959</v>
      </c>
      <c r="R103" s="54">
        <f t="shared" si="98"/>
        <v>22630</v>
      </c>
      <c r="S103" s="54">
        <f t="shared" si="99"/>
        <v>6514</v>
      </c>
      <c r="T103" s="54">
        <f t="shared" ca="1" si="100"/>
        <v>8864</v>
      </c>
      <c r="U103" s="45" t="s">
        <v>9</v>
      </c>
    </row>
    <row r="104" spans="1:21" ht="15.95" hidden="1" customHeight="1" outlineLevel="1" x14ac:dyDescent="0.2">
      <c r="A104" s="63" t="s">
        <v>158</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Q104" s="54">
        <f t="shared" si="97"/>
        <v>3092</v>
      </c>
      <c r="R104" s="54">
        <f t="shared" si="98"/>
        <v>2361</v>
      </c>
      <c r="S104" s="54">
        <f t="shared" si="99"/>
        <v>4290</v>
      </c>
      <c r="T104" s="54">
        <f t="shared" ca="1" si="100"/>
        <v>3356</v>
      </c>
      <c r="U104" s="45" t="s">
        <v>9</v>
      </c>
    </row>
    <row r="105" spans="1:21" ht="15.95" hidden="1" customHeight="1" outlineLevel="1" x14ac:dyDescent="0.2">
      <c r="A105" s="63" t="s">
        <v>159</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Q105" s="54">
        <f t="shared" si="97"/>
        <v>2787</v>
      </c>
      <c r="R105" s="54">
        <f t="shared" si="98"/>
        <v>1436</v>
      </c>
      <c r="S105" s="54">
        <f t="shared" si="99"/>
        <v>4259</v>
      </c>
      <c r="T105" s="54">
        <f t="shared" ca="1" si="100"/>
        <v>4680</v>
      </c>
      <c r="U105" s="45" t="s">
        <v>9</v>
      </c>
    </row>
    <row r="106" spans="1:21" ht="15.95" hidden="1" customHeight="1" outlineLevel="1" x14ac:dyDescent="0.2">
      <c r="A106" s="63" t="s">
        <v>160</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Q106" s="54">
        <f t="shared" si="97"/>
        <v>0</v>
      </c>
      <c r="R106" s="54">
        <f t="shared" si="98"/>
        <v>0</v>
      </c>
      <c r="S106" s="54">
        <f t="shared" si="99"/>
        <v>48020</v>
      </c>
      <c r="T106" s="54">
        <f t="shared" ca="1" si="100"/>
        <v>27582</v>
      </c>
      <c r="U106" s="45" t="s">
        <v>9</v>
      </c>
    </row>
    <row r="107" spans="1:21" ht="15.95" hidden="1" customHeight="1" outlineLevel="1" x14ac:dyDescent="0.2">
      <c r="A107" s="63" t="s">
        <v>161</v>
      </c>
      <c r="B107" s="54">
        <v>0</v>
      </c>
      <c r="C107" s="54">
        <v>0</v>
      </c>
      <c r="D107" s="54">
        <v>0</v>
      </c>
      <c r="E107" s="54">
        <v>42106</v>
      </c>
      <c r="F107" s="54">
        <v>0</v>
      </c>
      <c r="G107" s="54">
        <v>0</v>
      </c>
      <c r="H107" s="54">
        <v>0</v>
      </c>
      <c r="I107" s="54">
        <v>0</v>
      </c>
      <c r="J107" s="54">
        <v>0</v>
      </c>
      <c r="K107" s="54">
        <v>0</v>
      </c>
      <c r="L107" s="54">
        <v>0</v>
      </c>
      <c r="M107" s="54">
        <v>18082</v>
      </c>
      <c r="N107" s="54">
        <v>17864</v>
      </c>
      <c r="O107" s="54">
        <v>0</v>
      </c>
      <c r="Q107" s="54">
        <f t="shared" si="97"/>
        <v>42106</v>
      </c>
      <c r="R107" s="54">
        <f t="shared" si="98"/>
        <v>0</v>
      </c>
      <c r="S107" s="54">
        <f t="shared" si="99"/>
        <v>18082</v>
      </c>
      <c r="T107" s="54">
        <f t="shared" ca="1" si="100"/>
        <v>0</v>
      </c>
      <c r="U107" s="45" t="s">
        <v>9</v>
      </c>
    </row>
    <row r="108" spans="1:21" ht="15.95" hidden="1" customHeight="1" outlineLevel="1" x14ac:dyDescent="0.2">
      <c r="A108" s="63" t="s">
        <v>162</v>
      </c>
      <c r="B108" s="54">
        <v>0</v>
      </c>
      <c r="C108" s="54">
        <v>0</v>
      </c>
      <c r="D108" s="54">
        <v>0</v>
      </c>
      <c r="E108" s="54">
        <v>0</v>
      </c>
      <c r="F108" s="54">
        <v>0</v>
      </c>
      <c r="G108" s="54">
        <v>0</v>
      </c>
      <c r="H108" s="54">
        <v>0</v>
      </c>
      <c r="I108" s="54">
        <v>0</v>
      </c>
      <c r="J108" s="54">
        <v>0</v>
      </c>
      <c r="K108" s="54">
        <v>0</v>
      </c>
      <c r="L108" s="54">
        <v>0</v>
      </c>
      <c r="M108" s="54">
        <v>0</v>
      </c>
      <c r="N108" s="54">
        <v>0</v>
      </c>
      <c r="O108" s="54">
        <v>0</v>
      </c>
      <c r="Q108" s="54">
        <f t="shared" si="97"/>
        <v>0</v>
      </c>
      <c r="R108" s="54">
        <f t="shared" si="98"/>
        <v>0</v>
      </c>
      <c r="S108" s="54">
        <f t="shared" si="99"/>
        <v>0</v>
      </c>
      <c r="T108" s="54">
        <f t="shared" ca="1" si="100"/>
        <v>0</v>
      </c>
      <c r="U108" s="45" t="s">
        <v>9</v>
      </c>
    </row>
    <row r="109" spans="1:21" ht="15.95" hidden="1" customHeight="1" outlineLevel="1" x14ac:dyDescent="0.2">
      <c r="A109" s="63" t="s">
        <v>163</v>
      </c>
      <c r="B109" s="54">
        <v>0</v>
      </c>
      <c r="C109" s="54">
        <v>0</v>
      </c>
      <c r="D109" s="54">
        <v>0</v>
      </c>
      <c r="E109" s="54">
        <v>0</v>
      </c>
      <c r="F109" s="54">
        <v>0</v>
      </c>
      <c r="G109" s="54">
        <v>0</v>
      </c>
      <c r="H109" s="54">
        <v>0</v>
      </c>
      <c r="I109" s="54">
        <v>0</v>
      </c>
      <c r="J109" s="54">
        <v>83</v>
      </c>
      <c r="K109" s="54">
        <v>500</v>
      </c>
      <c r="L109" s="54">
        <v>655</v>
      </c>
      <c r="M109" s="54">
        <v>751</v>
      </c>
      <c r="N109" s="54">
        <v>864</v>
      </c>
      <c r="O109" s="54">
        <v>983</v>
      </c>
      <c r="Q109" s="54">
        <f t="shared" si="97"/>
        <v>0</v>
      </c>
      <c r="R109" s="54">
        <f t="shared" si="98"/>
        <v>0</v>
      </c>
      <c r="S109" s="54">
        <f t="shared" si="99"/>
        <v>751</v>
      </c>
      <c r="T109" s="54">
        <f t="shared" ca="1" si="100"/>
        <v>983</v>
      </c>
      <c r="U109" s="45" t="s">
        <v>9</v>
      </c>
    </row>
    <row r="110" spans="1:21" ht="15.95" hidden="1" customHeight="1" outlineLevel="1" x14ac:dyDescent="0.2">
      <c r="A110" s="63" t="s">
        <v>164</v>
      </c>
      <c r="B110" s="54">
        <v>0</v>
      </c>
      <c r="C110" s="54">
        <v>0</v>
      </c>
      <c r="D110" s="54">
        <v>0</v>
      </c>
      <c r="E110" s="54">
        <v>0</v>
      </c>
      <c r="F110" s="54">
        <v>0</v>
      </c>
      <c r="G110" s="54">
        <v>0</v>
      </c>
      <c r="H110" s="54">
        <v>0</v>
      </c>
      <c r="I110" s="54">
        <v>0</v>
      </c>
      <c r="J110" s="54">
        <v>0</v>
      </c>
      <c r="K110" s="54">
        <v>0</v>
      </c>
      <c r="L110" s="54">
        <v>0</v>
      </c>
      <c r="M110" s="54">
        <v>0</v>
      </c>
      <c r="N110" s="54">
        <v>0</v>
      </c>
      <c r="O110" s="54">
        <v>0</v>
      </c>
      <c r="Q110" s="54">
        <f t="shared" si="97"/>
        <v>0</v>
      </c>
      <c r="R110" s="54">
        <f t="shared" si="98"/>
        <v>0</v>
      </c>
      <c r="S110" s="54">
        <f t="shared" si="99"/>
        <v>0</v>
      </c>
      <c r="T110" s="54">
        <f t="shared" ca="1" si="100"/>
        <v>0</v>
      </c>
      <c r="U110" s="45" t="s">
        <v>9</v>
      </c>
    </row>
    <row r="111" spans="1:21" ht="15.95" hidden="1" customHeight="1" outlineLevel="1" x14ac:dyDescent="0.2">
      <c r="A111" s="63" t="s">
        <v>165</v>
      </c>
      <c r="B111" s="54">
        <v>0</v>
      </c>
      <c r="C111" s="54">
        <v>0</v>
      </c>
      <c r="D111" s="54">
        <v>0</v>
      </c>
      <c r="E111" s="54">
        <v>0</v>
      </c>
      <c r="F111" s="54">
        <v>0</v>
      </c>
      <c r="G111" s="54">
        <v>0</v>
      </c>
      <c r="H111" s="54">
        <v>0</v>
      </c>
      <c r="I111" s="54">
        <v>0</v>
      </c>
      <c r="J111" s="54">
        <v>0</v>
      </c>
      <c r="K111" s="54">
        <v>15</v>
      </c>
      <c r="L111" s="54">
        <v>15</v>
      </c>
      <c r="M111" s="54">
        <v>614</v>
      </c>
      <c r="N111" s="54">
        <v>638</v>
      </c>
      <c r="O111" s="54">
        <v>1718</v>
      </c>
      <c r="Q111" s="54">
        <f t="shared" si="97"/>
        <v>0</v>
      </c>
      <c r="R111" s="54">
        <f t="shared" si="98"/>
        <v>0</v>
      </c>
      <c r="S111" s="54">
        <f t="shared" si="99"/>
        <v>614</v>
      </c>
      <c r="T111" s="54">
        <f t="shared" ca="1" si="100"/>
        <v>1718</v>
      </c>
      <c r="U111" s="45" t="s">
        <v>9</v>
      </c>
    </row>
    <row r="112" spans="1:21" ht="15.95" hidden="1" customHeight="1" outlineLevel="1" x14ac:dyDescent="0.2">
      <c r="A112" s="63" t="s">
        <v>166</v>
      </c>
      <c r="B112" s="54">
        <v>0</v>
      </c>
      <c r="C112" s="54">
        <v>0</v>
      </c>
      <c r="D112" s="54">
        <v>0</v>
      </c>
      <c r="E112" s="54">
        <v>-1</v>
      </c>
      <c r="F112" s="54">
        <v>0</v>
      </c>
      <c r="G112" s="54">
        <v>1</v>
      </c>
      <c r="H112" s="54">
        <v>-1</v>
      </c>
      <c r="I112" s="54">
        <v>0</v>
      </c>
      <c r="J112" s="54">
        <v>392</v>
      </c>
      <c r="K112" s="54">
        <v>1011</v>
      </c>
      <c r="L112" s="54">
        <v>1028</v>
      </c>
      <c r="M112" s="54">
        <v>1070</v>
      </c>
      <c r="N112" s="54">
        <v>1088</v>
      </c>
      <c r="O112" s="54">
        <v>1136</v>
      </c>
      <c r="Q112" s="54">
        <f t="shared" si="97"/>
        <v>-1</v>
      </c>
      <c r="R112" s="54">
        <f t="shared" si="98"/>
        <v>-1</v>
      </c>
      <c r="S112" s="54">
        <f t="shared" si="99"/>
        <v>1070</v>
      </c>
      <c r="T112" s="54">
        <f t="shared" ca="1" si="100"/>
        <v>1136</v>
      </c>
      <c r="U112" s="45" t="s">
        <v>9</v>
      </c>
    </row>
    <row r="113" spans="1:21" ht="15.95" hidden="1" customHeight="1" outlineLevel="1" x14ac:dyDescent="0.2">
      <c r="A113" s="61" t="s">
        <v>167</v>
      </c>
      <c r="B113" s="62">
        <v>668336</v>
      </c>
      <c r="C113" s="62">
        <v>676980</v>
      </c>
      <c r="D113" s="62">
        <v>679952</v>
      </c>
      <c r="E113" s="62">
        <v>688147</v>
      </c>
      <c r="F113" s="62">
        <v>696863</v>
      </c>
      <c r="G113" s="62">
        <v>693601</v>
      </c>
      <c r="H113" s="62">
        <v>701228</v>
      </c>
      <c r="I113" s="62">
        <f t="shared" ref="I113:N113" si="101">SUM(I114:I125)</f>
        <v>721915</v>
      </c>
      <c r="J113" s="62">
        <f t="shared" si="101"/>
        <v>740334</v>
      </c>
      <c r="K113" s="62">
        <f t="shared" si="101"/>
        <v>755275</v>
      </c>
      <c r="L113" s="62">
        <f t="shared" si="101"/>
        <v>778662</v>
      </c>
      <c r="M113" s="62">
        <f t="shared" si="101"/>
        <v>804264</v>
      </c>
      <c r="N113" s="62">
        <f t="shared" si="101"/>
        <v>808994</v>
      </c>
      <c r="O113" s="62">
        <f t="shared" ref="O113" si="102">SUM(O114:O125)</f>
        <v>834266</v>
      </c>
      <c r="Q113" s="62">
        <f t="shared" si="97"/>
        <v>688147</v>
      </c>
      <c r="R113" s="62">
        <f t="shared" si="98"/>
        <v>701228</v>
      </c>
      <c r="S113" s="62">
        <f t="shared" si="99"/>
        <v>804264</v>
      </c>
      <c r="T113" s="62">
        <f t="shared" ca="1" si="100"/>
        <v>834266</v>
      </c>
      <c r="U113" s="45" t="s">
        <v>9</v>
      </c>
    </row>
    <row r="114" spans="1:21" ht="15.95" hidden="1" customHeight="1" outlineLevel="1" x14ac:dyDescent="0.2">
      <c r="A114" s="63" t="s">
        <v>155</v>
      </c>
      <c r="B114" s="54">
        <v>0</v>
      </c>
      <c r="C114" s="54">
        <v>0</v>
      </c>
      <c r="D114" s="54">
        <v>0</v>
      </c>
      <c r="E114" s="54">
        <v>0</v>
      </c>
      <c r="F114" s="54">
        <v>0</v>
      </c>
      <c r="G114" s="54">
        <v>0</v>
      </c>
      <c r="H114" s="54">
        <v>0</v>
      </c>
      <c r="I114" s="54">
        <v>0</v>
      </c>
      <c r="J114" s="54">
        <v>0</v>
      </c>
      <c r="K114" s="54">
        <v>0</v>
      </c>
      <c r="L114" s="54">
        <v>0</v>
      </c>
      <c r="M114" s="54">
        <v>0</v>
      </c>
      <c r="N114" s="54">
        <v>0</v>
      </c>
      <c r="O114" s="54">
        <v>0</v>
      </c>
      <c r="Q114" s="54">
        <f t="shared" si="97"/>
        <v>0</v>
      </c>
      <c r="R114" s="54">
        <f t="shared" si="98"/>
        <v>0</v>
      </c>
      <c r="S114" s="54">
        <f t="shared" si="99"/>
        <v>0</v>
      </c>
      <c r="T114" s="54">
        <f t="shared" ca="1" si="100"/>
        <v>0</v>
      </c>
      <c r="U114" s="45" t="s">
        <v>9</v>
      </c>
    </row>
    <row r="115" spans="1:21" ht="15.95" hidden="1" customHeight="1" outlineLevel="1" x14ac:dyDescent="0.2">
      <c r="A115" s="63" t="s">
        <v>156</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Q115" s="54">
        <f t="shared" si="97"/>
        <v>688147</v>
      </c>
      <c r="R115" s="54">
        <f t="shared" si="98"/>
        <v>701228</v>
      </c>
      <c r="S115" s="54">
        <f t="shared" si="99"/>
        <v>801199</v>
      </c>
      <c r="T115" s="54">
        <f t="shared" ca="1" si="100"/>
        <v>822071</v>
      </c>
      <c r="U115" s="45" t="s">
        <v>9</v>
      </c>
    </row>
    <row r="116" spans="1:21" ht="15.95" hidden="1" customHeight="1" outlineLevel="1" x14ac:dyDescent="0.2">
      <c r="A116" s="63" t="s">
        <v>157</v>
      </c>
      <c r="B116" s="54">
        <v>0</v>
      </c>
      <c r="C116" s="54">
        <v>0</v>
      </c>
      <c r="D116" s="54">
        <v>0</v>
      </c>
      <c r="E116" s="54">
        <v>0</v>
      </c>
      <c r="F116" s="54">
        <v>0</v>
      </c>
      <c r="G116" s="54">
        <v>0</v>
      </c>
      <c r="H116" s="54">
        <v>0</v>
      </c>
      <c r="I116" s="54">
        <v>0</v>
      </c>
      <c r="J116" s="54">
        <v>0</v>
      </c>
      <c r="K116" s="54">
        <v>0</v>
      </c>
      <c r="L116" s="54">
        <v>0</v>
      </c>
      <c r="M116" s="54">
        <v>0</v>
      </c>
      <c r="N116" s="54">
        <v>0</v>
      </c>
      <c r="O116" s="54">
        <v>0</v>
      </c>
      <c r="Q116" s="54">
        <f t="shared" si="97"/>
        <v>0</v>
      </c>
      <c r="R116" s="54">
        <f t="shared" si="98"/>
        <v>0</v>
      </c>
      <c r="S116" s="54">
        <f t="shared" si="99"/>
        <v>0</v>
      </c>
      <c r="T116" s="54">
        <f t="shared" ca="1" si="100"/>
        <v>0</v>
      </c>
      <c r="U116" s="45" t="s">
        <v>9</v>
      </c>
    </row>
    <row r="117" spans="1:21" ht="15.95" hidden="1" customHeight="1" outlineLevel="1" x14ac:dyDescent="0.2">
      <c r="A117" s="63" t="s">
        <v>148</v>
      </c>
      <c r="B117" s="54">
        <v>0</v>
      </c>
      <c r="C117" s="54">
        <v>0</v>
      </c>
      <c r="D117" s="54">
        <v>0</v>
      </c>
      <c r="E117" s="54">
        <v>0</v>
      </c>
      <c r="F117" s="54">
        <v>0</v>
      </c>
      <c r="G117" s="54">
        <v>0</v>
      </c>
      <c r="H117" s="54">
        <v>0</v>
      </c>
      <c r="I117" s="54">
        <v>0</v>
      </c>
      <c r="J117" s="54">
        <v>0</v>
      </c>
      <c r="K117" s="54">
        <v>0</v>
      </c>
      <c r="L117" s="54">
        <v>0</v>
      </c>
      <c r="M117" s="54">
        <v>0</v>
      </c>
      <c r="N117" s="54">
        <v>0</v>
      </c>
      <c r="O117" s="54">
        <v>0</v>
      </c>
      <c r="Q117" s="54">
        <f t="shared" si="97"/>
        <v>0</v>
      </c>
      <c r="R117" s="54">
        <f t="shared" si="98"/>
        <v>0</v>
      </c>
      <c r="S117" s="54">
        <f t="shared" si="99"/>
        <v>0</v>
      </c>
      <c r="T117" s="54">
        <f t="shared" ca="1" si="100"/>
        <v>0</v>
      </c>
      <c r="U117" s="45" t="s">
        <v>9</v>
      </c>
    </row>
    <row r="118" spans="1:21" ht="15.95" hidden="1" customHeight="1" outlineLevel="1" x14ac:dyDescent="0.2">
      <c r="A118" s="63" t="s">
        <v>159</v>
      </c>
      <c r="B118" s="54">
        <v>0</v>
      </c>
      <c r="C118" s="54">
        <v>0</v>
      </c>
      <c r="D118" s="54">
        <v>0</v>
      </c>
      <c r="E118" s="54">
        <v>0</v>
      </c>
      <c r="F118" s="54">
        <v>0</v>
      </c>
      <c r="G118" s="54">
        <v>0</v>
      </c>
      <c r="H118" s="54">
        <v>0</v>
      </c>
      <c r="I118" s="54">
        <v>0</v>
      </c>
      <c r="J118" s="54">
        <v>0</v>
      </c>
      <c r="K118" s="54">
        <v>0</v>
      </c>
      <c r="L118" s="54">
        <v>0</v>
      </c>
      <c r="M118" s="54">
        <v>0</v>
      </c>
      <c r="N118" s="54">
        <v>0</v>
      </c>
      <c r="O118" s="54">
        <v>0</v>
      </c>
      <c r="Q118" s="54">
        <f t="shared" si="97"/>
        <v>0</v>
      </c>
      <c r="R118" s="54">
        <f t="shared" si="98"/>
        <v>0</v>
      </c>
      <c r="S118" s="54">
        <f t="shared" si="99"/>
        <v>0</v>
      </c>
      <c r="T118" s="54">
        <f t="shared" ca="1" si="100"/>
        <v>0</v>
      </c>
      <c r="U118" s="45" t="s">
        <v>9</v>
      </c>
    </row>
    <row r="119" spans="1:21" ht="15.95" hidden="1" customHeight="1" outlineLevel="1" x14ac:dyDescent="0.2">
      <c r="A119" s="63" t="s">
        <v>149</v>
      </c>
      <c r="B119" s="54">
        <v>0</v>
      </c>
      <c r="C119" s="54">
        <v>0</v>
      </c>
      <c r="D119" s="54">
        <v>0</v>
      </c>
      <c r="E119" s="54">
        <v>0</v>
      </c>
      <c r="F119" s="54">
        <v>0</v>
      </c>
      <c r="G119" s="54">
        <v>0</v>
      </c>
      <c r="H119" s="54">
        <v>0</v>
      </c>
      <c r="I119" s="54">
        <v>0</v>
      </c>
      <c r="J119" s="54">
        <v>0</v>
      </c>
      <c r="K119" s="54">
        <v>0</v>
      </c>
      <c r="L119" s="54">
        <v>0</v>
      </c>
      <c r="M119" s="54">
        <v>0</v>
      </c>
      <c r="N119" s="54">
        <v>0</v>
      </c>
      <c r="O119" s="54">
        <v>0</v>
      </c>
      <c r="Q119" s="54">
        <f t="shared" si="97"/>
        <v>0</v>
      </c>
      <c r="R119" s="54">
        <f t="shared" si="98"/>
        <v>0</v>
      </c>
      <c r="S119" s="54">
        <f t="shared" si="99"/>
        <v>0</v>
      </c>
      <c r="T119" s="54">
        <f t="shared" ca="1" si="100"/>
        <v>0</v>
      </c>
      <c r="U119" s="45" t="s">
        <v>9</v>
      </c>
    </row>
    <row r="120" spans="1:21" ht="15.95" hidden="1" customHeight="1" outlineLevel="1" x14ac:dyDescent="0.2">
      <c r="A120" s="63" t="s">
        <v>164</v>
      </c>
      <c r="B120" s="54">
        <v>0</v>
      </c>
      <c r="C120" s="54">
        <v>0</v>
      </c>
      <c r="D120" s="54">
        <v>0</v>
      </c>
      <c r="E120" s="54">
        <v>0</v>
      </c>
      <c r="F120" s="54">
        <v>0</v>
      </c>
      <c r="G120" s="54">
        <v>0</v>
      </c>
      <c r="H120" s="54">
        <v>0</v>
      </c>
      <c r="I120" s="54">
        <v>0</v>
      </c>
      <c r="J120" s="54">
        <v>0</v>
      </c>
      <c r="K120" s="54">
        <v>0</v>
      </c>
      <c r="L120" s="54">
        <v>14</v>
      </c>
      <c r="M120" s="54">
        <v>15</v>
      </c>
      <c r="N120" s="54">
        <v>15</v>
      </c>
      <c r="O120" s="54">
        <v>15</v>
      </c>
      <c r="Q120" s="54">
        <f t="shared" si="97"/>
        <v>0</v>
      </c>
      <c r="R120" s="54">
        <f t="shared" si="98"/>
        <v>0</v>
      </c>
      <c r="S120" s="54">
        <f t="shared" si="99"/>
        <v>15</v>
      </c>
      <c r="T120" s="54">
        <f t="shared" ca="1" si="100"/>
        <v>15</v>
      </c>
      <c r="U120" s="45" t="s">
        <v>9</v>
      </c>
    </row>
    <row r="121" spans="1:21" ht="15.95" hidden="1" customHeight="1" outlineLevel="1" x14ac:dyDescent="0.2">
      <c r="A121" s="63" t="s">
        <v>165</v>
      </c>
      <c r="B121" s="54">
        <v>0</v>
      </c>
      <c r="C121" s="54">
        <v>0</v>
      </c>
      <c r="D121" s="54">
        <v>0</v>
      </c>
      <c r="E121" s="54">
        <v>0</v>
      </c>
      <c r="F121" s="54">
        <v>0</v>
      </c>
      <c r="G121" s="54">
        <v>0</v>
      </c>
      <c r="H121" s="54">
        <v>0</v>
      </c>
      <c r="I121" s="54">
        <v>0</v>
      </c>
      <c r="J121" s="54">
        <v>0</v>
      </c>
      <c r="K121" s="54">
        <v>685</v>
      </c>
      <c r="L121" s="54">
        <v>2352</v>
      </c>
      <c r="M121" s="54">
        <v>3050</v>
      </c>
      <c r="N121" s="54">
        <v>5981</v>
      </c>
      <c r="O121" s="54">
        <v>9175</v>
      </c>
      <c r="Q121" s="54">
        <f t="shared" si="97"/>
        <v>0</v>
      </c>
      <c r="R121" s="54">
        <f t="shared" si="98"/>
        <v>0</v>
      </c>
      <c r="S121" s="54">
        <f t="shared" si="99"/>
        <v>3050</v>
      </c>
      <c r="T121" s="54">
        <f t="shared" ca="1" si="100"/>
        <v>9175</v>
      </c>
      <c r="U121" s="45" t="s">
        <v>9</v>
      </c>
    </row>
    <row r="122" spans="1:21" ht="15.95" hidden="1" customHeight="1" outlineLevel="1" x14ac:dyDescent="0.2">
      <c r="A122" s="63" t="s">
        <v>162</v>
      </c>
      <c r="B122" s="54">
        <v>0</v>
      </c>
      <c r="C122" s="54">
        <v>0</v>
      </c>
      <c r="D122" s="54">
        <v>0</v>
      </c>
      <c r="E122" s="54">
        <v>0</v>
      </c>
      <c r="F122" s="54">
        <v>0</v>
      </c>
      <c r="G122" s="54">
        <v>0</v>
      </c>
      <c r="H122" s="54">
        <v>0</v>
      </c>
      <c r="I122" s="54">
        <v>0</v>
      </c>
      <c r="J122" s="54">
        <v>0</v>
      </c>
      <c r="K122" s="54">
        <v>0</v>
      </c>
      <c r="L122" s="54">
        <v>0</v>
      </c>
      <c r="M122" s="54">
        <v>0</v>
      </c>
      <c r="N122" s="54">
        <v>0</v>
      </c>
      <c r="O122" s="54">
        <v>0</v>
      </c>
      <c r="Q122" s="54">
        <f t="shared" si="97"/>
        <v>0</v>
      </c>
      <c r="R122" s="54">
        <f t="shared" si="98"/>
        <v>0</v>
      </c>
      <c r="S122" s="54">
        <f t="shared" si="99"/>
        <v>0</v>
      </c>
      <c r="T122" s="54">
        <f t="shared" ca="1" si="100"/>
        <v>0</v>
      </c>
      <c r="U122" s="45" t="s">
        <v>9</v>
      </c>
    </row>
    <row r="123" spans="1:21" ht="15.95" hidden="1" customHeight="1" outlineLevel="1" x14ac:dyDescent="0.2">
      <c r="A123" s="63" t="s">
        <v>163</v>
      </c>
      <c r="B123" s="54">
        <v>0</v>
      </c>
      <c r="C123" s="54">
        <v>0</v>
      </c>
      <c r="D123" s="54">
        <v>0</v>
      </c>
      <c r="E123" s="54">
        <v>0</v>
      </c>
      <c r="F123" s="54">
        <v>0</v>
      </c>
      <c r="G123" s="54">
        <v>0</v>
      </c>
      <c r="H123" s="54">
        <v>0</v>
      </c>
      <c r="I123" s="54">
        <v>0</v>
      </c>
      <c r="J123" s="54">
        <v>0</v>
      </c>
      <c r="K123" s="54">
        <v>0</v>
      </c>
      <c r="L123" s="54">
        <v>0</v>
      </c>
      <c r="M123" s="54">
        <v>0</v>
      </c>
      <c r="N123" s="54">
        <v>0</v>
      </c>
      <c r="O123" s="54">
        <v>0</v>
      </c>
      <c r="Q123" s="54">
        <f t="shared" si="97"/>
        <v>0</v>
      </c>
      <c r="R123" s="54">
        <f t="shared" si="98"/>
        <v>0</v>
      </c>
      <c r="S123" s="54">
        <f t="shared" si="99"/>
        <v>0</v>
      </c>
      <c r="T123" s="54">
        <f t="shared" ca="1" si="100"/>
        <v>0</v>
      </c>
      <c r="U123" s="45" t="s">
        <v>9</v>
      </c>
    </row>
    <row r="124" spans="1:21" ht="15.95" hidden="1" customHeight="1" outlineLevel="1" x14ac:dyDescent="0.2">
      <c r="A124" s="63" t="s">
        <v>160</v>
      </c>
      <c r="B124" s="54">
        <v>0</v>
      </c>
      <c r="C124" s="54">
        <v>0</v>
      </c>
      <c r="D124" s="54">
        <v>0</v>
      </c>
      <c r="E124" s="54">
        <v>0</v>
      </c>
      <c r="F124" s="54">
        <v>0</v>
      </c>
      <c r="G124" s="54">
        <v>0</v>
      </c>
      <c r="H124" s="54">
        <v>0</v>
      </c>
      <c r="I124" s="54">
        <v>0</v>
      </c>
      <c r="J124" s="54">
        <v>0</v>
      </c>
      <c r="K124" s="54">
        <v>0</v>
      </c>
      <c r="L124" s="54">
        <v>0</v>
      </c>
      <c r="M124" s="54">
        <v>0</v>
      </c>
      <c r="N124" s="54">
        <v>0</v>
      </c>
      <c r="O124" s="54">
        <v>3005</v>
      </c>
      <c r="Q124" s="54">
        <f t="shared" si="97"/>
        <v>0</v>
      </c>
      <c r="R124" s="54">
        <f t="shared" si="98"/>
        <v>0</v>
      </c>
      <c r="S124" s="54">
        <f t="shared" si="99"/>
        <v>0</v>
      </c>
      <c r="T124" s="54">
        <f t="shared" ca="1" si="100"/>
        <v>3005</v>
      </c>
      <c r="U124" s="45" t="s">
        <v>9</v>
      </c>
    </row>
    <row r="125" spans="1:21" ht="15.95" hidden="1" customHeight="1" outlineLevel="1" x14ac:dyDescent="0.2">
      <c r="A125" s="63" t="s">
        <v>166</v>
      </c>
      <c r="B125" s="54">
        <v>0</v>
      </c>
      <c r="C125" s="54">
        <v>0</v>
      </c>
      <c r="D125" s="54">
        <v>0</v>
      </c>
      <c r="E125" s="54">
        <v>0</v>
      </c>
      <c r="F125" s="54">
        <v>0</v>
      </c>
      <c r="G125" s="54">
        <v>0</v>
      </c>
      <c r="H125" s="54">
        <v>0</v>
      </c>
      <c r="I125" s="54">
        <v>0</v>
      </c>
      <c r="J125" s="54">
        <v>0</v>
      </c>
      <c r="K125" s="54">
        <v>0</v>
      </c>
      <c r="L125" s="54">
        <v>0</v>
      </c>
      <c r="M125" s="54">
        <v>0</v>
      </c>
      <c r="N125" s="54">
        <v>0</v>
      </c>
      <c r="O125" s="54">
        <v>0</v>
      </c>
      <c r="Q125" s="54">
        <f t="shared" si="97"/>
        <v>0</v>
      </c>
      <c r="R125" s="54">
        <f t="shared" si="98"/>
        <v>0</v>
      </c>
      <c r="S125" s="54">
        <f t="shared" si="99"/>
        <v>0</v>
      </c>
      <c r="T125" s="54">
        <f t="shared" ca="1" si="100"/>
        <v>0</v>
      </c>
      <c r="U125" s="45" t="s">
        <v>9</v>
      </c>
    </row>
    <row r="126" spans="1:21" ht="15.95" hidden="1" customHeight="1" outlineLevel="1" x14ac:dyDescent="0.2">
      <c r="A126" s="61" t="s">
        <v>168</v>
      </c>
      <c r="B126" s="62">
        <v>22689</v>
      </c>
      <c r="C126" s="62">
        <v>22674</v>
      </c>
      <c r="D126" s="62">
        <v>22659</v>
      </c>
      <c r="E126" s="62">
        <v>-19466</v>
      </c>
      <c r="F126" s="62">
        <v>22635</v>
      </c>
      <c r="G126" s="62">
        <v>22612</v>
      </c>
      <c r="H126" s="62">
        <v>22477</v>
      </c>
      <c r="I126" s="62">
        <f t="shared" ref="I126:N126" si="103">SUM(I127:I133)</f>
        <v>22448</v>
      </c>
      <c r="J126" s="62">
        <f t="shared" si="103"/>
        <v>100129</v>
      </c>
      <c r="K126" s="62">
        <f t="shared" si="103"/>
        <v>152456</v>
      </c>
      <c r="L126" s="62">
        <f t="shared" si="103"/>
        <v>150129</v>
      </c>
      <c r="M126" s="62">
        <f t="shared" si="103"/>
        <v>84110</v>
      </c>
      <c r="N126" s="62">
        <f t="shared" si="103"/>
        <v>82062</v>
      </c>
      <c r="O126" s="62">
        <f t="shared" ref="O126" si="104">SUM(O127:O133)</f>
        <v>36153</v>
      </c>
      <c r="Q126" s="62">
        <f t="shared" si="97"/>
        <v>-19466</v>
      </c>
      <c r="R126" s="62">
        <f t="shared" si="98"/>
        <v>22477</v>
      </c>
      <c r="S126" s="62">
        <f t="shared" si="99"/>
        <v>84110</v>
      </c>
      <c r="T126" s="62">
        <f t="shared" ca="1" si="100"/>
        <v>36153</v>
      </c>
      <c r="U126" s="45" t="s">
        <v>9</v>
      </c>
    </row>
    <row r="127" spans="1:21" ht="15.95" hidden="1" customHeight="1" outlineLevel="1" x14ac:dyDescent="0.2">
      <c r="A127" s="63" t="s">
        <v>169</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Q127" s="54">
        <f t="shared" si="97"/>
        <v>22729</v>
      </c>
      <c r="R127" s="54">
        <f t="shared" si="98"/>
        <v>22729</v>
      </c>
      <c r="S127" s="54">
        <f t="shared" si="99"/>
        <v>149029</v>
      </c>
      <c r="T127" s="54">
        <f t="shared" ca="1" si="100"/>
        <v>149029</v>
      </c>
      <c r="U127" s="45" t="s">
        <v>9</v>
      </c>
    </row>
    <row r="128" spans="1:21" ht="15.95" hidden="1" customHeight="1" outlineLevel="1" x14ac:dyDescent="0.2">
      <c r="A128" s="63" t="s">
        <v>170</v>
      </c>
      <c r="B128" s="54">
        <v>0</v>
      </c>
      <c r="C128" s="54">
        <v>0</v>
      </c>
      <c r="D128" s="54">
        <v>0</v>
      </c>
      <c r="E128" s="54">
        <v>0</v>
      </c>
      <c r="F128" s="54">
        <v>0</v>
      </c>
      <c r="G128" s="54">
        <v>0</v>
      </c>
      <c r="H128" s="54">
        <v>0</v>
      </c>
      <c r="I128" s="54">
        <v>0</v>
      </c>
      <c r="J128" s="54">
        <v>0</v>
      </c>
      <c r="K128" s="54">
        <v>0</v>
      </c>
      <c r="L128" s="54">
        <v>0</v>
      </c>
      <c r="M128" s="54">
        <v>0</v>
      </c>
      <c r="N128" s="54">
        <v>0</v>
      </c>
      <c r="O128" s="54">
        <v>0</v>
      </c>
      <c r="Q128" s="54">
        <f t="shared" si="97"/>
        <v>0</v>
      </c>
      <c r="R128" s="54">
        <f t="shared" si="98"/>
        <v>0</v>
      </c>
      <c r="S128" s="54">
        <f t="shared" si="99"/>
        <v>0</v>
      </c>
      <c r="T128" s="54">
        <f t="shared" ca="1" si="100"/>
        <v>0</v>
      </c>
      <c r="U128" s="45" t="s">
        <v>9</v>
      </c>
    </row>
    <row r="129" spans="1:21" ht="15.95" hidden="1" customHeight="1" outlineLevel="1" x14ac:dyDescent="0.2">
      <c r="A129" s="63" t="s">
        <v>148</v>
      </c>
      <c r="B129" s="54">
        <v>0</v>
      </c>
      <c r="C129" s="54">
        <v>0</v>
      </c>
      <c r="D129" s="54">
        <v>0</v>
      </c>
      <c r="E129" s="54">
        <v>0</v>
      </c>
      <c r="F129" s="54">
        <v>0</v>
      </c>
      <c r="G129" s="54">
        <v>0</v>
      </c>
      <c r="H129" s="54">
        <v>0</v>
      </c>
      <c r="I129" s="54">
        <v>0</v>
      </c>
      <c r="J129" s="54">
        <v>0</v>
      </c>
      <c r="K129" s="54">
        <v>0</v>
      </c>
      <c r="L129" s="54">
        <v>0</v>
      </c>
      <c r="M129" s="54">
        <v>0</v>
      </c>
      <c r="N129" s="54">
        <v>0</v>
      </c>
      <c r="O129" s="54">
        <v>0</v>
      </c>
      <c r="Q129" s="54">
        <f t="shared" si="97"/>
        <v>0</v>
      </c>
      <c r="R129" s="54">
        <f t="shared" si="98"/>
        <v>0</v>
      </c>
      <c r="S129" s="54">
        <f t="shared" si="99"/>
        <v>0</v>
      </c>
      <c r="T129" s="54">
        <f t="shared" ca="1" si="100"/>
        <v>0</v>
      </c>
      <c r="U129" s="45" t="s">
        <v>9</v>
      </c>
    </row>
    <row r="130" spans="1:21" ht="15.95" hidden="1" customHeight="1" outlineLevel="1" x14ac:dyDescent="0.2">
      <c r="A130" s="63" t="s">
        <v>171</v>
      </c>
      <c r="B130" s="54">
        <v>0</v>
      </c>
      <c r="C130" s="54">
        <v>0</v>
      </c>
      <c r="D130" s="54">
        <v>0</v>
      </c>
      <c r="E130" s="54">
        <v>0</v>
      </c>
      <c r="F130" s="54">
        <v>0</v>
      </c>
      <c r="G130" s="54">
        <v>0</v>
      </c>
      <c r="H130" s="54">
        <v>0</v>
      </c>
      <c r="I130" s="54">
        <v>0</v>
      </c>
      <c r="J130" s="54">
        <v>0</v>
      </c>
      <c r="K130" s="54">
        <v>0</v>
      </c>
      <c r="L130" s="54">
        <v>0</v>
      </c>
      <c r="M130" s="54">
        <v>0</v>
      </c>
      <c r="N130" s="54">
        <v>0</v>
      </c>
      <c r="O130" s="54">
        <v>0</v>
      </c>
      <c r="Q130" s="54">
        <f t="shared" si="97"/>
        <v>0</v>
      </c>
      <c r="R130" s="54">
        <f t="shared" si="98"/>
        <v>0</v>
      </c>
      <c r="S130" s="54">
        <f t="shared" si="99"/>
        <v>0</v>
      </c>
      <c r="T130" s="54">
        <f t="shared" ca="1" si="100"/>
        <v>0</v>
      </c>
      <c r="U130" s="45" t="s">
        <v>9</v>
      </c>
    </row>
    <row r="131" spans="1:21" ht="15.95" hidden="1" customHeight="1" outlineLevel="1" x14ac:dyDescent="0.2">
      <c r="A131" s="63" t="s">
        <v>172</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Q131" s="54">
        <f t="shared" si="97"/>
        <v>4546</v>
      </c>
      <c r="R131" s="54">
        <f t="shared" si="98"/>
        <v>-89</v>
      </c>
      <c r="S131" s="54">
        <f t="shared" si="99"/>
        <v>-64920</v>
      </c>
      <c r="T131" s="54">
        <f t="shared" ca="1" si="100"/>
        <v>-106839</v>
      </c>
      <c r="U131" s="45" t="s">
        <v>9</v>
      </c>
    </row>
    <row r="132" spans="1:21" ht="15.95" hidden="1" customHeight="1" outlineLevel="1" x14ac:dyDescent="0.2">
      <c r="A132" s="63" t="s">
        <v>173</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Q132" s="54">
        <f t="shared" si="97"/>
        <v>-46741</v>
      </c>
      <c r="R132" s="54">
        <f t="shared" si="98"/>
        <v>-163</v>
      </c>
      <c r="S132" s="54">
        <f t="shared" si="99"/>
        <v>1</v>
      </c>
      <c r="T132" s="54">
        <f t="shared" ca="1" si="100"/>
        <v>-6037</v>
      </c>
      <c r="U132" s="45" t="s">
        <v>9</v>
      </c>
    </row>
    <row r="133" spans="1:21" ht="15.95" hidden="1" customHeight="1" outlineLevel="1" x14ac:dyDescent="0.2">
      <c r="A133" s="63" t="s">
        <v>174</v>
      </c>
      <c r="B133" s="54">
        <v>0</v>
      </c>
      <c r="C133" s="54">
        <v>0</v>
      </c>
      <c r="D133" s="54">
        <v>0</v>
      </c>
      <c r="E133" s="54">
        <v>0</v>
      </c>
      <c r="F133" s="54">
        <v>0</v>
      </c>
      <c r="G133" s="54">
        <v>0</v>
      </c>
      <c r="H133" s="54">
        <v>0</v>
      </c>
      <c r="I133" s="54">
        <v>0</v>
      </c>
      <c r="J133" s="54">
        <v>0</v>
      </c>
      <c r="K133" s="54">
        <v>0</v>
      </c>
      <c r="L133" s="54">
        <v>0</v>
      </c>
      <c r="M133" s="54">
        <v>0</v>
      </c>
      <c r="N133" s="54">
        <v>0</v>
      </c>
      <c r="O133" s="54">
        <v>0</v>
      </c>
      <c r="Q133" s="54">
        <f t="shared" si="97"/>
        <v>0</v>
      </c>
      <c r="R133" s="54">
        <f t="shared" si="98"/>
        <v>0</v>
      </c>
      <c r="S133" s="54">
        <f t="shared" si="99"/>
        <v>0</v>
      </c>
      <c r="T133" s="54">
        <f t="shared" ca="1" si="100"/>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16413</v>
      </c>
      <c r="C136" s="56">
        <v>83770</v>
      </c>
      <c r="D136" s="56">
        <v>194154</v>
      </c>
      <c r="E136" s="56">
        <v>314525</v>
      </c>
      <c r="F136" s="56">
        <v>144240</v>
      </c>
      <c r="G136" s="56">
        <v>138672</v>
      </c>
      <c r="H136" s="56">
        <v>227518</v>
      </c>
      <c r="I136" s="56">
        <f t="shared" ref="I136:N136" si="105">SUM(I137:I144)</f>
        <v>211795</v>
      </c>
      <c r="J136" s="56">
        <f t="shared" si="105"/>
        <v>442521</v>
      </c>
      <c r="K136" s="56">
        <f t="shared" si="105"/>
        <v>101057</v>
      </c>
      <c r="L136" s="56">
        <f t="shared" si="105"/>
        <v>84477</v>
      </c>
      <c r="M136" s="56">
        <f t="shared" si="105"/>
        <v>104351</v>
      </c>
      <c r="N136" s="56">
        <f t="shared" si="105"/>
        <v>88748</v>
      </c>
      <c r="O136" s="56">
        <f t="shared" ref="O136" si="106">SUM(O137:O144)</f>
        <v>108499</v>
      </c>
      <c r="Q136" s="56">
        <f t="shared" ref="Q136:Q167" si="107">SUM(B136:E136)</f>
        <v>608862</v>
      </c>
      <c r="R136" s="56">
        <f t="shared" ref="R136:R167" si="108">SUM(F136:I136)</f>
        <v>722225</v>
      </c>
      <c r="S136" s="56">
        <f t="shared" ref="S136:S167" si="109">SUM(J136:M136)</f>
        <v>732406</v>
      </c>
      <c r="T136" s="56">
        <f t="shared" ref="T136:T167" si="110">SUM(N136:P136)</f>
        <v>197247</v>
      </c>
      <c r="U136" s="45" t="s">
        <v>9</v>
      </c>
    </row>
    <row r="137" spans="1:21" ht="15.95" hidden="1" customHeight="1" outlineLevel="1" x14ac:dyDescent="0.2">
      <c r="A137" s="57" t="s">
        <v>89</v>
      </c>
      <c r="B137" s="58">
        <v>0</v>
      </c>
      <c r="C137" s="58">
        <v>0</v>
      </c>
      <c r="D137" s="58">
        <v>0</v>
      </c>
      <c r="E137" s="58">
        <v>0</v>
      </c>
      <c r="F137" s="58">
        <v>0</v>
      </c>
      <c r="G137" s="58">
        <v>0</v>
      </c>
      <c r="H137" s="58">
        <v>0</v>
      </c>
      <c r="I137" s="58">
        <v>0</v>
      </c>
      <c r="J137" s="58">
        <v>1097</v>
      </c>
      <c r="K137" s="58">
        <v>7487</v>
      </c>
      <c r="L137" s="58">
        <v>8477</v>
      </c>
      <c r="M137" s="58">
        <v>7908</v>
      </c>
      <c r="N137" s="58">
        <v>8464</v>
      </c>
      <c r="O137" s="58">
        <v>8477</v>
      </c>
      <c r="Q137" s="58">
        <f t="shared" si="107"/>
        <v>0</v>
      </c>
      <c r="R137" s="58">
        <f t="shared" si="108"/>
        <v>0</v>
      </c>
      <c r="S137" s="58">
        <f t="shared" si="109"/>
        <v>24969</v>
      </c>
      <c r="T137" s="58">
        <f t="shared" si="110"/>
        <v>16941</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107"/>
        <v>0</v>
      </c>
      <c r="R138" s="58">
        <f t="shared" si="108"/>
        <v>0</v>
      </c>
      <c r="S138" s="58">
        <f t="shared" si="109"/>
        <v>0</v>
      </c>
      <c r="T138" s="58">
        <f t="shared" si="110"/>
        <v>0</v>
      </c>
      <c r="U138" s="45" t="s">
        <v>9</v>
      </c>
    </row>
    <row r="139" spans="1:21" ht="15.95" hidden="1" customHeight="1" outlineLevel="1" x14ac:dyDescent="0.2">
      <c r="A139" s="57" t="s">
        <v>91</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Q139" s="58">
        <f t="shared" si="107"/>
        <v>0</v>
      </c>
      <c r="R139" s="58">
        <f t="shared" si="108"/>
        <v>87910</v>
      </c>
      <c r="S139" s="58">
        <f t="shared" si="109"/>
        <v>514302</v>
      </c>
      <c r="T139" s="58">
        <f t="shared" si="110"/>
        <v>119515</v>
      </c>
      <c r="U139" s="45" t="s">
        <v>9</v>
      </c>
    </row>
    <row r="140" spans="1:21" ht="15.95" hidden="1" customHeight="1" outlineLevel="1" x14ac:dyDescent="0.2">
      <c r="A140" s="57" t="s">
        <v>92</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107"/>
        <v>0</v>
      </c>
      <c r="R140" s="58">
        <f t="shared" si="108"/>
        <v>0</v>
      </c>
      <c r="S140" s="58">
        <f t="shared" si="109"/>
        <v>0</v>
      </c>
      <c r="T140" s="58">
        <f t="shared" si="110"/>
        <v>0</v>
      </c>
      <c r="U140" s="45" t="s">
        <v>9</v>
      </c>
    </row>
    <row r="141" spans="1:21" ht="15.95" hidden="1" customHeight="1" outlineLevel="1" x14ac:dyDescent="0.2">
      <c r="A141" s="57" t="s">
        <v>93</v>
      </c>
      <c r="B141" s="58">
        <v>0</v>
      </c>
      <c r="C141" s="58">
        <v>0</v>
      </c>
      <c r="D141" s="58">
        <v>0</v>
      </c>
      <c r="E141" s="58">
        <v>0</v>
      </c>
      <c r="F141" s="58">
        <v>0</v>
      </c>
      <c r="G141" s="58">
        <v>0</v>
      </c>
      <c r="H141" s="58">
        <v>0</v>
      </c>
      <c r="I141" s="58">
        <v>0</v>
      </c>
      <c r="J141" s="58">
        <v>0</v>
      </c>
      <c r="K141" s="58">
        <v>0</v>
      </c>
      <c r="L141" s="58">
        <v>0</v>
      </c>
      <c r="M141" s="58">
        <v>0</v>
      </c>
      <c r="N141" s="58">
        <v>0</v>
      </c>
      <c r="O141" s="58">
        <v>60791</v>
      </c>
      <c r="Q141" s="58">
        <f t="shared" si="107"/>
        <v>0</v>
      </c>
      <c r="R141" s="58">
        <f t="shared" si="108"/>
        <v>0</v>
      </c>
      <c r="S141" s="58">
        <f t="shared" si="109"/>
        <v>0</v>
      </c>
      <c r="T141" s="58">
        <f t="shared" si="110"/>
        <v>60791</v>
      </c>
      <c r="U141" s="45" t="s">
        <v>9</v>
      </c>
    </row>
    <row r="142" spans="1:21" ht="15.95" hidden="1" customHeight="1" outlineLevel="1" x14ac:dyDescent="0.2">
      <c r="A142" s="57" t="s">
        <v>94</v>
      </c>
      <c r="B142" s="140">
        <v>16413</v>
      </c>
      <c r="C142" s="140">
        <v>83770</v>
      </c>
      <c r="D142" s="140">
        <v>194154</v>
      </c>
      <c r="E142" s="140">
        <v>314525</v>
      </c>
      <c r="F142" s="140">
        <v>144240</v>
      </c>
      <c r="G142" s="140">
        <v>138672</v>
      </c>
      <c r="H142" s="140">
        <v>227518</v>
      </c>
      <c r="I142" s="140">
        <v>123885</v>
      </c>
      <c r="J142" s="140">
        <v>193135</v>
      </c>
      <c r="K142" s="140">
        <v>0</v>
      </c>
      <c r="L142" s="140">
        <v>0</v>
      </c>
      <c r="M142" s="140">
        <v>0</v>
      </c>
      <c r="N142" s="140">
        <v>0</v>
      </c>
      <c r="O142" s="140">
        <v>0</v>
      </c>
      <c r="Q142" s="58">
        <f t="shared" si="107"/>
        <v>608862</v>
      </c>
      <c r="R142" s="58">
        <f t="shared" si="108"/>
        <v>634315</v>
      </c>
      <c r="S142" s="58">
        <f t="shared" si="109"/>
        <v>193135</v>
      </c>
      <c r="T142" s="58">
        <f t="shared" si="110"/>
        <v>0</v>
      </c>
      <c r="U142" s="45" t="s">
        <v>9</v>
      </c>
    </row>
    <row r="143" spans="1:21" ht="15.95" hidden="1" customHeight="1" outlineLevel="1" x14ac:dyDescent="0.2">
      <c r="A143" s="57" t="s">
        <v>176</v>
      </c>
      <c r="B143" s="58">
        <v>0</v>
      </c>
      <c r="C143" s="58">
        <v>0</v>
      </c>
      <c r="D143" s="58">
        <v>0</v>
      </c>
      <c r="E143" s="58">
        <v>0</v>
      </c>
      <c r="F143" s="58">
        <v>0</v>
      </c>
      <c r="G143" s="58">
        <v>0</v>
      </c>
      <c r="H143" s="58">
        <v>0</v>
      </c>
      <c r="I143" s="58">
        <v>0</v>
      </c>
      <c r="J143" s="58">
        <v>0</v>
      </c>
      <c r="K143" s="58">
        <v>0</v>
      </c>
      <c r="L143" s="58">
        <v>0</v>
      </c>
      <c r="M143" s="58">
        <v>0</v>
      </c>
      <c r="N143" s="58">
        <v>0</v>
      </c>
      <c r="O143" s="58">
        <v>0</v>
      </c>
      <c r="Q143" s="58">
        <f t="shared" si="107"/>
        <v>0</v>
      </c>
      <c r="R143" s="58">
        <f t="shared" si="108"/>
        <v>0</v>
      </c>
      <c r="S143" s="58">
        <f t="shared" si="109"/>
        <v>0</v>
      </c>
      <c r="T143" s="58">
        <f t="shared" si="110"/>
        <v>0</v>
      </c>
      <c r="U143" s="45" t="s">
        <v>9</v>
      </c>
    </row>
    <row r="144" spans="1:21" ht="15.95" hidden="1" customHeight="1" outlineLevel="1" x14ac:dyDescent="0.2">
      <c r="A144" s="57" t="s">
        <v>177</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107"/>
        <v>0</v>
      </c>
      <c r="R144" s="58">
        <f t="shared" si="108"/>
        <v>0</v>
      </c>
      <c r="S144" s="58">
        <f t="shared" si="109"/>
        <v>0</v>
      </c>
      <c r="T144" s="58">
        <f t="shared" si="110"/>
        <v>0</v>
      </c>
      <c r="U144" s="45" t="s">
        <v>9</v>
      </c>
    </row>
    <row r="145" spans="1:23" ht="15.95" hidden="1" customHeight="1" outlineLevel="1" x14ac:dyDescent="0.2">
      <c r="A145" s="55" t="s">
        <v>95</v>
      </c>
      <c r="B145" s="56">
        <v>-1584</v>
      </c>
      <c r="C145" s="56">
        <v>-8084</v>
      </c>
      <c r="D145" s="56">
        <v>-18736</v>
      </c>
      <c r="E145" s="56">
        <v>-27790</v>
      </c>
      <c r="F145" s="56">
        <v>-13342</v>
      </c>
      <c r="G145" s="56">
        <v>-12827</v>
      </c>
      <c r="H145" s="56">
        <v>-21046</v>
      </c>
      <c r="I145" s="56">
        <f t="shared" ref="I145:N145" si="111">SUM(I146:I159)</f>
        <v>-19591</v>
      </c>
      <c r="J145" s="56">
        <f t="shared" si="111"/>
        <v>-40478</v>
      </c>
      <c r="K145" s="56">
        <f t="shared" si="111"/>
        <v>-10471</v>
      </c>
      <c r="L145" s="56">
        <f t="shared" si="111"/>
        <v>-8451</v>
      </c>
      <c r="M145" s="56">
        <f t="shared" si="111"/>
        <v>-10334</v>
      </c>
      <c r="N145" s="56">
        <f t="shared" si="111"/>
        <v>-8847</v>
      </c>
      <c r="O145" s="56">
        <f t="shared" ref="O145" si="112">SUM(O146:O159)</f>
        <v>-10671</v>
      </c>
      <c r="Q145" s="56">
        <f t="shared" si="107"/>
        <v>-56194</v>
      </c>
      <c r="R145" s="56">
        <f t="shared" si="108"/>
        <v>-66806</v>
      </c>
      <c r="S145" s="56">
        <f t="shared" si="109"/>
        <v>-69734</v>
      </c>
      <c r="T145" s="56">
        <f t="shared" si="110"/>
        <v>-19518</v>
      </c>
      <c r="U145" s="45" t="s">
        <v>9</v>
      </c>
    </row>
    <row r="146" spans="1:23" ht="15.95" hidden="1" customHeight="1" outlineLevel="1" x14ac:dyDescent="0.2">
      <c r="A146" s="57" t="s">
        <v>96</v>
      </c>
      <c r="B146" s="58">
        <v>0</v>
      </c>
      <c r="C146" s="58">
        <v>0</v>
      </c>
      <c r="D146" s="58">
        <v>0</v>
      </c>
      <c r="E146" s="58">
        <v>0</v>
      </c>
      <c r="F146" s="58">
        <v>0</v>
      </c>
      <c r="G146" s="58">
        <v>0</v>
      </c>
      <c r="H146" s="58">
        <v>0</v>
      </c>
      <c r="I146" s="58">
        <v>0</v>
      </c>
      <c r="J146" s="58">
        <v>-9</v>
      </c>
      <c r="K146" s="58">
        <v>-841</v>
      </c>
      <c r="L146" s="58">
        <v>-812</v>
      </c>
      <c r="M146" s="58">
        <v>-812</v>
      </c>
      <c r="N146" s="58">
        <v>-812</v>
      </c>
      <c r="O146" s="58">
        <v>-811</v>
      </c>
      <c r="Q146" s="58">
        <f t="shared" si="107"/>
        <v>0</v>
      </c>
      <c r="R146" s="58">
        <f t="shared" si="108"/>
        <v>0</v>
      </c>
      <c r="S146" s="58">
        <f t="shared" si="109"/>
        <v>-2474</v>
      </c>
      <c r="T146" s="58">
        <f t="shared" si="110"/>
        <v>-1623</v>
      </c>
      <c r="U146" s="45" t="s">
        <v>9</v>
      </c>
    </row>
    <row r="147" spans="1:23" ht="15.95" hidden="1" customHeight="1" outlineLevel="1" x14ac:dyDescent="0.2">
      <c r="A147" s="57" t="s">
        <v>97</v>
      </c>
      <c r="B147" s="58">
        <v>0</v>
      </c>
      <c r="C147" s="58">
        <v>0</v>
      </c>
      <c r="D147" s="58">
        <v>0</v>
      </c>
      <c r="E147" s="58">
        <v>0</v>
      </c>
      <c r="F147" s="58">
        <v>0</v>
      </c>
      <c r="G147" s="58">
        <v>0</v>
      </c>
      <c r="H147" s="58">
        <v>0</v>
      </c>
      <c r="I147" s="58">
        <v>0</v>
      </c>
      <c r="J147" s="58">
        <v>-42</v>
      </c>
      <c r="K147" s="58">
        <v>-3875</v>
      </c>
      <c r="L147" s="58">
        <v>-3739</v>
      </c>
      <c r="M147" s="58">
        <v>-3739</v>
      </c>
      <c r="N147" s="58">
        <v>-3738</v>
      </c>
      <c r="O147" s="58">
        <v>-3739</v>
      </c>
      <c r="Q147" s="58">
        <f t="shared" si="107"/>
        <v>0</v>
      </c>
      <c r="R147" s="58">
        <f t="shared" si="108"/>
        <v>0</v>
      </c>
      <c r="S147" s="58">
        <f t="shared" si="109"/>
        <v>-11395</v>
      </c>
      <c r="T147" s="58">
        <f t="shared" si="110"/>
        <v>-7477</v>
      </c>
      <c r="U147" s="45" t="s">
        <v>9</v>
      </c>
    </row>
    <row r="148" spans="1:23" ht="15.95" hidden="1" customHeight="1" outlineLevel="1" x14ac:dyDescent="0.2">
      <c r="A148" s="57" t="s">
        <v>178</v>
      </c>
      <c r="B148" s="58"/>
      <c r="C148" s="58"/>
      <c r="D148" s="58">
        <v>-3204</v>
      </c>
      <c r="E148" s="58">
        <v>-5189</v>
      </c>
      <c r="F148" s="58">
        <v>-2380</v>
      </c>
      <c r="G148" s="58">
        <v>-2288</v>
      </c>
      <c r="H148" s="58">
        <v>-3754</v>
      </c>
      <c r="I148" s="58">
        <v>-3495</v>
      </c>
      <c r="J148" s="58">
        <v>-7197</v>
      </c>
      <c r="K148" s="58">
        <v>-922</v>
      </c>
      <c r="L148" s="58">
        <v>-582</v>
      </c>
      <c r="M148" s="58">
        <v>-919</v>
      </c>
      <c r="N148" s="58">
        <v>-653</v>
      </c>
      <c r="O148" s="58">
        <v>-978</v>
      </c>
      <c r="Q148" s="58">
        <f t="shared" si="107"/>
        <v>-8393</v>
      </c>
      <c r="R148" s="58">
        <f t="shared" si="108"/>
        <v>-11917</v>
      </c>
      <c r="S148" s="58">
        <f t="shared" si="109"/>
        <v>-9620</v>
      </c>
      <c r="T148" s="58">
        <f t="shared" si="110"/>
        <v>-1631</v>
      </c>
      <c r="U148" s="45" t="s">
        <v>9</v>
      </c>
    </row>
    <row r="149" spans="1:23" ht="15.95" hidden="1" customHeight="1" outlineLevel="1" x14ac:dyDescent="0.2">
      <c r="A149" s="57" t="s">
        <v>179</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Q149" s="58">
        <f t="shared" si="107"/>
        <v>-38660</v>
      </c>
      <c r="R149" s="58">
        <f t="shared" si="108"/>
        <v>-54889</v>
      </c>
      <c r="S149" s="58">
        <f t="shared" si="109"/>
        <v>-44311</v>
      </c>
      <c r="T149" s="58">
        <f t="shared" si="110"/>
        <v>-7513</v>
      </c>
      <c r="U149" s="45" t="s">
        <v>9</v>
      </c>
    </row>
    <row r="150" spans="1:23" ht="15.95" hidden="1" customHeight="1" outlineLevel="1" x14ac:dyDescent="0.2">
      <c r="A150" s="57" t="s">
        <v>98</v>
      </c>
      <c r="B150" s="58">
        <v>0</v>
      </c>
      <c r="C150" s="58">
        <v>0</v>
      </c>
      <c r="D150" s="58">
        <v>0</v>
      </c>
      <c r="E150" s="58">
        <v>0</v>
      </c>
      <c r="F150" s="58">
        <v>0</v>
      </c>
      <c r="G150" s="58">
        <v>0</v>
      </c>
      <c r="H150" s="58">
        <v>0</v>
      </c>
      <c r="I150" s="58">
        <v>0</v>
      </c>
      <c r="J150" s="58">
        <v>0</v>
      </c>
      <c r="K150" s="58">
        <v>0</v>
      </c>
      <c r="L150" s="58">
        <v>0</v>
      </c>
      <c r="M150" s="58">
        <v>0</v>
      </c>
      <c r="N150" s="58">
        <v>0</v>
      </c>
      <c r="O150" s="58">
        <v>0</v>
      </c>
      <c r="Q150" s="58">
        <f t="shared" si="107"/>
        <v>0</v>
      </c>
      <c r="R150" s="58">
        <f t="shared" si="108"/>
        <v>0</v>
      </c>
      <c r="S150" s="58">
        <f t="shared" si="109"/>
        <v>0</v>
      </c>
      <c r="T150" s="58">
        <f t="shared" si="110"/>
        <v>0</v>
      </c>
      <c r="U150" s="45" t="s">
        <v>9</v>
      </c>
    </row>
    <row r="151" spans="1:23" ht="15.95" hidden="1" customHeight="1" outlineLevel="1" x14ac:dyDescent="0.2">
      <c r="A151" s="57" t="s">
        <v>99</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107"/>
        <v>0</v>
      </c>
      <c r="R151" s="58">
        <f t="shared" si="108"/>
        <v>0</v>
      </c>
      <c r="S151" s="58">
        <f t="shared" si="109"/>
        <v>0</v>
      </c>
      <c r="T151" s="58">
        <f t="shared" si="110"/>
        <v>0</v>
      </c>
      <c r="U151" s="45" t="s">
        <v>9</v>
      </c>
    </row>
    <row r="152" spans="1:23" ht="15.95" hidden="1" customHeight="1" outlineLevel="1" x14ac:dyDescent="0.2">
      <c r="A152" s="57" t="s">
        <v>100</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107"/>
        <v>0</v>
      </c>
      <c r="R152" s="58">
        <f t="shared" si="108"/>
        <v>0</v>
      </c>
      <c r="S152" s="58">
        <f t="shared" si="109"/>
        <v>0</v>
      </c>
      <c r="T152" s="58">
        <f t="shared" si="110"/>
        <v>0</v>
      </c>
      <c r="U152" s="45" t="s">
        <v>9</v>
      </c>
    </row>
    <row r="153" spans="1:23" ht="15.95" hidden="1" customHeight="1" outlineLevel="1" x14ac:dyDescent="0.2">
      <c r="A153" s="57" t="s">
        <v>101</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107"/>
        <v>0</v>
      </c>
      <c r="R153" s="58">
        <f t="shared" si="108"/>
        <v>0</v>
      </c>
      <c r="S153" s="58">
        <f t="shared" si="109"/>
        <v>0</v>
      </c>
      <c r="T153" s="58">
        <f t="shared" si="110"/>
        <v>0</v>
      </c>
      <c r="U153" s="45" t="s">
        <v>9</v>
      </c>
    </row>
    <row r="154" spans="1:23" ht="15.95" hidden="1" customHeight="1" outlineLevel="1" x14ac:dyDescent="0.2">
      <c r="A154" s="57" t="s">
        <v>180</v>
      </c>
      <c r="B154" s="58"/>
      <c r="C154" s="58"/>
      <c r="D154" s="58">
        <v>0</v>
      </c>
      <c r="E154" s="58">
        <v>0</v>
      </c>
      <c r="F154" s="58">
        <v>0</v>
      </c>
      <c r="G154" s="58">
        <v>0</v>
      </c>
      <c r="H154" s="58">
        <v>0</v>
      </c>
      <c r="I154" s="58">
        <v>0</v>
      </c>
      <c r="J154" s="58">
        <v>0</v>
      </c>
      <c r="K154" s="58">
        <v>0</v>
      </c>
      <c r="L154" s="58">
        <v>0</v>
      </c>
      <c r="M154" s="58">
        <v>0</v>
      </c>
      <c r="N154" s="58">
        <v>0</v>
      </c>
      <c r="O154" s="58">
        <v>0</v>
      </c>
      <c r="Q154" s="58">
        <f t="shared" si="107"/>
        <v>0</v>
      </c>
      <c r="R154" s="58">
        <f t="shared" si="108"/>
        <v>0</v>
      </c>
      <c r="S154" s="58">
        <f t="shared" si="109"/>
        <v>0</v>
      </c>
      <c r="T154" s="58">
        <f t="shared" si="110"/>
        <v>0</v>
      </c>
      <c r="U154" s="45" t="s">
        <v>9</v>
      </c>
    </row>
    <row r="155" spans="1:23" ht="15.95" hidden="1" customHeight="1" outlineLevel="1" x14ac:dyDescent="0.2">
      <c r="A155" s="57" t="s">
        <v>102</v>
      </c>
      <c r="B155" s="58">
        <v>0</v>
      </c>
      <c r="C155" s="58">
        <v>0</v>
      </c>
      <c r="D155" s="58">
        <v>0</v>
      </c>
      <c r="E155" s="58">
        <v>0</v>
      </c>
      <c r="F155" s="58">
        <v>0</v>
      </c>
      <c r="G155" s="58">
        <v>0</v>
      </c>
      <c r="H155" s="58">
        <v>0</v>
      </c>
      <c r="I155" s="58">
        <v>0</v>
      </c>
      <c r="J155" s="58">
        <v>-23</v>
      </c>
      <c r="K155" s="58">
        <v>-162</v>
      </c>
      <c r="L155" s="58">
        <v>-176</v>
      </c>
      <c r="M155" s="58">
        <v>-174</v>
      </c>
      <c r="N155" s="58">
        <v>-176</v>
      </c>
      <c r="O155" s="58">
        <v>-176</v>
      </c>
      <c r="Q155" s="58">
        <f t="shared" si="107"/>
        <v>0</v>
      </c>
      <c r="R155" s="58">
        <f t="shared" si="108"/>
        <v>0</v>
      </c>
      <c r="S155" s="58">
        <f t="shared" si="109"/>
        <v>-535</v>
      </c>
      <c r="T155" s="58">
        <f t="shared" si="110"/>
        <v>-352</v>
      </c>
      <c r="U155" s="45" t="s">
        <v>9</v>
      </c>
    </row>
    <row r="156" spans="1:23" ht="15.95" hidden="1" customHeight="1" outlineLevel="1" x14ac:dyDescent="0.2">
      <c r="A156" s="57" t="s">
        <v>103</v>
      </c>
      <c r="B156" s="58">
        <v>0</v>
      </c>
      <c r="C156" s="58">
        <v>0</v>
      </c>
      <c r="D156" s="58">
        <v>0</v>
      </c>
      <c r="E156" s="58">
        <v>0</v>
      </c>
      <c r="F156" s="58">
        <v>0</v>
      </c>
      <c r="G156" s="58">
        <v>0</v>
      </c>
      <c r="H156" s="58">
        <v>0</v>
      </c>
      <c r="I156" s="58">
        <v>0</v>
      </c>
      <c r="J156" s="58">
        <v>-23</v>
      </c>
      <c r="K156" s="58">
        <v>-162</v>
      </c>
      <c r="L156" s="58">
        <v>-176</v>
      </c>
      <c r="M156" s="58">
        <v>-174</v>
      </c>
      <c r="N156" s="58">
        <v>-176</v>
      </c>
      <c r="O156" s="58">
        <v>-176</v>
      </c>
      <c r="Q156" s="58">
        <f t="shared" si="107"/>
        <v>0</v>
      </c>
      <c r="R156" s="58">
        <f t="shared" si="108"/>
        <v>0</v>
      </c>
      <c r="S156" s="58">
        <f t="shared" si="109"/>
        <v>-535</v>
      </c>
      <c r="T156" s="58">
        <f t="shared" si="110"/>
        <v>-352</v>
      </c>
      <c r="U156" s="45" t="s">
        <v>9</v>
      </c>
    </row>
    <row r="157" spans="1:23" ht="15.95" hidden="1" customHeight="1" outlineLevel="1" x14ac:dyDescent="0.2">
      <c r="A157" s="57" t="s">
        <v>104</v>
      </c>
      <c r="B157" s="58">
        <v>0</v>
      </c>
      <c r="C157" s="58">
        <v>0</v>
      </c>
      <c r="D157" s="58">
        <v>0</v>
      </c>
      <c r="E157" s="58">
        <v>0</v>
      </c>
      <c r="F157" s="58">
        <v>0</v>
      </c>
      <c r="G157" s="58">
        <v>0</v>
      </c>
      <c r="H157" s="58">
        <v>0</v>
      </c>
      <c r="I157" s="58">
        <v>0</v>
      </c>
      <c r="J157" s="58">
        <v>-11</v>
      </c>
      <c r="K157" s="58">
        <v>-81</v>
      </c>
      <c r="L157" s="58">
        <v>-88</v>
      </c>
      <c r="M157" s="58">
        <v>-87</v>
      </c>
      <c r="N157" s="58">
        <v>-88</v>
      </c>
      <c r="O157" s="58">
        <v>-88</v>
      </c>
      <c r="Q157" s="58">
        <f t="shared" si="107"/>
        <v>0</v>
      </c>
      <c r="R157" s="58">
        <f t="shared" si="108"/>
        <v>0</v>
      </c>
      <c r="S157" s="58">
        <f t="shared" si="109"/>
        <v>-267</v>
      </c>
      <c r="T157" s="58">
        <f t="shared" si="110"/>
        <v>-176</v>
      </c>
      <c r="U157" s="45" t="s">
        <v>9</v>
      </c>
    </row>
    <row r="158" spans="1:23" ht="15.95" hidden="1" customHeight="1" outlineLevel="1" x14ac:dyDescent="0.2">
      <c r="A158" s="57" t="s">
        <v>105</v>
      </c>
      <c r="B158" s="58">
        <v>0</v>
      </c>
      <c r="C158" s="58">
        <v>0</v>
      </c>
      <c r="D158" s="58">
        <v>0</v>
      </c>
      <c r="E158" s="58">
        <v>0</v>
      </c>
      <c r="F158" s="58">
        <v>0</v>
      </c>
      <c r="G158" s="58">
        <v>0</v>
      </c>
      <c r="H158" s="58">
        <v>0</v>
      </c>
      <c r="I158" s="58">
        <v>0</v>
      </c>
      <c r="J158" s="58">
        <v>-25</v>
      </c>
      <c r="K158" s="58">
        <v>-181</v>
      </c>
      <c r="L158" s="58">
        <v>-197</v>
      </c>
      <c r="M158" s="58">
        <v>-194</v>
      </c>
      <c r="N158" s="58">
        <v>-197</v>
      </c>
      <c r="O158" s="58">
        <v>-197</v>
      </c>
      <c r="Q158" s="58">
        <f t="shared" si="107"/>
        <v>0</v>
      </c>
      <c r="R158" s="58">
        <f t="shared" si="108"/>
        <v>0</v>
      </c>
      <c r="S158" s="58">
        <f t="shared" si="109"/>
        <v>-597</v>
      </c>
      <c r="T158" s="58">
        <f t="shared" si="110"/>
        <v>-394</v>
      </c>
      <c r="U158" s="45" t="s">
        <v>9</v>
      </c>
    </row>
    <row r="159" spans="1:23" ht="15.95" hidden="1" customHeight="1" outlineLevel="1" x14ac:dyDescent="0.2">
      <c r="A159" s="57" t="s">
        <v>181</v>
      </c>
      <c r="B159" s="58"/>
      <c r="C159" s="58"/>
      <c r="D159" s="58">
        <v>-776</v>
      </c>
      <c r="E159" s="58">
        <v>1303</v>
      </c>
      <c r="F159" s="58">
        <v>0</v>
      </c>
      <c r="G159" s="58">
        <v>0</v>
      </c>
      <c r="H159" s="58">
        <v>0</v>
      </c>
      <c r="I159" s="58">
        <v>0</v>
      </c>
      <c r="J159" s="58">
        <v>0</v>
      </c>
      <c r="K159" s="58">
        <v>0</v>
      </c>
      <c r="L159" s="58">
        <v>0</v>
      </c>
      <c r="M159" s="58">
        <v>0</v>
      </c>
      <c r="N159" s="58">
        <v>0</v>
      </c>
      <c r="O159" s="58">
        <v>0</v>
      </c>
      <c r="Q159" s="58">
        <f t="shared" si="107"/>
        <v>527</v>
      </c>
      <c r="R159" s="58">
        <f t="shared" si="108"/>
        <v>0</v>
      </c>
      <c r="S159" s="58">
        <f t="shared" si="109"/>
        <v>0</v>
      </c>
      <c r="T159" s="58">
        <f t="shared" si="110"/>
        <v>0</v>
      </c>
      <c r="U159" s="45" t="s">
        <v>9</v>
      </c>
    </row>
    <row r="160" spans="1:23" ht="15.95" hidden="1" customHeight="1" outlineLevel="1" x14ac:dyDescent="0.2">
      <c r="A160" s="55" t="s">
        <v>106</v>
      </c>
      <c r="B160" s="56">
        <f t="shared" ref="B160:H160" si="113">B136+B145</f>
        <v>14829</v>
      </c>
      <c r="C160" s="56">
        <f t="shared" si="113"/>
        <v>75686</v>
      </c>
      <c r="D160" s="56">
        <f t="shared" si="113"/>
        <v>175418</v>
      </c>
      <c r="E160" s="56">
        <f t="shared" si="113"/>
        <v>286735</v>
      </c>
      <c r="F160" s="56">
        <f t="shared" si="113"/>
        <v>130898</v>
      </c>
      <c r="G160" s="56">
        <f t="shared" si="113"/>
        <v>125845</v>
      </c>
      <c r="H160" s="56">
        <f t="shared" si="113"/>
        <v>206472</v>
      </c>
      <c r="I160" s="56">
        <f t="shared" ref="I160:J160" si="114">I136+I145</f>
        <v>192204</v>
      </c>
      <c r="J160" s="56">
        <f t="shared" si="114"/>
        <v>402043</v>
      </c>
      <c r="K160" s="56">
        <f t="shared" ref="K160:L160" si="115">K136+K145</f>
        <v>90586</v>
      </c>
      <c r="L160" s="56">
        <f t="shared" si="115"/>
        <v>76026</v>
      </c>
      <c r="M160" s="56">
        <f t="shared" ref="M160:N160" si="116">M136+M145</f>
        <v>94017</v>
      </c>
      <c r="N160" s="56">
        <f t="shared" si="116"/>
        <v>79901</v>
      </c>
      <c r="O160" s="56">
        <f t="shared" ref="O160" si="117">O136+O145</f>
        <v>97828</v>
      </c>
      <c r="Q160" s="56">
        <f t="shared" si="107"/>
        <v>552668</v>
      </c>
      <c r="R160" s="56">
        <f t="shared" si="108"/>
        <v>655419</v>
      </c>
      <c r="S160" s="56">
        <f t="shared" si="109"/>
        <v>662672</v>
      </c>
      <c r="T160" s="56">
        <f t="shared" si="110"/>
        <v>177729</v>
      </c>
      <c r="U160" s="45" t="s">
        <v>9</v>
      </c>
      <c r="W160" s="34"/>
    </row>
    <row r="161" spans="1:21" ht="15.95" hidden="1" customHeight="1" outlineLevel="1" x14ac:dyDescent="0.2">
      <c r="A161" s="55" t="s">
        <v>107</v>
      </c>
      <c r="B161" s="56">
        <v>-16313</v>
      </c>
      <c r="C161" s="56">
        <v>-29443</v>
      </c>
      <c r="D161" s="56">
        <v>-97928</v>
      </c>
      <c r="E161" s="56">
        <v>-147062</v>
      </c>
      <c r="F161" s="56">
        <v>-94893</v>
      </c>
      <c r="G161" s="56">
        <v>-103572</v>
      </c>
      <c r="H161" s="56">
        <v>-129218</v>
      </c>
      <c r="I161" s="56">
        <f t="shared" ref="I161:N161" si="118">SUM(I162:I165)</f>
        <v>-116364</v>
      </c>
      <c r="J161" s="56">
        <f t="shared" si="118"/>
        <v>-210623</v>
      </c>
      <c r="K161" s="56">
        <f t="shared" si="118"/>
        <v>58618</v>
      </c>
      <c r="L161" s="56">
        <f t="shared" si="118"/>
        <v>489</v>
      </c>
      <c r="M161" s="56">
        <f t="shared" si="118"/>
        <v>-4546</v>
      </c>
      <c r="N161" s="56">
        <f t="shared" si="118"/>
        <v>-1608</v>
      </c>
      <c r="O161" s="56">
        <f t="shared" ref="O161" si="119">SUM(O162:O165)</f>
        <v>-1161</v>
      </c>
      <c r="Q161" s="56">
        <f t="shared" si="107"/>
        <v>-290746</v>
      </c>
      <c r="R161" s="56">
        <f t="shared" si="108"/>
        <v>-444047</v>
      </c>
      <c r="S161" s="56">
        <f t="shared" si="109"/>
        <v>-156062</v>
      </c>
      <c r="T161" s="56">
        <f t="shared" si="110"/>
        <v>-2769</v>
      </c>
      <c r="U161" s="45" t="s">
        <v>9</v>
      </c>
    </row>
    <row r="162" spans="1:21" ht="15.95" hidden="1" customHeight="1" outlineLevel="1" x14ac:dyDescent="0.2">
      <c r="A162" s="57" t="s">
        <v>108</v>
      </c>
      <c r="B162" s="58">
        <v>0</v>
      </c>
      <c r="C162" s="58">
        <v>0</v>
      </c>
      <c r="D162" s="58">
        <v>0</v>
      </c>
      <c r="E162" s="58">
        <v>0</v>
      </c>
      <c r="F162" s="58">
        <v>0</v>
      </c>
      <c r="G162" s="58">
        <v>0</v>
      </c>
      <c r="H162" s="58">
        <v>0</v>
      </c>
      <c r="I162" s="58">
        <v>0</v>
      </c>
      <c r="J162" s="58">
        <v>0</v>
      </c>
      <c r="K162" s="58">
        <v>0</v>
      </c>
      <c r="L162" s="58">
        <v>0</v>
      </c>
      <c r="M162" s="58">
        <v>0</v>
      </c>
      <c r="N162" s="58">
        <v>0</v>
      </c>
      <c r="O162" s="58">
        <v>0</v>
      </c>
      <c r="Q162" s="58">
        <f t="shared" si="107"/>
        <v>0</v>
      </c>
      <c r="R162" s="58">
        <f t="shared" si="108"/>
        <v>0</v>
      </c>
      <c r="S162" s="58">
        <f t="shared" si="109"/>
        <v>0</v>
      </c>
      <c r="T162" s="58">
        <f t="shared" si="110"/>
        <v>0</v>
      </c>
      <c r="U162" s="45" t="s">
        <v>9</v>
      </c>
    </row>
    <row r="163" spans="1:21" ht="15.95" hidden="1" customHeight="1" outlineLevel="1" x14ac:dyDescent="0.2">
      <c r="A163" s="57" t="s">
        <v>109</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Q163" s="58">
        <f t="shared" si="107"/>
        <v>187</v>
      </c>
      <c r="R163" s="58">
        <f t="shared" si="108"/>
        <v>188</v>
      </c>
      <c r="S163" s="58">
        <f t="shared" si="109"/>
        <v>-5841</v>
      </c>
      <c r="T163" s="58">
        <f t="shared" si="110"/>
        <v>-2591</v>
      </c>
      <c r="U163" s="45" t="s">
        <v>9</v>
      </c>
    </row>
    <row r="164" spans="1:21" ht="15.95" hidden="1" customHeight="1" outlineLevel="1" x14ac:dyDescent="0.2">
      <c r="A164" s="57" t="s">
        <v>110</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Q164" s="58">
        <f t="shared" si="107"/>
        <v>-290779</v>
      </c>
      <c r="R164" s="58">
        <f t="shared" si="108"/>
        <v>-444080</v>
      </c>
      <c r="S164" s="58">
        <f t="shared" si="109"/>
        <v>-149757</v>
      </c>
      <c r="T164" s="58">
        <f t="shared" si="110"/>
        <v>0</v>
      </c>
      <c r="U164" s="45" t="s">
        <v>9</v>
      </c>
    </row>
    <row r="165" spans="1:21" ht="15.95" hidden="1" customHeight="1" outlineLevel="1" x14ac:dyDescent="0.2">
      <c r="A165" s="57" t="s">
        <v>111</v>
      </c>
      <c r="B165" s="58">
        <v>0</v>
      </c>
      <c r="C165" s="58">
        <v>0</v>
      </c>
      <c r="D165" s="58">
        <v>0</v>
      </c>
      <c r="E165" s="58">
        <v>-154</v>
      </c>
      <c r="F165" s="58">
        <v>-39</v>
      </c>
      <c r="G165" s="58">
        <v>-36</v>
      </c>
      <c r="H165" s="58">
        <v>-40</v>
      </c>
      <c r="I165" s="58">
        <v>-40</v>
      </c>
      <c r="J165" s="58">
        <v>-178</v>
      </c>
      <c r="K165" s="58">
        <v>-242</v>
      </c>
      <c r="L165" s="58">
        <v>55</v>
      </c>
      <c r="M165" s="58">
        <v>-99</v>
      </c>
      <c r="N165" s="58">
        <v>-99</v>
      </c>
      <c r="O165" s="58">
        <v>-79</v>
      </c>
      <c r="Q165" s="58">
        <f t="shared" si="107"/>
        <v>-154</v>
      </c>
      <c r="R165" s="58">
        <f t="shared" si="108"/>
        <v>-155</v>
      </c>
      <c r="S165" s="58">
        <f t="shared" si="109"/>
        <v>-464</v>
      </c>
      <c r="T165" s="58">
        <f t="shared" si="110"/>
        <v>-178</v>
      </c>
      <c r="U165" s="45" t="s">
        <v>9</v>
      </c>
    </row>
    <row r="166" spans="1:21" ht="15.95" hidden="1" customHeight="1" outlineLevel="1" x14ac:dyDescent="0.2">
      <c r="A166" s="55" t="s">
        <v>112</v>
      </c>
      <c r="B166" s="141">
        <v>-1</v>
      </c>
      <c r="C166" s="141">
        <v>-15</v>
      </c>
      <c r="D166" s="141">
        <v>-15</v>
      </c>
      <c r="E166" s="141">
        <v>-18</v>
      </c>
      <c r="F166" s="141">
        <v>-5</v>
      </c>
      <c r="G166" s="141">
        <v>73</v>
      </c>
      <c r="H166" s="141">
        <v>-231</v>
      </c>
      <c r="I166" s="141">
        <f t="shared" ref="I166:N166" si="120">SUM(I167:I172)</f>
        <v>-28</v>
      </c>
      <c r="J166" s="141">
        <f t="shared" si="120"/>
        <v>-1</v>
      </c>
      <c r="K166" s="141">
        <f t="shared" si="120"/>
        <v>-1054</v>
      </c>
      <c r="L166" s="141">
        <f t="shared" si="120"/>
        <v>-649</v>
      </c>
      <c r="M166" s="141">
        <f t="shared" si="120"/>
        <v>-903</v>
      </c>
      <c r="N166" s="141">
        <f t="shared" si="120"/>
        <v>-743</v>
      </c>
      <c r="O166" s="141">
        <f t="shared" ref="O166" si="121">SUM(O167:O172)</f>
        <v>-45497</v>
      </c>
      <c r="Q166" s="56">
        <f t="shared" si="107"/>
        <v>-49</v>
      </c>
      <c r="R166" s="56">
        <f t="shared" si="108"/>
        <v>-191</v>
      </c>
      <c r="S166" s="56">
        <f t="shared" si="109"/>
        <v>-2607</v>
      </c>
      <c r="T166" s="56">
        <f t="shared" si="110"/>
        <v>-46240</v>
      </c>
      <c r="U166" s="45" t="s">
        <v>9</v>
      </c>
    </row>
    <row r="167" spans="1:21" ht="15.95" hidden="1" customHeight="1" outlineLevel="1" x14ac:dyDescent="0.2">
      <c r="A167" s="57" t="s">
        <v>113</v>
      </c>
      <c r="B167" s="140">
        <v>-1</v>
      </c>
      <c r="C167" s="140">
        <v>-15</v>
      </c>
      <c r="D167" s="140">
        <v>-15</v>
      </c>
      <c r="E167" s="140">
        <v>-18</v>
      </c>
      <c r="F167" s="140">
        <v>-5</v>
      </c>
      <c r="G167" s="140">
        <v>73</v>
      </c>
      <c r="H167" s="140">
        <v>-231</v>
      </c>
      <c r="I167" s="140">
        <v>-28</v>
      </c>
      <c r="J167" s="140">
        <v>-1</v>
      </c>
      <c r="K167" s="140">
        <v>-377</v>
      </c>
      <c r="L167" s="140">
        <v>-293</v>
      </c>
      <c r="M167" s="140">
        <v>-164</v>
      </c>
      <c r="N167" s="140">
        <v>-382</v>
      </c>
      <c r="O167" s="140">
        <v>-312</v>
      </c>
      <c r="Q167" s="58">
        <f t="shared" si="107"/>
        <v>-49</v>
      </c>
      <c r="R167" s="58">
        <f t="shared" si="108"/>
        <v>-191</v>
      </c>
      <c r="S167" s="58">
        <f t="shared" si="109"/>
        <v>-835</v>
      </c>
      <c r="T167" s="58">
        <f t="shared" si="110"/>
        <v>-694</v>
      </c>
      <c r="U167" s="45" t="s">
        <v>9</v>
      </c>
    </row>
    <row r="168" spans="1:21" ht="15.95" hidden="1" customHeight="1" outlineLevel="1" x14ac:dyDescent="0.2">
      <c r="A168" s="57" t="s">
        <v>114</v>
      </c>
      <c r="B168" s="34">
        <v>0</v>
      </c>
      <c r="C168" s="34">
        <v>0</v>
      </c>
      <c r="D168" s="34">
        <v>0</v>
      </c>
      <c r="E168" s="34">
        <v>0</v>
      </c>
      <c r="F168" s="34">
        <v>0</v>
      </c>
      <c r="G168" s="34">
        <v>0</v>
      </c>
      <c r="H168" s="34">
        <v>0</v>
      </c>
      <c r="I168" s="34">
        <v>0</v>
      </c>
      <c r="J168" s="34">
        <v>0</v>
      </c>
      <c r="K168" s="34">
        <v>0</v>
      </c>
      <c r="L168" s="34">
        <v>0</v>
      </c>
      <c r="M168" s="34">
        <v>0</v>
      </c>
      <c r="N168" s="34">
        <v>0</v>
      </c>
      <c r="O168" s="34">
        <v>0</v>
      </c>
      <c r="Q168" s="34">
        <f t="shared" ref="Q168:Q187" si="122">SUM(B168:E168)</f>
        <v>0</v>
      </c>
      <c r="R168" s="34">
        <f t="shared" ref="R168:R187" si="123">SUM(F168:I168)</f>
        <v>0</v>
      </c>
      <c r="S168" s="34">
        <f t="shared" ref="S168:S187" si="124">SUM(J168:M168)</f>
        <v>0</v>
      </c>
      <c r="T168" s="34">
        <f t="shared" ref="T168:T187" si="125">SUM(N168:P168)</f>
        <v>0</v>
      </c>
      <c r="U168" s="45" t="s">
        <v>9</v>
      </c>
    </row>
    <row r="169" spans="1:21" ht="15.95" hidden="1" customHeight="1" outlineLevel="1" x14ac:dyDescent="0.2">
      <c r="A169" s="57" t="s">
        <v>115</v>
      </c>
      <c r="B169" s="34">
        <v>0</v>
      </c>
      <c r="C169" s="34">
        <v>0</v>
      </c>
      <c r="D169" s="34">
        <v>0</v>
      </c>
      <c r="E169" s="34">
        <v>0</v>
      </c>
      <c r="F169" s="34">
        <v>0</v>
      </c>
      <c r="G169" s="34">
        <v>0</v>
      </c>
      <c r="H169" s="34">
        <v>0</v>
      </c>
      <c r="I169" s="34">
        <v>0</v>
      </c>
      <c r="J169" s="34">
        <v>0</v>
      </c>
      <c r="K169" s="34">
        <v>-677</v>
      </c>
      <c r="L169" s="34">
        <v>-356</v>
      </c>
      <c r="M169" s="34">
        <v>-739</v>
      </c>
      <c r="N169" s="34">
        <v>-361</v>
      </c>
      <c r="O169" s="34">
        <v>-176</v>
      </c>
      <c r="Q169" s="34">
        <f t="shared" si="122"/>
        <v>0</v>
      </c>
      <c r="R169" s="34">
        <f t="shared" si="123"/>
        <v>0</v>
      </c>
      <c r="S169" s="34">
        <f t="shared" si="124"/>
        <v>-1772</v>
      </c>
      <c r="T169" s="34">
        <f t="shared" si="125"/>
        <v>-537</v>
      </c>
      <c r="U169" s="45" t="s">
        <v>9</v>
      </c>
    </row>
    <row r="170" spans="1:21" ht="15.95" hidden="1" customHeight="1" outlineLevel="1" x14ac:dyDescent="0.2">
      <c r="A170" s="57" t="s">
        <v>116</v>
      </c>
      <c r="B170" s="34">
        <v>0</v>
      </c>
      <c r="C170" s="34">
        <v>0</v>
      </c>
      <c r="D170" s="34">
        <v>0</v>
      </c>
      <c r="E170" s="34">
        <v>0</v>
      </c>
      <c r="F170" s="34">
        <v>0</v>
      </c>
      <c r="G170" s="34">
        <v>0</v>
      </c>
      <c r="H170" s="34">
        <v>0</v>
      </c>
      <c r="I170" s="34">
        <v>0</v>
      </c>
      <c r="J170" s="34">
        <v>0</v>
      </c>
      <c r="K170" s="34">
        <v>0</v>
      </c>
      <c r="L170" s="34">
        <v>0</v>
      </c>
      <c r="M170" s="34">
        <v>0</v>
      </c>
      <c r="N170" s="34">
        <v>0</v>
      </c>
      <c r="O170" s="34">
        <v>0</v>
      </c>
      <c r="Q170" s="34">
        <f t="shared" si="122"/>
        <v>0</v>
      </c>
      <c r="R170" s="34">
        <f t="shared" si="123"/>
        <v>0</v>
      </c>
      <c r="S170" s="34">
        <f t="shared" si="124"/>
        <v>0</v>
      </c>
      <c r="T170" s="34">
        <f t="shared" si="125"/>
        <v>0</v>
      </c>
      <c r="U170" s="45" t="s">
        <v>9</v>
      </c>
    </row>
    <row r="171" spans="1:21" ht="15.95" hidden="1" customHeight="1" outlineLevel="1" x14ac:dyDescent="0.2">
      <c r="A171" s="57" t="s">
        <v>117</v>
      </c>
      <c r="B171" s="34">
        <v>0</v>
      </c>
      <c r="C171" s="34">
        <v>0</v>
      </c>
      <c r="D171" s="34">
        <v>0</v>
      </c>
      <c r="E171" s="34">
        <v>0</v>
      </c>
      <c r="F171" s="34">
        <v>0</v>
      </c>
      <c r="G171" s="34">
        <v>0</v>
      </c>
      <c r="H171" s="34">
        <v>0</v>
      </c>
      <c r="I171" s="34">
        <v>0</v>
      </c>
      <c r="J171" s="34">
        <v>0</v>
      </c>
      <c r="K171" s="34">
        <v>0</v>
      </c>
      <c r="L171" s="34">
        <v>0</v>
      </c>
      <c r="M171" s="34">
        <v>0</v>
      </c>
      <c r="N171" s="34">
        <v>0</v>
      </c>
      <c r="O171" s="34">
        <v>0</v>
      </c>
      <c r="Q171" s="34">
        <f t="shared" si="122"/>
        <v>0</v>
      </c>
      <c r="R171" s="34">
        <f t="shared" si="123"/>
        <v>0</v>
      </c>
      <c r="S171" s="34">
        <f t="shared" si="124"/>
        <v>0</v>
      </c>
      <c r="T171" s="34">
        <f t="shared" si="125"/>
        <v>0</v>
      </c>
      <c r="U171" s="45" t="s">
        <v>9</v>
      </c>
    </row>
    <row r="172" spans="1:21" ht="15.95" hidden="1" customHeight="1" outlineLevel="1" x14ac:dyDescent="0.2">
      <c r="A172" s="57" t="s">
        <v>118</v>
      </c>
      <c r="B172" s="34">
        <v>0</v>
      </c>
      <c r="C172" s="34">
        <v>0</v>
      </c>
      <c r="D172" s="34">
        <v>0</v>
      </c>
      <c r="E172" s="34">
        <v>0</v>
      </c>
      <c r="F172" s="34">
        <v>0</v>
      </c>
      <c r="G172" s="34">
        <v>0</v>
      </c>
      <c r="H172" s="34">
        <v>0</v>
      </c>
      <c r="I172" s="34">
        <v>0</v>
      </c>
      <c r="J172" s="34">
        <v>0</v>
      </c>
      <c r="K172" s="34">
        <v>0</v>
      </c>
      <c r="L172" s="34">
        <v>0</v>
      </c>
      <c r="M172" s="34">
        <v>0</v>
      </c>
      <c r="N172" s="34">
        <v>0</v>
      </c>
      <c r="O172" s="34">
        <v>-45009</v>
      </c>
      <c r="Q172" s="34">
        <f t="shared" si="122"/>
        <v>0</v>
      </c>
      <c r="R172" s="34">
        <f t="shared" si="123"/>
        <v>0</v>
      </c>
      <c r="S172" s="34">
        <f t="shared" si="124"/>
        <v>0</v>
      </c>
      <c r="T172" s="34">
        <f t="shared" si="125"/>
        <v>-45009</v>
      </c>
      <c r="U172" s="45" t="s">
        <v>9</v>
      </c>
    </row>
    <row r="173" spans="1:21" ht="15.95" hidden="1" customHeight="1" outlineLevel="1" x14ac:dyDescent="0.2">
      <c r="A173" s="59" t="s">
        <v>119</v>
      </c>
      <c r="B173" s="56">
        <f t="shared" ref="B173:H173" si="126">B160+B161+B166</f>
        <v>-1485</v>
      </c>
      <c r="C173" s="56">
        <f t="shared" si="126"/>
        <v>46228</v>
      </c>
      <c r="D173" s="56">
        <f t="shared" si="126"/>
        <v>77475</v>
      </c>
      <c r="E173" s="56">
        <f t="shared" si="126"/>
        <v>139655</v>
      </c>
      <c r="F173" s="56">
        <f t="shared" si="126"/>
        <v>36000</v>
      </c>
      <c r="G173" s="56">
        <f t="shared" si="126"/>
        <v>22346</v>
      </c>
      <c r="H173" s="56">
        <f t="shared" si="126"/>
        <v>77023</v>
      </c>
      <c r="I173" s="56">
        <f t="shared" ref="I173:J173" si="127">I160+I161+I166</f>
        <v>75812</v>
      </c>
      <c r="J173" s="56">
        <f t="shared" si="127"/>
        <v>191419</v>
      </c>
      <c r="K173" s="56">
        <f t="shared" ref="K173:L173" si="128">K160+K161+K166</f>
        <v>148150</v>
      </c>
      <c r="L173" s="56">
        <f t="shared" si="128"/>
        <v>75866</v>
      </c>
      <c r="M173" s="56">
        <f t="shared" ref="M173:N173" si="129">M160+M161+M166</f>
        <v>88568</v>
      </c>
      <c r="N173" s="56">
        <f t="shared" si="129"/>
        <v>77550</v>
      </c>
      <c r="O173" s="56">
        <f t="shared" ref="O173" si="130">O160+O161+O166</f>
        <v>51170</v>
      </c>
      <c r="Q173" s="56">
        <f t="shared" si="122"/>
        <v>261873</v>
      </c>
      <c r="R173" s="56">
        <f t="shared" si="123"/>
        <v>211181</v>
      </c>
      <c r="S173" s="56">
        <f t="shared" si="124"/>
        <v>504003</v>
      </c>
      <c r="T173" s="56">
        <f t="shared" si="125"/>
        <v>128720</v>
      </c>
      <c r="U173" s="45" t="s">
        <v>9</v>
      </c>
    </row>
    <row r="174" spans="1:21" ht="15.95" hidden="1" customHeight="1" outlineLevel="1" x14ac:dyDescent="0.2">
      <c r="A174" s="60" t="s">
        <v>120</v>
      </c>
      <c r="B174" s="56">
        <v>0</v>
      </c>
      <c r="C174" s="56">
        <v>0</v>
      </c>
      <c r="D174" s="56">
        <v>0</v>
      </c>
      <c r="E174" s="56">
        <v>-55</v>
      </c>
      <c r="F174" s="56">
        <v>-12</v>
      </c>
      <c r="G174" s="56">
        <v>-11</v>
      </c>
      <c r="H174" s="56">
        <v>-10</v>
      </c>
      <c r="I174" s="56">
        <f t="shared" ref="I174:N174" si="131">SUM(I175:I177)</f>
        <v>-10</v>
      </c>
      <c r="J174" s="56">
        <f t="shared" si="131"/>
        <v>-6114</v>
      </c>
      <c r="K174" s="56">
        <f t="shared" si="131"/>
        <v>-29562</v>
      </c>
      <c r="L174" s="56">
        <f t="shared" si="131"/>
        <v>-38319</v>
      </c>
      <c r="M174" s="56">
        <f t="shared" si="131"/>
        <v>-41278</v>
      </c>
      <c r="N174" s="56">
        <f t="shared" si="131"/>
        <v>-39088</v>
      </c>
      <c r="O174" s="56">
        <f t="shared" ref="O174" si="132">SUM(O175:O177)</f>
        <v>-41675</v>
      </c>
      <c r="Q174" s="56">
        <f t="shared" si="122"/>
        <v>-55</v>
      </c>
      <c r="R174" s="56">
        <f t="shared" si="123"/>
        <v>-43</v>
      </c>
      <c r="S174" s="56">
        <f t="shared" si="124"/>
        <v>-115273</v>
      </c>
      <c r="T174" s="56">
        <f t="shared" si="125"/>
        <v>-80763</v>
      </c>
      <c r="U174" s="45" t="s">
        <v>9</v>
      </c>
    </row>
    <row r="175" spans="1:21" ht="15.95" hidden="1" customHeight="1" outlineLevel="1" x14ac:dyDescent="0.2">
      <c r="A175" s="57" t="s">
        <v>121</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Q175" s="58">
        <f t="shared" si="122"/>
        <v>-55</v>
      </c>
      <c r="R175" s="58">
        <f t="shared" si="123"/>
        <v>-43</v>
      </c>
      <c r="S175" s="58">
        <f t="shared" si="124"/>
        <v>-105325</v>
      </c>
      <c r="T175" s="58">
        <f t="shared" si="125"/>
        <v>-73939</v>
      </c>
      <c r="U175" s="45" t="s">
        <v>9</v>
      </c>
    </row>
    <row r="176" spans="1:21" ht="15.95" hidden="1" customHeight="1" outlineLevel="1" x14ac:dyDescent="0.2">
      <c r="A176" s="57" t="s">
        <v>122</v>
      </c>
      <c r="B176" s="58">
        <v>0</v>
      </c>
      <c r="C176" s="58">
        <v>0</v>
      </c>
      <c r="D176" s="58">
        <v>0</v>
      </c>
      <c r="E176" s="58">
        <v>0</v>
      </c>
      <c r="F176" s="58">
        <v>0</v>
      </c>
      <c r="G176" s="58">
        <v>0</v>
      </c>
      <c r="H176" s="58">
        <v>0</v>
      </c>
      <c r="I176" s="58">
        <v>0</v>
      </c>
      <c r="J176" s="58">
        <v>0</v>
      </c>
      <c r="K176" s="58">
        <v>0</v>
      </c>
      <c r="L176" s="58">
        <v>0</v>
      </c>
      <c r="M176" s="58">
        <v>0</v>
      </c>
      <c r="N176" s="58">
        <v>0</v>
      </c>
      <c r="O176" s="58">
        <v>0</v>
      </c>
      <c r="Q176" s="58">
        <f t="shared" si="122"/>
        <v>0</v>
      </c>
      <c r="R176" s="58">
        <f t="shared" si="123"/>
        <v>0</v>
      </c>
      <c r="S176" s="58">
        <f t="shared" si="124"/>
        <v>0</v>
      </c>
      <c r="T176" s="58">
        <f t="shared" si="125"/>
        <v>0</v>
      </c>
      <c r="U176" s="45" t="s">
        <v>9</v>
      </c>
    </row>
    <row r="177" spans="1:28" ht="15.95" hidden="1" customHeight="1" outlineLevel="1" x14ac:dyDescent="0.2">
      <c r="A177" s="57" t="s">
        <v>123</v>
      </c>
      <c r="B177" s="58">
        <v>0</v>
      </c>
      <c r="C177" s="58">
        <v>0</v>
      </c>
      <c r="D177" s="58">
        <v>0</v>
      </c>
      <c r="E177" s="58">
        <v>0</v>
      </c>
      <c r="F177" s="58">
        <v>0</v>
      </c>
      <c r="G177" s="58">
        <v>0</v>
      </c>
      <c r="H177" s="58">
        <v>0</v>
      </c>
      <c r="I177" s="58">
        <v>0</v>
      </c>
      <c r="J177" s="58">
        <v>-398</v>
      </c>
      <c r="K177" s="58">
        <v>-3082</v>
      </c>
      <c r="L177" s="58">
        <v>-3215</v>
      </c>
      <c r="M177" s="58">
        <v>-3253</v>
      </c>
      <c r="N177" s="58">
        <v>-3345</v>
      </c>
      <c r="O177" s="58">
        <v>-3479</v>
      </c>
      <c r="Q177" s="58">
        <f t="shared" si="122"/>
        <v>0</v>
      </c>
      <c r="R177" s="58">
        <f t="shared" si="123"/>
        <v>0</v>
      </c>
      <c r="S177" s="58">
        <f t="shared" si="124"/>
        <v>-9948</v>
      </c>
      <c r="T177" s="58">
        <f t="shared" si="125"/>
        <v>-6824</v>
      </c>
      <c r="U177" s="45" t="s">
        <v>9</v>
      </c>
    </row>
    <row r="178" spans="1:28" ht="15.95" hidden="1" customHeight="1" outlineLevel="1" x14ac:dyDescent="0.2">
      <c r="A178" s="60" t="s">
        <v>124</v>
      </c>
      <c r="B178" s="56">
        <v>0</v>
      </c>
      <c r="C178" s="56">
        <v>0</v>
      </c>
      <c r="D178" s="56">
        <v>0</v>
      </c>
      <c r="E178" s="56">
        <v>0</v>
      </c>
      <c r="F178" s="56">
        <v>0</v>
      </c>
      <c r="G178" s="56">
        <v>0</v>
      </c>
      <c r="H178" s="56">
        <v>0</v>
      </c>
      <c r="I178" s="56">
        <f t="shared" ref="I178:N178" si="133">SUM(I179:I180)</f>
        <v>0</v>
      </c>
      <c r="J178" s="56">
        <f t="shared" si="133"/>
        <v>21</v>
      </c>
      <c r="K178" s="56">
        <f t="shared" si="133"/>
        <v>292</v>
      </c>
      <c r="L178" s="56">
        <f t="shared" si="133"/>
        <v>928</v>
      </c>
      <c r="M178" s="56">
        <f t="shared" si="133"/>
        <v>1203</v>
      </c>
      <c r="N178" s="56">
        <f t="shared" si="133"/>
        <v>1532</v>
      </c>
      <c r="O178" s="56">
        <f t="shared" ref="O178" si="134">SUM(O179:O180)</f>
        <v>1875</v>
      </c>
      <c r="Q178" s="56">
        <f t="shared" si="122"/>
        <v>0</v>
      </c>
      <c r="R178" s="56">
        <f t="shared" si="123"/>
        <v>0</v>
      </c>
      <c r="S178" s="56">
        <f t="shared" si="124"/>
        <v>2444</v>
      </c>
      <c r="T178" s="56">
        <f t="shared" si="125"/>
        <v>3407</v>
      </c>
      <c r="U178" s="45" t="s">
        <v>9</v>
      </c>
    </row>
    <row r="179" spans="1:28" ht="15.95" hidden="1" customHeight="1" outlineLevel="1" x14ac:dyDescent="0.2">
      <c r="A179" s="57" t="s">
        <v>125</v>
      </c>
      <c r="B179" s="58">
        <v>0</v>
      </c>
      <c r="C179" s="58">
        <v>0</v>
      </c>
      <c r="D179" s="58">
        <v>0</v>
      </c>
      <c r="E179" s="58">
        <v>0</v>
      </c>
      <c r="F179" s="58">
        <v>0</v>
      </c>
      <c r="G179" s="58">
        <v>0</v>
      </c>
      <c r="H179" s="58">
        <v>0</v>
      </c>
      <c r="I179" s="58">
        <v>0</v>
      </c>
      <c r="J179" s="58">
        <v>17</v>
      </c>
      <c r="K179" s="58">
        <v>227</v>
      </c>
      <c r="L179" s="58">
        <v>673</v>
      </c>
      <c r="M179" s="58">
        <v>1194</v>
      </c>
      <c r="N179" s="58">
        <v>1531</v>
      </c>
      <c r="O179" s="58">
        <v>1835</v>
      </c>
      <c r="Q179" s="58">
        <f t="shared" si="122"/>
        <v>0</v>
      </c>
      <c r="R179" s="58">
        <f t="shared" si="123"/>
        <v>0</v>
      </c>
      <c r="S179" s="58">
        <f t="shared" si="124"/>
        <v>2111</v>
      </c>
      <c r="T179" s="58">
        <f t="shared" si="125"/>
        <v>3366</v>
      </c>
      <c r="U179" s="45" t="s">
        <v>9</v>
      </c>
    </row>
    <row r="180" spans="1:28" ht="15.95" hidden="1" customHeight="1" outlineLevel="1" x14ac:dyDescent="0.2">
      <c r="A180" s="57" t="s">
        <v>123</v>
      </c>
      <c r="B180" s="58">
        <v>0</v>
      </c>
      <c r="C180" s="58">
        <v>0</v>
      </c>
      <c r="D180" s="58">
        <v>0</v>
      </c>
      <c r="E180" s="58">
        <v>0</v>
      </c>
      <c r="F180" s="58">
        <v>0</v>
      </c>
      <c r="G180" s="58">
        <v>0</v>
      </c>
      <c r="H180" s="58">
        <v>0</v>
      </c>
      <c r="I180" s="58">
        <v>0</v>
      </c>
      <c r="J180" s="58">
        <v>4</v>
      </c>
      <c r="K180" s="58">
        <v>65</v>
      </c>
      <c r="L180" s="58">
        <v>255</v>
      </c>
      <c r="M180" s="58">
        <v>9</v>
      </c>
      <c r="N180" s="58">
        <v>1</v>
      </c>
      <c r="O180" s="58">
        <v>40</v>
      </c>
      <c r="Q180" s="58">
        <f t="shared" si="122"/>
        <v>0</v>
      </c>
      <c r="R180" s="58">
        <f t="shared" si="123"/>
        <v>0</v>
      </c>
      <c r="S180" s="58">
        <f t="shared" si="124"/>
        <v>333</v>
      </c>
      <c r="T180" s="58">
        <f t="shared" si="125"/>
        <v>41</v>
      </c>
      <c r="U180" s="45" t="s">
        <v>9</v>
      </c>
    </row>
    <row r="181" spans="1:28" ht="15.95" hidden="1" customHeight="1" outlineLevel="1" x14ac:dyDescent="0.2">
      <c r="A181" s="55" t="s">
        <v>126</v>
      </c>
      <c r="B181" s="56">
        <f t="shared" ref="B181:H181" si="135">B173+B174+B178</f>
        <v>-1485</v>
      </c>
      <c r="C181" s="56">
        <f t="shared" si="135"/>
        <v>46228</v>
      </c>
      <c r="D181" s="56">
        <f t="shared" si="135"/>
        <v>77475</v>
      </c>
      <c r="E181" s="56">
        <f t="shared" si="135"/>
        <v>139600</v>
      </c>
      <c r="F181" s="56">
        <f t="shared" si="135"/>
        <v>35988</v>
      </c>
      <c r="G181" s="56">
        <f t="shared" si="135"/>
        <v>22335</v>
      </c>
      <c r="H181" s="56">
        <f t="shared" si="135"/>
        <v>77013</v>
      </c>
      <c r="I181" s="56">
        <f t="shared" ref="I181:J181" si="136">I173+I174+I178</f>
        <v>75802</v>
      </c>
      <c r="J181" s="56">
        <f t="shared" si="136"/>
        <v>185326</v>
      </c>
      <c r="K181" s="56">
        <f t="shared" ref="K181:L181" si="137">K173+K174+K178</f>
        <v>118880</v>
      </c>
      <c r="L181" s="56">
        <f t="shared" si="137"/>
        <v>38475</v>
      </c>
      <c r="M181" s="56">
        <f t="shared" ref="M181:N181" si="138">M173+M174+M178</f>
        <v>48493</v>
      </c>
      <c r="N181" s="56">
        <f t="shared" si="138"/>
        <v>39994</v>
      </c>
      <c r="O181" s="56">
        <f t="shared" ref="O181" si="139">O173+O174+O178</f>
        <v>11370</v>
      </c>
      <c r="Q181" s="56">
        <f t="shared" si="122"/>
        <v>261818</v>
      </c>
      <c r="R181" s="56">
        <f t="shared" si="123"/>
        <v>211138</v>
      </c>
      <c r="S181" s="56">
        <f t="shared" si="124"/>
        <v>391174</v>
      </c>
      <c r="T181" s="56">
        <f t="shared" si="125"/>
        <v>51364</v>
      </c>
      <c r="U181" s="45" t="s">
        <v>9</v>
      </c>
    </row>
    <row r="182" spans="1:28" ht="15.95" hidden="1" customHeight="1" outlineLevel="1" x14ac:dyDescent="0.2">
      <c r="A182" s="55" t="s">
        <v>127</v>
      </c>
      <c r="B182" s="56">
        <v>505</v>
      </c>
      <c r="C182" s="56">
        <v>-14653</v>
      </c>
      <c r="D182" s="56">
        <v>-25297</v>
      </c>
      <c r="E182" s="56">
        <v>-49598</v>
      </c>
      <c r="F182" s="56">
        <v>-12239</v>
      </c>
      <c r="G182" s="56">
        <v>-7593</v>
      </c>
      <c r="H182" s="56">
        <v>-26230</v>
      </c>
      <c r="I182" s="56">
        <f t="shared" ref="I182:N182" si="140">SUM(I183:I186)</f>
        <v>-25783</v>
      </c>
      <c r="J182" s="56">
        <f t="shared" si="140"/>
        <v>-65103</v>
      </c>
      <c r="K182" s="56">
        <f t="shared" si="140"/>
        <v>-43856</v>
      </c>
      <c r="L182" s="56">
        <f t="shared" si="140"/>
        <v>-14975</v>
      </c>
      <c r="M182" s="56">
        <f t="shared" si="140"/>
        <v>-16790</v>
      </c>
      <c r="N182" s="56">
        <f t="shared" si="140"/>
        <v>-14783</v>
      </c>
      <c r="O182" s="56">
        <f t="shared" ref="O182" si="141">SUM(O183:O186)</f>
        <v>-7218</v>
      </c>
      <c r="Q182" s="56">
        <f t="shared" si="122"/>
        <v>-89043</v>
      </c>
      <c r="R182" s="56">
        <f t="shared" si="123"/>
        <v>-71845</v>
      </c>
      <c r="S182" s="56">
        <f t="shared" si="124"/>
        <v>-140724</v>
      </c>
      <c r="T182" s="56">
        <f t="shared" si="125"/>
        <v>-22001</v>
      </c>
      <c r="U182" s="45" t="s">
        <v>9</v>
      </c>
    </row>
    <row r="183" spans="1:28" ht="15.95" hidden="1" customHeight="1" outlineLevel="1" x14ac:dyDescent="0.2">
      <c r="A183" s="57" t="s">
        <v>128</v>
      </c>
      <c r="B183" s="58">
        <v>0</v>
      </c>
      <c r="C183" s="58">
        <v>0</v>
      </c>
      <c r="D183" s="58">
        <v>0</v>
      </c>
      <c r="E183" s="58">
        <v>0</v>
      </c>
      <c r="F183" s="58">
        <v>0</v>
      </c>
      <c r="G183" s="58">
        <v>0</v>
      </c>
      <c r="H183" s="58">
        <v>0</v>
      </c>
      <c r="I183" s="58">
        <v>0</v>
      </c>
      <c r="J183" s="58">
        <v>0</v>
      </c>
      <c r="K183" s="58">
        <v>0</v>
      </c>
      <c r="L183" s="58">
        <v>0</v>
      </c>
      <c r="M183" s="58">
        <v>0</v>
      </c>
      <c r="N183" s="58">
        <v>0</v>
      </c>
      <c r="O183" s="58">
        <v>0</v>
      </c>
      <c r="Q183" s="58">
        <f t="shared" si="122"/>
        <v>0</v>
      </c>
      <c r="R183" s="58">
        <f t="shared" si="123"/>
        <v>0</v>
      </c>
      <c r="S183" s="58">
        <f t="shared" si="124"/>
        <v>0</v>
      </c>
      <c r="T183" s="58">
        <f t="shared" si="125"/>
        <v>0</v>
      </c>
      <c r="U183" s="45" t="s">
        <v>9</v>
      </c>
    </row>
    <row r="184" spans="1:28" ht="15.95" hidden="1" customHeight="1" outlineLevel="1" x14ac:dyDescent="0.2">
      <c r="A184" s="57" t="s">
        <v>129</v>
      </c>
      <c r="B184" s="58"/>
      <c r="C184" s="58">
        <v>0</v>
      </c>
      <c r="D184" s="58">
        <v>0</v>
      </c>
      <c r="E184" s="58">
        <v>0</v>
      </c>
      <c r="F184" s="58">
        <v>0</v>
      </c>
      <c r="G184" s="58">
        <v>0</v>
      </c>
      <c r="H184" s="58">
        <v>0</v>
      </c>
      <c r="I184" s="58">
        <v>0</v>
      </c>
      <c r="J184" s="58">
        <v>0</v>
      </c>
      <c r="K184" s="58">
        <v>0</v>
      </c>
      <c r="L184" s="58">
        <v>0</v>
      </c>
      <c r="M184" s="58">
        <v>0</v>
      </c>
      <c r="N184" s="58">
        <v>0</v>
      </c>
      <c r="O184" s="58">
        <v>0</v>
      </c>
      <c r="Q184" s="58">
        <f t="shared" si="122"/>
        <v>0</v>
      </c>
      <c r="R184" s="58">
        <f t="shared" si="123"/>
        <v>0</v>
      </c>
      <c r="S184" s="58">
        <f t="shared" si="124"/>
        <v>0</v>
      </c>
      <c r="T184" s="58">
        <f t="shared" si="125"/>
        <v>0</v>
      </c>
      <c r="U184" s="45" t="s">
        <v>9</v>
      </c>
    </row>
    <row r="185" spans="1:28" ht="15.95" hidden="1" customHeight="1" outlineLevel="1" x14ac:dyDescent="0.2">
      <c r="A185" s="57" t="s">
        <v>130</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Q185" s="58">
        <f t="shared" si="122"/>
        <v>-65473</v>
      </c>
      <c r="R185" s="58">
        <f t="shared" si="123"/>
        <v>-52827</v>
      </c>
      <c r="S185" s="58">
        <f t="shared" si="124"/>
        <v>-103474</v>
      </c>
      <c r="T185" s="58">
        <f t="shared" si="125"/>
        <v>-16177</v>
      </c>
      <c r="U185" s="45" t="s">
        <v>9</v>
      </c>
    </row>
    <row r="186" spans="1:28" ht="15.95" hidden="1" customHeight="1" outlineLevel="1" x14ac:dyDescent="0.2">
      <c r="A186" s="57" t="s">
        <v>131</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Q186" s="58">
        <f t="shared" si="122"/>
        <v>-23570</v>
      </c>
      <c r="R186" s="58">
        <f t="shared" si="123"/>
        <v>-19018</v>
      </c>
      <c r="S186" s="58">
        <f t="shared" si="124"/>
        <v>-37250</v>
      </c>
      <c r="T186" s="58">
        <f t="shared" si="125"/>
        <v>-5824</v>
      </c>
      <c r="U186" s="45" t="s">
        <v>9</v>
      </c>
    </row>
    <row r="187" spans="1:28" ht="15.95" hidden="1" customHeight="1" outlineLevel="1" x14ac:dyDescent="0.2">
      <c r="A187" s="55" t="s">
        <v>81</v>
      </c>
      <c r="B187" s="56">
        <f t="shared" ref="B187:H187" si="142">B181+B182</f>
        <v>-980</v>
      </c>
      <c r="C187" s="56">
        <f t="shared" si="142"/>
        <v>31575</v>
      </c>
      <c r="D187" s="56">
        <f t="shared" si="142"/>
        <v>52178</v>
      </c>
      <c r="E187" s="56">
        <f t="shared" si="142"/>
        <v>90002</v>
      </c>
      <c r="F187" s="56">
        <f t="shared" si="142"/>
        <v>23749</v>
      </c>
      <c r="G187" s="56">
        <f t="shared" si="142"/>
        <v>14742</v>
      </c>
      <c r="H187" s="56">
        <f t="shared" si="142"/>
        <v>50783</v>
      </c>
      <c r="I187" s="56">
        <f t="shared" ref="I187:J187" si="143">I181+I182</f>
        <v>50019</v>
      </c>
      <c r="J187" s="56">
        <f t="shared" si="143"/>
        <v>120223</v>
      </c>
      <c r="K187" s="56">
        <f t="shared" ref="K187:L187" si="144">K181+K182</f>
        <v>75024</v>
      </c>
      <c r="L187" s="56">
        <f t="shared" si="144"/>
        <v>23500</v>
      </c>
      <c r="M187" s="56">
        <f t="shared" ref="M187:N187" si="145">M181+M182</f>
        <v>31703</v>
      </c>
      <c r="N187" s="56">
        <f t="shared" si="145"/>
        <v>25211</v>
      </c>
      <c r="O187" s="56">
        <f t="shared" ref="O187" si="146">O181+O182</f>
        <v>4152</v>
      </c>
      <c r="Q187" s="56">
        <f t="shared" si="122"/>
        <v>172775</v>
      </c>
      <c r="R187" s="56">
        <f t="shared" si="123"/>
        <v>139293</v>
      </c>
      <c r="S187" s="56">
        <f t="shared" si="124"/>
        <v>250450</v>
      </c>
      <c r="T187" s="56">
        <f t="shared" si="125"/>
        <v>29363</v>
      </c>
      <c r="U187" s="45" t="s">
        <v>9</v>
      </c>
    </row>
    <row r="188" spans="1:28" ht="15.95" customHeight="1" collapsed="1" x14ac:dyDescent="0.2">
      <c r="U188" s="45" t="s">
        <v>9</v>
      </c>
    </row>
    <row r="189" spans="1:28"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row>
    <row r="190" spans="1:28" ht="15.95" customHeight="1" collapsed="1" x14ac:dyDescent="0.2">
      <c r="A190" s="43" t="s">
        <v>133</v>
      </c>
      <c r="B190" s="44">
        <f t="shared" ref="B190:H190" si="147">B191+B206</f>
        <v>702044</v>
      </c>
      <c r="C190" s="44">
        <f t="shared" si="147"/>
        <v>776135</v>
      </c>
      <c r="D190" s="44">
        <f t="shared" si="147"/>
        <v>869337</v>
      </c>
      <c r="E190" s="44">
        <f t="shared" si="147"/>
        <v>1057708</v>
      </c>
      <c r="F190" s="44">
        <f t="shared" si="147"/>
        <v>1108149</v>
      </c>
      <c r="G190" s="44">
        <f t="shared" si="147"/>
        <v>1164204</v>
      </c>
      <c r="H190" s="44">
        <f t="shared" si="147"/>
        <v>1260552</v>
      </c>
      <c r="I190" s="44">
        <f t="shared" ref="I190:J190" si="148">I191+I206</f>
        <v>1382949</v>
      </c>
      <c r="J190" s="44">
        <f t="shared" si="148"/>
        <v>1821351</v>
      </c>
      <c r="K190" s="44">
        <f t="shared" ref="K190:L190" si="149">K191+K206</f>
        <v>1953967</v>
      </c>
      <c r="L190" s="44">
        <f t="shared" si="149"/>
        <v>2002259</v>
      </c>
      <c r="M190" s="44">
        <f t="shared" ref="M190:N190" si="150">M191+M206</f>
        <v>2037872</v>
      </c>
      <c r="N190" s="44">
        <f t="shared" si="150"/>
        <v>2078929</v>
      </c>
      <c r="O190" s="44">
        <f t="shared" ref="O190" si="151">O191+O206</f>
        <v>2067458</v>
      </c>
      <c r="Q190" s="145">
        <f t="shared" ref="Q190:Q221" si="152">E190</f>
        <v>1057708</v>
      </c>
      <c r="R190" s="145">
        <f t="shared" ref="R190:R221" si="153">I190</f>
        <v>1382949</v>
      </c>
      <c r="S190" s="145">
        <f t="shared" ref="S190:S221" si="154">M190</f>
        <v>2037872</v>
      </c>
      <c r="T190" s="145">
        <f t="shared" ref="T190:T221" ca="1" si="155">OFFSET(P190,0,-1)</f>
        <v>2067458</v>
      </c>
      <c r="U190" s="45" t="s">
        <v>9</v>
      </c>
    </row>
    <row r="191" spans="1:28" ht="15.95" hidden="1" customHeight="1" outlineLevel="1" x14ac:dyDescent="0.2">
      <c r="A191" s="61" t="s">
        <v>134</v>
      </c>
      <c r="B191" s="62">
        <v>654045</v>
      </c>
      <c r="C191" s="62">
        <v>644366</v>
      </c>
      <c r="D191" s="62">
        <v>543413</v>
      </c>
      <c r="E191" s="62">
        <v>416725</v>
      </c>
      <c r="F191" s="62">
        <v>322965</v>
      </c>
      <c r="G191" s="62">
        <v>240396</v>
      </c>
      <c r="H191" s="62">
        <v>109246</v>
      </c>
      <c r="I191" s="62">
        <f t="shared" ref="I191:N191" si="156">SUM(I192:I205)</f>
        <v>19884</v>
      </c>
      <c r="J191" s="62">
        <f t="shared" si="156"/>
        <v>172587</v>
      </c>
      <c r="K191" s="62">
        <f t="shared" si="156"/>
        <v>255469</v>
      </c>
      <c r="L191" s="62">
        <f t="shared" si="156"/>
        <v>271143</v>
      </c>
      <c r="M191" s="62">
        <f t="shared" si="156"/>
        <v>255408</v>
      </c>
      <c r="N191" s="62">
        <f t="shared" si="156"/>
        <v>265066</v>
      </c>
      <c r="O191" s="62">
        <f t="shared" ref="O191" si="157">SUM(O192:O205)</f>
        <v>249853</v>
      </c>
      <c r="Q191" s="62">
        <f t="shared" si="152"/>
        <v>416725</v>
      </c>
      <c r="R191" s="62">
        <f t="shared" si="153"/>
        <v>19884</v>
      </c>
      <c r="S191" s="62">
        <f t="shared" si="154"/>
        <v>255408</v>
      </c>
      <c r="T191" s="62">
        <f t="shared" ca="1" si="155"/>
        <v>249853</v>
      </c>
      <c r="U191" s="45" t="s">
        <v>9</v>
      </c>
      <c r="AB191" s="34"/>
    </row>
    <row r="192" spans="1:28" ht="15.95" hidden="1" customHeight="1" outlineLevel="1" x14ac:dyDescent="0.2">
      <c r="A192" s="63" t="s">
        <v>135</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Q192" s="54">
        <f t="shared" si="152"/>
        <v>158</v>
      </c>
      <c r="R192" s="54">
        <f t="shared" si="153"/>
        <v>314</v>
      </c>
      <c r="S192" s="54">
        <f t="shared" si="154"/>
        <v>531</v>
      </c>
      <c r="T192" s="54">
        <f t="shared" ca="1" si="155"/>
        <v>30</v>
      </c>
      <c r="U192" s="45" t="s">
        <v>9</v>
      </c>
    </row>
    <row r="193" spans="1:21" ht="15.95" hidden="1" customHeight="1" outlineLevel="1" x14ac:dyDescent="0.2">
      <c r="A193" s="63" t="s">
        <v>136</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Q193" s="54">
        <f t="shared" si="152"/>
        <v>407369</v>
      </c>
      <c r="R193" s="54">
        <f t="shared" si="153"/>
        <v>9273</v>
      </c>
      <c r="S193" s="54">
        <f t="shared" si="154"/>
        <v>51135</v>
      </c>
      <c r="T193" s="54">
        <f t="shared" ca="1" si="155"/>
        <v>44533</v>
      </c>
      <c r="U193" s="45" t="s">
        <v>9</v>
      </c>
    </row>
    <row r="194" spans="1:21" ht="15.95" hidden="1" customHeight="1" outlineLevel="1" x14ac:dyDescent="0.2">
      <c r="A194" s="63" t="s">
        <v>137</v>
      </c>
      <c r="B194" s="54">
        <v>0</v>
      </c>
      <c r="C194" s="54">
        <v>0</v>
      </c>
      <c r="D194" s="54">
        <v>0</v>
      </c>
      <c r="E194" s="54">
        <v>0</v>
      </c>
      <c r="F194" s="54">
        <v>0</v>
      </c>
      <c r="G194" s="54">
        <v>0</v>
      </c>
      <c r="H194" s="54">
        <v>0</v>
      </c>
      <c r="I194" s="54">
        <v>0</v>
      </c>
      <c r="J194" s="54">
        <v>0</v>
      </c>
      <c r="K194" s="54">
        <v>0</v>
      </c>
      <c r="L194" s="54">
        <v>0</v>
      </c>
      <c r="M194" s="54">
        <v>0</v>
      </c>
      <c r="N194" s="54">
        <v>0</v>
      </c>
      <c r="O194" s="54">
        <v>0</v>
      </c>
      <c r="Q194" s="54">
        <f t="shared" si="152"/>
        <v>0</v>
      </c>
      <c r="R194" s="54">
        <f t="shared" si="153"/>
        <v>0</v>
      </c>
      <c r="S194" s="54">
        <f t="shared" si="154"/>
        <v>0</v>
      </c>
      <c r="T194" s="54">
        <f t="shared" ca="1" si="155"/>
        <v>0</v>
      </c>
      <c r="U194" s="45" t="s">
        <v>9</v>
      </c>
    </row>
    <row r="195" spans="1:21" ht="15.95" hidden="1" customHeight="1" outlineLevel="1" x14ac:dyDescent="0.2">
      <c r="A195" s="63" t="s">
        <v>138</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Q195" s="54">
        <f t="shared" si="152"/>
        <v>0</v>
      </c>
      <c r="R195" s="54">
        <f t="shared" si="153"/>
        <v>0</v>
      </c>
      <c r="S195" s="54">
        <f t="shared" si="154"/>
        <v>22682</v>
      </c>
      <c r="T195" s="54">
        <f t="shared" ca="1" si="155"/>
        <v>26245</v>
      </c>
      <c r="U195" s="45" t="s">
        <v>9</v>
      </c>
    </row>
    <row r="196" spans="1:21" ht="15.95" hidden="1" customHeight="1" outlineLevel="1" x14ac:dyDescent="0.2">
      <c r="A196" s="63" t="s">
        <v>139</v>
      </c>
      <c r="B196" s="54">
        <v>0</v>
      </c>
      <c r="C196" s="54">
        <v>0</v>
      </c>
      <c r="D196" s="54">
        <v>0</v>
      </c>
      <c r="E196" s="54">
        <v>0</v>
      </c>
      <c r="F196" s="54">
        <v>0</v>
      </c>
      <c r="G196" s="54">
        <v>0</v>
      </c>
      <c r="H196" s="54">
        <v>0</v>
      </c>
      <c r="I196" s="54">
        <v>0</v>
      </c>
      <c r="J196" s="54">
        <v>0</v>
      </c>
      <c r="K196" s="54">
        <v>0</v>
      </c>
      <c r="L196" s="54">
        <v>0</v>
      </c>
      <c r="M196" s="54">
        <v>0</v>
      </c>
      <c r="N196" s="54">
        <v>0</v>
      </c>
      <c r="O196" s="54">
        <v>0</v>
      </c>
      <c r="Q196" s="54">
        <f t="shared" si="152"/>
        <v>0</v>
      </c>
      <c r="R196" s="54">
        <f t="shared" si="153"/>
        <v>0</v>
      </c>
      <c r="S196" s="54">
        <f t="shared" si="154"/>
        <v>0</v>
      </c>
      <c r="T196" s="54">
        <f t="shared" ca="1" si="155"/>
        <v>0</v>
      </c>
      <c r="U196" s="45" t="s">
        <v>9</v>
      </c>
    </row>
    <row r="197" spans="1:21" ht="15.95" hidden="1" customHeight="1" outlineLevel="1" x14ac:dyDescent="0.2">
      <c r="A197" s="63" t="s">
        <v>140</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Q197" s="54">
        <f t="shared" si="152"/>
        <v>6895</v>
      </c>
      <c r="R197" s="54">
        <f t="shared" si="153"/>
        <v>8070</v>
      </c>
      <c r="S197" s="54">
        <f t="shared" si="154"/>
        <v>1108</v>
      </c>
      <c r="T197" s="54">
        <f t="shared" ca="1" si="155"/>
        <v>2523</v>
      </c>
      <c r="U197" s="45" t="s">
        <v>9</v>
      </c>
    </row>
    <row r="198" spans="1:21" ht="15.95" hidden="1" customHeight="1" outlineLevel="1" x14ac:dyDescent="0.2">
      <c r="A198" s="63" t="s">
        <v>141</v>
      </c>
      <c r="B198" s="54">
        <v>0</v>
      </c>
      <c r="C198" s="54">
        <v>0</v>
      </c>
      <c r="D198" s="54">
        <v>0</v>
      </c>
      <c r="E198" s="54">
        <v>0</v>
      </c>
      <c r="F198" s="54">
        <v>0</v>
      </c>
      <c r="G198" s="54">
        <v>0</v>
      </c>
      <c r="H198" s="54">
        <v>0</v>
      </c>
      <c r="I198" s="54">
        <v>0</v>
      </c>
      <c r="J198" s="54">
        <v>0</v>
      </c>
      <c r="K198" s="54">
        <v>29137</v>
      </c>
      <c r="L198" s="54">
        <v>31014</v>
      </c>
      <c r="M198" s="54">
        <v>17493</v>
      </c>
      <c r="N198" s="54">
        <v>7497</v>
      </c>
      <c r="O198" s="54">
        <v>7739</v>
      </c>
      <c r="Q198" s="54">
        <f t="shared" si="152"/>
        <v>0</v>
      </c>
      <c r="R198" s="54">
        <f t="shared" si="153"/>
        <v>0</v>
      </c>
      <c r="S198" s="54">
        <f t="shared" si="154"/>
        <v>17493</v>
      </c>
      <c r="T198" s="54">
        <f t="shared" ca="1" si="155"/>
        <v>7739</v>
      </c>
      <c r="U198" s="45" t="s">
        <v>9</v>
      </c>
    </row>
    <row r="199" spans="1:21" ht="15.95" hidden="1" customHeight="1" outlineLevel="1" x14ac:dyDescent="0.2">
      <c r="A199" s="63" t="s">
        <v>142</v>
      </c>
      <c r="B199" s="54">
        <v>0</v>
      </c>
      <c r="C199" s="54">
        <v>0</v>
      </c>
      <c r="D199" s="54">
        <v>0</v>
      </c>
      <c r="E199" s="54">
        <v>0</v>
      </c>
      <c r="F199" s="54">
        <v>0</v>
      </c>
      <c r="G199" s="54">
        <v>0</v>
      </c>
      <c r="H199" s="54">
        <v>0</v>
      </c>
      <c r="I199" s="54">
        <v>0</v>
      </c>
      <c r="J199" s="54">
        <v>0</v>
      </c>
      <c r="K199" s="54">
        <v>0</v>
      </c>
      <c r="L199" s="54">
        <v>0</v>
      </c>
      <c r="M199" s="54">
        <v>0</v>
      </c>
      <c r="N199" s="54">
        <v>0</v>
      </c>
      <c r="O199" s="54">
        <v>0</v>
      </c>
      <c r="Q199" s="54">
        <f t="shared" si="152"/>
        <v>0</v>
      </c>
      <c r="R199" s="54">
        <f t="shared" si="153"/>
        <v>0</v>
      </c>
      <c r="S199" s="54">
        <f t="shared" si="154"/>
        <v>0</v>
      </c>
      <c r="T199" s="54">
        <f t="shared" ca="1" si="155"/>
        <v>0</v>
      </c>
      <c r="U199" s="45" t="s">
        <v>9</v>
      </c>
    </row>
    <row r="200" spans="1:21" ht="15.95" hidden="1" customHeight="1" outlineLevel="1" x14ac:dyDescent="0.2">
      <c r="A200" s="63" t="s">
        <v>143</v>
      </c>
      <c r="B200" s="54">
        <v>0</v>
      </c>
      <c r="C200" s="54">
        <v>0</v>
      </c>
      <c r="D200" s="54">
        <v>0</v>
      </c>
      <c r="E200" s="54">
        <v>0</v>
      </c>
      <c r="F200" s="54">
        <v>0</v>
      </c>
      <c r="G200" s="54">
        <v>0</v>
      </c>
      <c r="H200" s="54">
        <v>0</v>
      </c>
      <c r="I200" s="54">
        <v>0</v>
      </c>
      <c r="J200" s="54">
        <v>0</v>
      </c>
      <c r="K200" s="54">
        <v>0</v>
      </c>
      <c r="L200" s="54">
        <v>0</v>
      </c>
      <c r="M200" s="54">
        <v>0</v>
      </c>
      <c r="N200" s="54">
        <v>0</v>
      </c>
      <c r="O200" s="54">
        <v>0</v>
      </c>
      <c r="Q200" s="54">
        <f t="shared" si="152"/>
        <v>0</v>
      </c>
      <c r="R200" s="54">
        <f t="shared" si="153"/>
        <v>0</v>
      </c>
      <c r="S200" s="54">
        <f t="shared" si="154"/>
        <v>0</v>
      </c>
      <c r="T200" s="54">
        <f t="shared" ca="1" si="155"/>
        <v>0</v>
      </c>
      <c r="U200" s="45" t="s">
        <v>9</v>
      </c>
    </row>
    <row r="201" spans="1:21" ht="15.95" hidden="1" customHeight="1" outlineLevel="1" x14ac:dyDescent="0.2">
      <c r="A201" s="63" t="s">
        <v>144</v>
      </c>
      <c r="B201" s="54">
        <v>0</v>
      </c>
      <c r="C201" s="54">
        <v>0</v>
      </c>
      <c r="D201" s="54">
        <v>0</v>
      </c>
      <c r="E201" s="54">
        <v>126</v>
      </c>
      <c r="F201" s="54">
        <v>1</v>
      </c>
      <c r="G201" s="54">
        <v>9</v>
      </c>
      <c r="H201" s="54">
        <v>6</v>
      </c>
      <c r="I201" s="54">
        <v>5</v>
      </c>
      <c r="J201" s="54">
        <v>21</v>
      </c>
      <c r="K201" s="54">
        <v>159</v>
      </c>
      <c r="L201" s="54">
        <v>125</v>
      </c>
      <c r="M201" s="54">
        <v>87</v>
      </c>
      <c r="N201" s="54">
        <v>36</v>
      </c>
      <c r="O201" s="54">
        <v>42</v>
      </c>
      <c r="Q201" s="54">
        <f t="shared" si="152"/>
        <v>126</v>
      </c>
      <c r="R201" s="54">
        <f t="shared" si="153"/>
        <v>5</v>
      </c>
      <c r="S201" s="54">
        <f t="shared" si="154"/>
        <v>87</v>
      </c>
      <c r="T201" s="54">
        <f t="shared" ca="1" si="155"/>
        <v>42</v>
      </c>
      <c r="U201" s="45" t="s">
        <v>9</v>
      </c>
    </row>
    <row r="202" spans="1:21" ht="15.95" hidden="1" customHeight="1" outlineLevel="1" x14ac:dyDescent="0.2">
      <c r="A202" s="63" t="s">
        <v>145</v>
      </c>
      <c r="B202" s="54">
        <v>0</v>
      </c>
      <c r="C202" s="54">
        <v>0</v>
      </c>
      <c r="D202" s="54">
        <v>0</v>
      </c>
      <c r="E202" s="54">
        <v>0</v>
      </c>
      <c r="F202" s="54">
        <v>0</v>
      </c>
      <c r="G202" s="54">
        <v>0</v>
      </c>
      <c r="H202" s="54">
        <v>0</v>
      </c>
      <c r="I202" s="54">
        <v>0</v>
      </c>
      <c r="J202" s="54">
        <v>0</v>
      </c>
      <c r="K202" s="54">
        <v>0</v>
      </c>
      <c r="L202" s="54">
        <v>0</v>
      </c>
      <c r="M202" s="54">
        <v>0</v>
      </c>
      <c r="N202" s="54">
        <v>0</v>
      </c>
      <c r="O202" s="54">
        <v>0</v>
      </c>
      <c r="Q202" s="54">
        <f t="shared" si="152"/>
        <v>0</v>
      </c>
      <c r="R202" s="54">
        <f t="shared" si="153"/>
        <v>0</v>
      </c>
      <c r="S202" s="54">
        <f t="shared" si="154"/>
        <v>0</v>
      </c>
      <c r="T202" s="54">
        <f t="shared" ca="1" si="155"/>
        <v>0</v>
      </c>
      <c r="U202" s="45" t="s">
        <v>9</v>
      </c>
    </row>
    <row r="203" spans="1:21" ht="15.95" hidden="1" customHeight="1" outlineLevel="1" x14ac:dyDescent="0.2">
      <c r="A203" s="63" t="s">
        <v>183</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Q203" s="54">
        <f t="shared" si="152"/>
        <v>0</v>
      </c>
      <c r="R203" s="54">
        <f t="shared" si="153"/>
        <v>0</v>
      </c>
      <c r="S203" s="54">
        <f t="shared" si="154"/>
        <v>160169</v>
      </c>
      <c r="T203" s="54">
        <f t="shared" ca="1" si="155"/>
        <v>168604</v>
      </c>
      <c r="U203" s="45" t="s">
        <v>9</v>
      </c>
    </row>
    <row r="204" spans="1:21" ht="15.95" hidden="1" customHeight="1" outlineLevel="1" x14ac:dyDescent="0.2">
      <c r="A204" s="63" t="s">
        <v>184</v>
      </c>
      <c r="B204" s="54">
        <v>0</v>
      </c>
      <c r="C204" s="54">
        <v>0</v>
      </c>
      <c r="D204" s="54">
        <v>0</v>
      </c>
      <c r="E204" s="54">
        <v>0</v>
      </c>
      <c r="F204" s="54">
        <v>0</v>
      </c>
      <c r="G204" s="54">
        <v>0</v>
      </c>
      <c r="H204" s="54">
        <v>0</v>
      </c>
      <c r="I204" s="54">
        <v>0</v>
      </c>
      <c r="J204" s="54">
        <v>0</v>
      </c>
      <c r="K204" s="54">
        <v>0</v>
      </c>
      <c r="L204" s="54">
        <v>0</v>
      </c>
      <c r="M204" s="54">
        <v>0</v>
      </c>
      <c r="N204" s="54">
        <v>0</v>
      </c>
      <c r="O204" s="54">
        <v>0</v>
      </c>
      <c r="Q204" s="54">
        <f t="shared" si="152"/>
        <v>0</v>
      </c>
      <c r="R204" s="54">
        <f t="shared" si="153"/>
        <v>0</v>
      </c>
      <c r="S204" s="54">
        <f t="shared" si="154"/>
        <v>0</v>
      </c>
      <c r="T204" s="54">
        <f t="shared" ca="1" si="155"/>
        <v>0</v>
      </c>
      <c r="U204" s="45" t="s">
        <v>9</v>
      </c>
    </row>
    <row r="205" spans="1:21" ht="15.95" hidden="1" customHeight="1" outlineLevel="1" x14ac:dyDescent="0.2">
      <c r="A205" s="63" t="s">
        <v>146</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Q205" s="54">
        <f t="shared" si="152"/>
        <v>2177</v>
      </c>
      <c r="R205" s="54">
        <f t="shared" si="153"/>
        <v>2222</v>
      </c>
      <c r="S205" s="54">
        <f t="shared" si="154"/>
        <v>2203</v>
      </c>
      <c r="T205" s="54">
        <f t="shared" ca="1" si="155"/>
        <v>137</v>
      </c>
      <c r="U205" s="45" t="s">
        <v>9</v>
      </c>
    </row>
    <row r="206" spans="1:21" ht="15.95" hidden="1" customHeight="1" outlineLevel="1" x14ac:dyDescent="0.2">
      <c r="A206" s="61" t="s">
        <v>147</v>
      </c>
      <c r="B206" s="62">
        <v>47999</v>
      </c>
      <c r="C206" s="62">
        <v>131769</v>
      </c>
      <c r="D206" s="62">
        <v>325924</v>
      </c>
      <c r="E206" s="62">
        <v>640983</v>
      </c>
      <c r="F206" s="62">
        <v>785184</v>
      </c>
      <c r="G206" s="62">
        <v>923808</v>
      </c>
      <c r="H206" s="62">
        <v>1151306</v>
      </c>
      <c r="I206" s="62">
        <f t="shared" ref="I206:N206" si="158">SUM(I207:I221)</f>
        <v>1363065</v>
      </c>
      <c r="J206" s="62">
        <f t="shared" si="158"/>
        <v>1648764</v>
      </c>
      <c r="K206" s="62">
        <f t="shared" si="158"/>
        <v>1698498</v>
      </c>
      <c r="L206" s="62">
        <f t="shared" si="158"/>
        <v>1731116</v>
      </c>
      <c r="M206" s="62">
        <f t="shared" si="158"/>
        <v>1782464</v>
      </c>
      <c r="N206" s="62">
        <f t="shared" si="158"/>
        <v>1813863</v>
      </c>
      <c r="O206" s="62">
        <f t="shared" ref="O206" si="159">SUM(O207:O221)</f>
        <v>1817605</v>
      </c>
      <c r="Q206" s="62">
        <f t="shared" si="152"/>
        <v>640983</v>
      </c>
      <c r="R206" s="62">
        <f t="shared" si="153"/>
        <v>1363065</v>
      </c>
      <c r="S206" s="62">
        <f t="shared" si="154"/>
        <v>1782464</v>
      </c>
      <c r="T206" s="62">
        <f t="shared" ca="1" si="155"/>
        <v>1817605</v>
      </c>
      <c r="U206" s="45" t="s">
        <v>9</v>
      </c>
    </row>
    <row r="207" spans="1:21" ht="15.95" hidden="1" customHeight="1" outlineLevel="1" x14ac:dyDescent="0.2">
      <c r="A207" s="63" t="s">
        <v>138</v>
      </c>
      <c r="B207" s="58">
        <v>0</v>
      </c>
      <c r="C207" s="58">
        <v>0</v>
      </c>
      <c r="D207" s="58">
        <v>0</v>
      </c>
      <c r="E207" s="58">
        <v>0</v>
      </c>
      <c r="F207" s="58">
        <v>0</v>
      </c>
      <c r="G207" s="58">
        <v>0</v>
      </c>
      <c r="H207" s="58">
        <v>0</v>
      </c>
      <c r="I207" s="58">
        <v>0</v>
      </c>
      <c r="J207" s="58">
        <v>0</v>
      </c>
      <c r="K207" s="58">
        <v>0</v>
      </c>
      <c r="L207" s="58">
        <v>0</v>
      </c>
      <c r="M207" s="58">
        <v>0</v>
      </c>
      <c r="N207" s="58">
        <v>0</v>
      </c>
      <c r="O207" s="58">
        <v>128</v>
      </c>
      <c r="Q207" s="58">
        <f t="shared" si="152"/>
        <v>0</v>
      </c>
      <c r="R207" s="58">
        <f t="shared" si="153"/>
        <v>0</v>
      </c>
      <c r="S207" s="58">
        <f t="shared" si="154"/>
        <v>0</v>
      </c>
      <c r="T207" s="58">
        <f t="shared" ca="1" si="155"/>
        <v>128</v>
      </c>
      <c r="U207" s="45" t="s">
        <v>9</v>
      </c>
    </row>
    <row r="208" spans="1:21" ht="15.95" hidden="1" customHeight="1" outlineLevel="1" x14ac:dyDescent="0.2">
      <c r="A208" s="63" t="s">
        <v>139</v>
      </c>
      <c r="B208" s="54">
        <v>0</v>
      </c>
      <c r="C208" s="54">
        <v>0</v>
      </c>
      <c r="D208" s="54">
        <v>0</v>
      </c>
      <c r="E208" s="54">
        <v>0</v>
      </c>
      <c r="F208" s="54">
        <v>0</v>
      </c>
      <c r="G208" s="54">
        <v>0</v>
      </c>
      <c r="H208" s="54">
        <v>0</v>
      </c>
      <c r="I208" s="54">
        <v>0</v>
      </c>
      <c r="J208" s="54">
        <v>0</v>
      </c>
      <c r="K208" s="54">
        <v>0</v>
      </c>
      <c r="L208" s="54">
        <v>0</v>
      </c>
      <c r="M208" s="54">
        <v>0</v>
      </c>
      <c r="N208" s="54">
        <v>0</v>
      </c>
      <c r="O208" s="54">
        <v>0</v>
      </c>
      <c r="Q208" s="54">
        <f t="shared" si="152"/>
        <v>0</v>
      </c>
      <c r="R208" s="54">
        <f t="shared" si="153"/>
        <v>0</v>
      </c>
      <c r="S208" s="54">
        <f t="shared" si="154"/>
        <v>0</v>
      </c>
      <c r="T208" s="54">
        <f t="shared" ca="1" si="155"/>
        <v>0</v>
      </c>
      <c r="U208" s="45" t="s">
        <v>9</v>
      </c>
    </row>
    <row r="209" spans="1:21" ht="15.95" hidden="1" customHeight="1" outlineLevel="1" x14ac:dyDescent="0.2">
      <c r="A209" s="63" t="s">
        <v>148</v>
      </c>
      <c r="B209" s="54">
        <v>0</v>
      </c>
      <c r="C209" s="54">
        <v>0</v>
      </c>
      <c r="D209" s="54">
        <v>0</v>
      </c>
      <c r="E209" s="54">
        <v>0</v>
      </c>
      <c r="F209" s="54">
        <v>0</v>
      </c>
      <c r="G209" s="54">
        <v>0</v>
      </c>
      <c r="H209" s="54">
        <v>0</v>
      </c>
      <c r="I209" s="54">
        <v>0</v>
      </c>
      <c r="J209" s="54">
        <v>0</v>
      </c>
      <c r="K209" s="54">
        <v>0</v>
      </c>
      <c r="L209" s="54">
        <v>0</v>
      </c>
      <c r="M209" s="54">
        <v>0</v>
      </c>
      <c r="N209" s="54">
        <v>0</v>
      </c>
      <c r="O209" s="54">
        <v>0</v>
      </c>
      <c r="Q209" s="54">
        <f t="shared" si="152"/>
        <v>0</v>
      </c>
      <c r="R209" s="54">
        <f t="shared" si="153"/>
        <v>0</v>
      </c>
      <c r="S209" s="54">
        <f t="shared" si="154"/>
        <v>0</v>
      </c>
      <c r="T209" s="54">
        <f t="shared" ca="1" si="155"/>
        <v>0</v>
      </c>
      <c r="U209" s="45" t="s">
        <v>9</v>
      </c>
    </row>
    <row r="210" spans="1:21" ht="15.95" hidden="1" customHeight="1" outlineLevel="1" x14ac:dyDescent="0.2">
      <c r="A210" s="63" t="s">
        <v>137</v>
      </c>
      <c r="B210" s="54">
        <v>0</v>
      </c>
      <c r="C210" s="54">
        <v>0</v>
      </c>
      <c r="D210" s="54">
        <v>0</v>
      </c>
      <c r="E210" s="54">
        <v>0</v>
      </c>
      <c r="F210" s="54">
        <v>0</v>
      </c>
      <c r="G210" s="54">
        <v>0</v>
      </c>
      <c r="H210" s="54">
        <v>0</v>
      </c>
      <c r="I210" s="54">
        <v>0</v>
      </c>
      <c r="J210" s="54">
        <v>0</v>
      </c>
      <c r="K210" s="54">
        <v>0</v>
      </c>
      <c r="L210" s="54">
        <v>0</v>
      </c>
      <c r="M210" s="54">
        <v>0</v>
      </c>
      <c r="N210" s="54">
        <v>0</v>
      </c>
      <c r="O210" s="54">
        <v>0</v>
      </c>
      <c r="Q210" s="54">
        <f t="shared" si="152"/>
        <v>0</v>
      </c>
      <c r="R210" s="54">
        <f t="shared" si="153"/>
        <v>0</v>
      </c>
      <c r="S210" s="54">
        <f t="shared" si="154"/>
        <v>0</v>
      </c>
      <c r="T210" s="54">
        <f t="shared" ca="1" si="155"/>
        <v>0</v>
      </c>
      <c r="U210" s="45" t="s">
        <v>9</v>
      </c>
    </row>
    <row r="211" spans="1:21" ht="15.95" hidden="1" customHeight="1" outlineLevel="1" x14ac:dyDescent="0.2">
      <c r="A211" s="63" t="s">
        <v>140</v>
      </c>
      <c r="B211" s="54">
        <v>0</v>
      </c>
      <c r="C211" s="54">
        <v>0</v>
      </c>
      <c r="D211" s="54">
        <v>0</v>
      </c>
      <c r="E211" s="54">
        <v>0</v>
      </c>
      <c r="F211" s="54">
        <v>0</v>
      </c>
      <c r="G211" s="54">
        <v>0</v>
      </c>
      <c r="H211" s="54">
        <v>0</v>
      </c>
      <c r="I211" s="54">
        <v>0</v>
      </c>
      <c r="J211" s="54">
        <v>0</v>
      </c>
      <c r="K211" s="54">
        <v>0</v>
      </c>
      <c r="L211" s="54">
        <v>0</v>
      </c>
      <c r="M211" s="54">
        <v>0</v>
      </c>
      <c r="N211" s="54">
        <v>0</v>
      </c>
      <c r="O211" s="54">
        <v>0</v>
      </c>
      <c r="Q211" s="54">
        <f t="shared" si="152"/>
        <v>0</v>
      </c>
      <c r="R211" s="54">
        <f t="shared" si="153"/>
        <v>0</v>
      </c>
      <c r="S211" s="54">
        <f t="shared" si="154"/>
        <v>0</v>
      </c>
      <c r="T211" s="54">
        <f t="shared" ca="1" si="155"/>
        <v>0</v>
      </c>
      <c r="U211" s="45" t="s">
        <v>9</v>
      </c>
    </row>
    <row r="212" spans="1:21" ht="15.95" hidden="1" customHeight="1" outlineLevel="1" x14ac:dyDescent="0.2">
      <c r="A212" s="63" t="s">
        <v>149</v>
      </c>
      <c r="B212" s="54">
        <v>0</v>
      </c>
      <c r="C212" s="54">
        <v>0</v>
      </c>
      <c r="D212" s="54">
        <v>0</v>
      </c>
      <c r="E212" s="54">
        <v>0</v>
      </c>
      <c r="F212" s="54">
        <v>0</v>
      </c>
      <c r="G212" s="54">
        <v>0</v>
      </c>
      <c r="H212" s="54">
        <v>0</v>
      </c>
      <c r="I212" s="54">
        <v>0</v>
      </c>
      <c r="J212" s="54">
        <v>0</v>
      </c>
      <c r="K212" s="54">
        <v>0</v>
      </c>
      <c r="L212" s="54">
        <v>0</v>
      </c>
      <c r="M212" s="54">
        <v>0</v>
      </c>
      <c r="N212" s="54">
        <v>0</v>
      </c>
      <c r="O212" s="54">
        <v>0</v>
      </c>
      <c r="Q212" s="54">
        <f t="shared" si="152"/>
        <v>0</v>
      </c>
      <c r="R212" s="54">
        <f t="shared" si="153"/>
        <v>0</v>
      </c>
      <c r="S212" s="54">
        <f t="shared" si="154"/>
        <v>0</v>
      </c>
      <c r="T212" s="54">
        <f t="shared" ca="1" si="155"/>
        <v>0</v>
      </c>
      <c r="U212" s="45" t="s">
        <v>9</v>
      </c>
    </row>
    <row r="213" spans="1:21" ht="15.95" hidden="1" customHeight="1" outlineLevel="1" x14ac:dyDescent="0.2">
      <c r="A213" s="63" t="s">
        <v>141</v>
      </c>
      <c r="B213" s="54">
        <v>0</v>
      </c>
      <c r="C213" s="54">
        <v>0</v>
      </c>
      <c r="D213" s="54">
        <v>0</v>
      </c>
      <c r="E213" s="54">
        <v>0</v>
      </c>
      <c r="F213" s="54">
        <v>0</v>
      </c>
      <c r="G213" s="54">
        <v>0</v>
      </c>
      <c r="H213" s="54">
        <v>0</v>
      </c>
      <c r="I213" s="54">
        <v>0</v>
      </c>
      <c r="J213" s="54">
        <v>0</v>
      </c>
      <c r="K213" s="54">
        <v>0</v>
      </c>
      <c r="L213" s="54">
        <v>0</v>
      </c>
      <c r="M213" s="54">
        <v>0</v>
      </c>
      <c r="N213" s="54">
        <v>0</v>
      </c>
      <c r="O213" s="54">
        <v>0</v>
      </c>
      <c r="Q213" s="54">
        <f t="shared" si="152"/>
        <v>0</v>
      </c>
      <c r="R213" s="54">
        <f t="shared" si="153"/>
        <v>0</v>
      </c>
      <c r="S213" s="54">
        <f t="shared" si="154"/>
        <v>0</v>
      </c>
      <c r="T213" s="54">
        <f t="shared" ca="1" si="155"/>
        <v>0</v>
      </c>
      <c r="U213" s="45" t="s">
        <v>9</v>
      </c>
    </row>
    <row r="214" spans="1:21" ht="15.95" hidden="1" customHeight="1" outlineLevel="1" x14ac:dyDescent="0.2">
      <c r="A214" s="63" t="s">
        <v>142</v>
      </c>
      <c r="B214" s="54">
        <v>0</v>
      </c>
      <c r="C214" s="54">
        <v>0</v>
      </c>
      <c r="D214" s="54">
        <v>0</v>
      </c>
      <c r="E214" s="54">
        <v>0</v>
      </c>
      <c r="F214" s="54">
        <v>0</v>
      </c>
      <c r="G214" s="54">
        <v>0</v>
      </c>
      <c r="H214" s="54">
        <v>0</v>
      </c>
      <c r="I214" s="54">
        <v>0</v>
      </c>
      <c r="J214" s="54">
        <v>0</v>
      </c>
      <c r="K214" s="54">
        <v>0</v>
      </c>
      <c r="L214" s="54">
        <v>0</v>
      </c>
      <c r="M214" s="54">
        <v>0</v>
      </c>
      <c r="N214" s="54">
        <v>0</v>
      </c>
      <c r="O214" s="54">
        <v>0</v>
      </c>
      <c r="Q214" s="54">
        <f t="shared" si="152"/>
        <v>0</v>
      </c>
      <c r="R214" s="54">
        <f t="shared" si="153"/>
        <v>0</v>
      </c>
      <c r="S214" s="54">
        <f t="shared" si="154"/>
        <v>0</v>
      </c>
      <c r="T214" s="54">
        <f t="shared" ca="1" si="155"/>
        <v>0</v>
      </c>
      <c r="U214" s="45" t="s">
        <v>9</v>
      </c>
    </row>
    <row r="215" spans="1:21" ht="15.95" hidden="1" customHeight="1" outlineLevel="1" x14ac:dyDescent="0.2">
      <c r="A215" s="63" t="s">
        <v>143</v>
      </c>
      <c r="B215" s="54">
        <v>0</v>
      </c>
      <c r="C215" s="54">
        <v>0</v>
      </c>
      <c r="D215" s="54">
        <v>0</v>
      </c>
      <c r="E215" s="54">
        <v>0</v>
      </c>
      <c r="F215" s="54">
        <v>0</v>
      </c>
      <c r="G215" s="54">
        <v>0</v>
      </c>
      <c r="H215" s="54">
        <v>0</v>
      </c>
      <c r="I215" s="54">
        <v>0</v>
      </c>
      <c r="J215" s="54">
        <v>0</v>
      </c>
      <c r="K215" s="54">
        <v>0</v>
      </c>
      <c r="L215" s="54">
        <v>0</v>
      </c>
      <c r="M215" s="54">
        <v>11</v>
      </c>
      <c r="N215" s="54">
        <v>11</v>
      </c>
      <c r="O215" s="54">
        <v>42</v>
      </c>
      <c r="Q215" s="54">
        <f t="shared" si="152"/>
        <v>0</v>
      </c>
      <c r="R215" s="54">
        <f t="shared" si="153"/>
        <v>0</v>
      </c>
      <c r="S215" s="54">
        <f t="shared" si="154"/>
        <v>11</v>
      </c>
      <c r="T215" s="54">
        <f t="shared" ca="1" si="155"/>
        <v>42</v>
      </c>
      <c r="U215" s="45" t="s">
        <v>9</v>
      </c>
    </row>
    <row r="216" spans="1:21" ht="15.95" hidden="1" customHeight="1" outlineLevel="1" x14ac:dyDescent="0.2">
      <c r="A216" s="63" t="s">
        <v>145</v>
      </c>
      <c r="B216" s="54">
        <v>0</v>
      </c>
      <c r="C216" s="54">
        <v>0</v>
      </c>
      <c r="D216" s="54">
        <v>0</v>
      </c>
      <c r="E216" s="54">
        <v>0</v>
      </c>
      <c r="F216" s="54">
        <v>0</v>
      </c>
      <c r="G216" s="54">
        <v>0</v>
      </c>
      <c r="H216" s="54">
        <v>0</v>
      </c>
      <c r="I216" s="54">
        <v>0</v>
      </c>
      <c r="J216" s="54">
        <v>0</v>
      </c>
      <c r="K216" s="54">
        <v>0</v>
      </c>
      <c r="L216" s="54">
        <v>0</v>
      </c>
      <c r="M216" s="54">
        <v>0</v>
      </c>
      <c r="N216" s="54">
        <v>0</v>
      </c>
      <c r="O216" s="54">
        <v>0</v>
      </c>
      <c r="Q216" s="54">
        <f t="shared" si="152"/>
        <v>0</v>
      </c>
      <c r="R216" s="54">
        <f t="shared" si="153"/>
        <v>0</v>
      </c>
      <c r="S216" s="54">
        <f t="shared" si="154"/>
        <v>0</v>
      </c>
      <c r="T216" s="54">
        <f t="shared" ca="1" si="155"/>
        <v>0</v>
      </c>
      <c r="U216" s="45" t="s">
        <v>9</v>
      </c>
    </row>
    <row r="217" spans="1:21" ht="15.95" hidden="1" customHeight="1" outlineLevel="1" x14ac:dyDescent="0.2">
      <c r="A217" s="63" t="s">
        <v>183</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Q217" s="54">
        <f t="shared" si="152"/>
        <v>640449</v>
      </c>
      <c r="R217" s="54">
        <f t="shared" si="153"/>
        <v>1362674</v>
      </c>
      <c r="S217" s="54">
        <f t="shared" si="154"/>
        <v>1781891</v>
      </c>
      <c r="T217" s="54">
        <f t="shared" ca="1" si="155"/>
        <v>1815509</v>
      </c>
      <c r="U217" s="45" t="s">
        <v>9</v>
      </c>
    </row>
    <row r="218" spans="1:21" ht="15.95" hidden="1" customHeight="1" outlineLevel="1" x14ac:dyDescent="0.2">
      <c r="A218" s="63" t="s">
        <v>146</v>
      </c>
      <c r="B218" s="54">
        <v>0</v>
      </c>
      <c r="C218" s="54">
        <v>0</v>
      </c>
      <c r="D218" s="54">
        <v>0</v>
      </c>
      <c r="E218" s="54">
        <v>0</v>
      </c>
      <c r="F218" s="54">
        <v>0</v>
      </c>
      <c r="G218" s="54">
        <v>0</v>
      </c>
      <c r="H218" s="54">
        <v>0</v>
      </c>
      <c r="I218" s="54">
        <v>0</v>
      </c>
      <c r="J218" s="54">
        <v>0</v>
      </c>
      <c r="K218" s="54">
        <v>0</v>
      </c>
      <c r="L218" s="54">
        <v>0</v>
      </c>
      <c r="M218" s="54">
        <v>0</v>
      </c>
      <c r="N218" s="54">
        <v>0</v>
      </c>
      <c r="O218" s="54">
        <v>0</v>
      </c>
      <c r="Q218" s="54">
        <f t="shared" si="152"/>
        <v>0</v>
      </c>
      <c r="R218" s="54">
        <f t="shared" si="153"/>
        <v>0</v>
      </c>
      <c r="S218" s="54">
        <f t="shared" si="154"/>
        <v>0</v>
      </c>
      <c r="T218" s="54">
        <f t="shared" ca="1" si="155"/>
        <v>0</v>
      </c>
      <c r="U218" s="45" t="s">
        <v>9</v>
      </c>
    </row>
    <row r="219" spans="1:21" ht="15.95" hidden="1" customHeight="1" outlineLevel="1" x14ac:dyDescent="0.2">
      <c r="A219" s="63" t="s">
        <v>150</v>
      </c>
      <c r="B219" s="54">
        <v>0</v>
      </c>
      <c r="C219" s="54">
        <v>0</v>
      </c>
      <c r="D219" s="54">
        <v>0</v>
      </c>
      <c r="E219" s="54">
        <v>0</v>
      </c>
      <c r="F219" s="54">
        <v>0</v>
      </c>
      <c r="G219" s="54">
        <v>0</v>
      </c>
      <c r="H219" s="54">
        <v>0</v>
      </c>
      <c r="I219" s="54">
        <v>0</v>
      </c>
      <c r="J219" s="54">
        <v>0</v>
      </c>
      <c r="K219" s="54">
        <v>0</v>
      </c>
      <c r="L219" s="54">
        <v>0</v>
      </c>
      <c r="M219" s="54">
        <v>0</v>
      </c>
      <c r="N219" s="54">
        <v>0</v>
      </c>
      <c r="O219" s="54">
        <v>0</v>
      </c>
      <c r="Q219" s="54">
        <f t="shared" si="152"/>
        <v>0</v>
      </c>
      <c r="R219" s="54">
        <f t="shared" si="153"/>
        <v>0</v>
      </c>
      <c r="S219" s="54">
        <f t="shared" si="154"/>
        <v>0</v>
      </c>
      <c r="T219" s="54">
        <f t="shared" ca="1" si="155"/>
        <v>0</v>
      </c>
      <c r="U219" s="45" t="s">
        <v>9</v>
      </c>
    </row>
    <row r="220" spans="1:21" ht="15.95" hidden="1" customHeight="1" outlineLevel="1" x14ac:dyDescent="0.2">
      <c r="A220" s="63" t="s">
        <v>151</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Q220" s="54">
        <f t="shared" si="152"/>
        <v>534</v>
      </c>
      <c r="R220" s="54">
        <f t="shared" si="153"/>
        <v>391</v>
      </c>
      <c r="S220" s="54">
        <f t="shared" si="154"/>
        <v>562</v>
      </c>
      <c r="T220" s="54">
        <f t="shared" ca="1" si="155"/>
        <v>1926</v>
      </c>
      <c r="U220" s="45" t="s">
        <v>9</v>
      </c>
    </row>
    <row r="221" spans="1:21" ht="15.95" hidden="1" customHeight="1" outlineLevel="1" x14ac:dyDescent="0.2">
      <c r="A221" s="63" t="s">
        <v>152</v>
      </c>
      <c r="B221" s="54">
        <v>0</v>
      </c>
      <c r="C221" s="54">
        <v>0</v>
      </c>
      <c r="D221" s="54">
        <v>0</v>
      </c>
      <c r="E221" s="54">
        <v>0</v>
      </c>
      <c r="F221" s="54">
        <v>0</v>
      </c>
      <c r="G221" s="54">
        <v>0</v>
      </c>
      <c r="H221" s="54">
        <v>0</v>
      </c>
      <c r="I221" s="54">
        <v>0</v>
      </c>
      <c r="J221" s="54">
        <v>0</v>
      </c>
      <c r="K221" s="54">
        <v>0</v>
      </c>
      <c r="L221" s="54">
        <v>0</v>
      </c>
      <c r="M221" s="54">
        <v>0</v>
      </c>
      <c r="N221" s="54">
        <v>0</v>
      </c>
      <c r="O221" s="54">
        <v>0</v>
      </c>
      <c r="Q221" s="54">
        <f t="shared" si="152"/>
        <v>0</v>
      </c>
      <c r="R221" s="54">
        <f t="shared" si="153"/>
        <v>0</v>
      </c>
      <c r="S221" s="54">
        <f t="shared" si="154"/>
        <v>0</v>
      </c>
      <c r="T221" s="54">
        <f t="shared" ca="1" si="155"/>
        <v>0</v>
      </c>
      <c r="U221" s="45" t="s">
        <v>9</v>
      </c>
    </row>
    <row r="222" spans="1:21" ht="15.95" customHeight="1" collapsed="1" x14ac:dyDescent="0.2">
      <c r="A222" s="43" t="s">
        <v>153</v>
      </c>
      <c r="B222" s="44">
        <f t="shared" ref="B222:H222" si="160">B223+B238+B254</f>
        <v>702044</v>
      </c>
      <c r="C222" s="44">
        <f t="shared" si="160"/>
        <v>776135</v>
      </c>
      <c r="D222" s="44">
        <f t="shared" si="160"/>
        <v>869337</v>
      </c>
      <c r="E222" s="44">
        <f t="shared" si="160"/>
        <v>1057708</v>
      </c>
      <c r="F222" s="44">
        <f t="shared" si="160"/>
        <v>1108149</v>
      </c>
      <c r="G222" s="44">
        <f t="shared" si="160"/>
        <v>1164204</v>
      </c>
      <c r="H222" s="44">
        <f t="shared" si="160"/>
        <v>1260552</v>
      </c>
      <c r="I222" s="44">
        <f t="shared" ref="I222:J222" si="161">I223+I238+I254</f>
        <v>1382949</v>
      </c>
      <c r="J222" s="44">
        <f t="shared" si="161"/>
        <v>1821351</v>
      </c>
      <c r="K222" s="44">
        <f t="shared" ref="K222:L222" si="162">K223+K238+K254</f>
        <v>1953967</v>
      </c>
      <c r="L222" s="44">
        <f t="shared" si="162"/>
        <v>2002259</v>
      </c>
      <c r="M222" s="44">
        <f t="shared" ref="M222:N222" si="163">M223+M238+M254</f>
        <v>2037872</v>
      </c>
      <c r="N222" s="44">
        <f t="shared" si="163"/>
        <v>2078929</v>
      </c>
      <c r="O222" s="44">
        <f t="shared" ref="O222" si="164">O223+O238+O254</f>
        <v>2067458</v>
      </c>
      <c r="Q222" s="44">
        <f t="shared" ref="Q222:Q253" si="165">E222</f>
        <v>1057708</v>
      </c>
      <c r="R222" s="44">
        <f t="shared" ref="R222:R253" si="166">I222</f>
        <v>1382949</v>
      </c>
      <c r="S222" s="44">
        <f t="shared" ref="S222:S253" si="167">M222</f>
        <v>2037872</v>
      </c>
      <c r="T222" s="44">
        <f t="shared" ref="T222:T253" ca="1" si="168">OFFSET(P222,0,-1)</f>
        <v>2067458</v>
      </c>
      <c r="U222" s="45" t="s">
        <v>9</v>
      </c>
    </row>
    <row r="223" spans="1:21" ht="15.95" hidden="1" customHeight="1" outlineLevel="1" x14ac:dyDescent="0.2">
      <c r="A223" s="61" t="s">
        <v>154</v>
      </c>
      <c r="B223" s="62">
        <v>1243</v>
      </c>
      <c r="C223" s="62">
        <v>12379</v>
      </c>
      <c r="D223" s="62">
        <v>6398</v>
      </c>
      <c r="E223" s="62">
        <v>60881</v>
      </c>
      <c r="F223" s="62">
        <v>11210</v>
      </c>
      <c r="G223" s="62">
        <v>35409</v>
      </c>
      <c r="H223" s="62">
        <v>26118</v>
      </c>
      <c r="I223" s="62">
        <f t="shared" ref="I223:N223" si="169">SUM(I224:I237)</f>
        <v>32404</v>
      </c>
      <c r="J223" s="62">
        <f t="shared" si="169"/>
        <v>162991</v>
      </c>
      <c r="K223" s="62">
        <f t="shared" si="169"/>
        <v>109095</v>
      </c>
      <c r="L223" s="62">
        <f t="shared" si="169"/>
        <v>94118</v>
      </c>
      <c r="M223" s="62">
        <f t="shared" si="169"/>
        <v>111095</v>
      </c>
      <c r="N223" s="62">
        <f t="shared" si="169"/>
        <v>107067</v>
      </c>
      <c r="O223" s="62">
        <f t="shared" ref="O223" si="170">SUM(O224:O237)</f>
        <v>102223</v>
      </c>
      <c r="Q223" s="62">
        <f t="shared" si="165"/>
        <v>60881</v>
      </c>
      <c r="R223" s="62">
        <f t="shared" si="166"/>
        <v>32404</v>
      </c>
      <c r="S223" s="62">
        <f t="shared" si="167"/>
        <v>111095</v>
      </c>
      <c r="T223" s="62">
        <f t="shared" ca="1" si="168"/>
        <v>102223</v>
      </c>
      <c r="U223" s="45" t="s">
        <v>9</v>
      </c>
    </row>
    <row r="224" spans="1:21" ht="15.95" hidden="1" customHeight="1" outlineLevel="1" x14ac:dyDescent="0.2">
      <c r="A224" s="63" t="s">
        <v>155</v>
      </c>
      <c r="B224" s="54">
        <v>0</v>
      </c>
      <c r="C224" s="54">
        <v>0</v>
      </c>
      <c r="D224" s="54">
        <v>0</v>
      </c>
      <c r="E224" s="54">
        <v>146</v>
      </c>
      <c r="F224" s="54">
        <v>0</v>
      </c>
      <c r="G224" s="54">
        <v>0</v>
      </c>
      <c r="H224" s="54">
        <v>0</v>
      </c>
      <c r="I224" s="54">
        <v>0</v>
      </c>
      <c r="J224" s="54">
        <v>0</v>
      </c>
      <c r="K224" s="54">
        <v>0</v>
      </c>
      <c r="L224" s="54">
        <v>0</v>
      </c>
      <c r="M224" s="54">
        <v>0</v>
      </c>
      <c r="N224" s="54">
        <v>0</v>
      </c>
      <c r="O224" s="54">
        <v>0</v>
      </c>
      <c r="Q224" s="54">
        <f t="shared" si="165"/>
        <v>146</v>
      </c>
      <c r="R224" s="54">
        <f t="shared" si="166"/>
        <v>0</v>
      </c>
      <c r="S224" s="54">
        <f t="shared" si="167"/>
        <v>0</v>
      </c>
      <c r="T224" s="54">
        <f t="shared" ca="1" si="168"/>
        <v>0</v>
      </c>
      <c r="U224" s="45" t="s">
        <v>9</v>
      </c>
    </row>
    <row r="225" spans="1:21" ht="15.95" hidden="1" customHeight="1" outlineLevel="1" x14ac:dyDescent="0.2">
      <c r="A225" s="63" t="s">
        <v>156</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Q225" s="54">
        <f t="shared" si="165"/>
        <v>10791</v>
      </c>
      <c r="R225" s="54">
        <f t="shared" si="166"/>
        <v>11378</v>
      </c>
      <c r="S225" s="54">
        <f t="shared" si="167"/>
        <v>12819</v>
      </c>
      <c r="T225" s="54">
        <f t="shared" ca="1" si="168"/>
        <v>39499</v>
      </c>
      <c r="U225" s="45" t="s">
        <v>9</v>
      </c>
    </row>
    <row r="226" spans="1:21" ht="15.95" hidden="1" customHeight="1" outlineLevel="1" x14ac:dyDescent="0.2">
      <c r="A226" s="63" t="s">
        <v>185</v>
      </c>
      <c r="B226" s="54">
        <v>0</v>
      </c>
      <c r="C226" s="54">
        <v>0</v>
      </c>
      <c r="D226" s="54">
        <v>0</v>
      </c>
      <c r="E226" s="54">
        <v>0</v>
      </c>
      <c r="F226" s="54">
        <v>152</v>
      </c>
      <c r="G226" s="54">
        <v>150</v>
      </c>
      <c r="H226" s="54">
        <v>180</v>
      </c>
      <c r="I226" s="54">
        <v>107</v>
      </c>
      <c r="J226" s="54">
        <v>385</v>
      </c>
      <c r="K226" s="54">
        <v>389</v>
      </c>
      <c r="L226" s="54">
        <v>397</v>
      </c>
      <c r="M226" s="54">
        <v>405</v>
      </c>
      <c r="N226" s="54">
        <v>414</v>
      </c>
      <c r="O226" s="54">
        <v>338</v>
      </c>
      <c r="Q226" s="54">
        <f t="shared" si="165"/>
        <v>0</v>
      </c>
      <c r="R226" s="54">
        <f t="shared" si="166"/>
        <v>107</v>
      </c>
      <c r="S226" s="54">
        <f t="shared" si="167"/>
        <v>405</v>
      </c>
      <c r="T226" s="54">
        <f t="shared" ca="1" si="168"/>
        <v>338</v>
      </c>
      <c r="U226" s="45" t="s">
        <v>9</v>
      </c>
    </row>
    <row r="227" spans="1:21" ht="15.95" hidden="1" customHeight="1" outlineLevel="1" x14ac:dyDescent="0.2">
      <c r="A227" s="63" t="s">
        <v>157</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Q227" s="54">
        <f t="shared" si="165"/>
        <v>1959</v>
      </c>
      <c r="R227" s="54">
        <f t="shared" si="166"/>
        <v>12832</v>
      </c>
      <c r="S227" s="54">
        <f t="shared" si="167"/>
        <v>6514</v>
      </c>
      <c r="T227" s="54">
        <f t="shared" ca="1" si="168"/>
        <v>8864</v>
      </c>
      <c r="U227" s="45" t="s">
        <v>9</v>
      </c>
    </row>
    <row r="228" spans="1:21" ht="15.95" hidden="1" customHeight="1" outlineLevel="1" x14ac:dyDescent="0.2">
      <c r="A228" s="63" t="s">
        <v>158</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Q228" s="54">
        <f t="shared" si="165"/>
        <v>3092</v>
      </c>
      <c r="R228" s="54">
        <f t="shared" si="166"/>
        <v>6774</v>
      </c>
      <c r="S228" s="54">
        <f t="shared" si="167"/>
        <v>4290</v>
      </c>
      <c r="T228" s="54">
        <f t="shared" ca="1" si="168"/>
        <v>3356</v>
      </c>
      <c r="U228" s="45" t="s">
        <v>9</v>
      </c>
    </row>
    <row r="229" spans="1:21" ht="15.95" hidden="1" customHeight="1" outlineLevel="1" x14ac:dyDescent="0.2">
      <c r="A229" s="63" t="s">
        <v>159</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Q229" s="54">
        <f t="shared" si="165"/>
        <v>2787</v>
      </c>
      <c r="R229" s="54">
        <f t="shared" si="166"/>
        <v>1311</v>
      </c>
      <c r="S229" s="54">
        <f t="shared" si="167"/>
        <v>4259</v>
      </c>
      <c r="T229" s="54">
        <f t="shared" ca="1" si="168"/>
        <v>4680</v>
      </c>
      <c r="U229" s="45" t="s">
        <v>9</v>
      </c>
    </row>
    <row r="230" spans="1:21" ht="15.95" hidden="1" customHeight="1" outlineLevel="1" x14ac:dyDescent="0.2">
      <c r="A230" s="63" t="s">
        <v>160</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Q230" s="54">
        <f t="shared" si="165"/>
        <v>0</v>
      </c>
      <c r="R230" s="54">
        <f t="shared" si="166"/>
        <v>0</v>
      </c>
      <c r="S230" s="54">
        <f t="shared" si="167"/>
        <v>48020</v>
      </c>
      <c r="T230" s="54">
        <f t="shared" ca="1" si="168"/>
        <v>27582</v>
      </c>
      <c r="U230" s="45" t="s">
        <v>9</v>
      </c>
    </row>
    <row r="231" spans="1:21" ht="15.95" hidden="1" customHeight="1" outlineLevel="1" x14ac:dyDescent="0.2">
      <c r="A231" s="63" t="s">
        <v>161</v>
      </c>
      <c r="B231" s="54">
        <v>0</v>
      </c>
      <c r="C231" s="54">
        <v>0</v>
      </c>
      <c r="D231" s="54">
        <v>0</v>
      </c>
      <c r="E231" s="54">
        <v>42106</v>
      </c>
      <c r="F231" s="54">
        <v>0</v>
      </c>
      <c r="G231" s="54">
        <v>0</v>
      </c>
      <c r="H231" s="54">
        <v>0</v>
      </c>
      <c r="I231" s="54">
        <v>0</v>
      </c>
      <c r="J231" s="54">
        <v>0</v>
      </c>
      <c r="K231" s="54">
        <v>0</v>
      </c>
      <c r="L231" s="54">
        <v>0</v>
      </c>
      <c r="M231" s="54">
        <v>18082</v>
      </c>
      <c r="N231" s="54">
        <v>17864</v>
      </c>
      <c r="O231" s="54">
        <v>0</v>
      </c>
      <c r="Q231" s="54">
        <f t="shared" si="165"/>
        <v>42106</v>
      </c>
      <c r="R231" s="54">
        <f t="shared" si="166"/>
        <v>0</v>
      </c>
      <c r="S231" s="54">
        <f t="shared" si="167"/>
        <v>18082</v>
      </c>
      <c r="T231" s="54">
        <f t="shared" ca="1" si="168"/>
        <v>0</v>
      </c>
      <c r="U231" s="45" t="s">
        <v>9</v>
      </c>
    </row>
    <row r="232" spans="1:21" ht="15.95" hidden="1" customHeight="1" outlineLevel="1" x14ac:dyDescent="0.2">
      <c r="A232" s="63" t="s">
        <v>162</v>
      </c>
      <c r="B232" s="54">
        <v>0</v>
      </c>
      <c r="C232" s="54">
        <v>0</v>
      </c>
      <c r="D232" s="54">
        <v>0</v>
      </c>
      <c r="E232" s="54">
        <v>0</v>
      </c>
      <c r="F232" s="54">
        <v>0</v>
      </c>
      <c r="G232" s="54">
        <v>0</v>
      </c>
      <c r="H232" s="54">
        <v>0</v>
      </c>
      <c r="I232" s="54">
        <v>0</v>
      </c>
      <c r="J232" s="54">
        <v>0</v>
      </c>
      <c r="K232" s="54">
        <v>0</v>
      </c>
      <c r="L232" s="54">
        <v>0</v>
      </c>
      <c r="M232" s="54">
        <v>0</v>
      </c>
      <c r="N232" s="54">
        <v>0</v>
      </c>
      <c r="O232" s="54">
        <v>0</v>
      </c>
      <c r="Q232" s="54">
        <f t="shared" si="165"/>
        <v>0</v>
      </c>
      <c r="R232" s="54">
        <f t="shared" si="166"/>
        <v>0</v>
      </c>
      <c r="S232" s="54">
        <f t="shared" si="167"/>
        <v>0</v>
      </c>
      <c r="T232" s="54">
        <f t="shared" ca="1" si="168"/>
        <v>0</v>
      </c>
      <c r="U232" s="45" t="s">
        <v>9</v>
      </c>
    </row>
    <row r="233" spans="1:21" ht="15.95" hidden="1" customHeight="1" outlineLevel="1" x14ac:dyDescent="0.2">
      <c r="A233" s="63" t="s">
        <v>186</v>
      </c>
      <c r="B233" s="54"/>
      <c r="C233" s="54"/>
      <c r="D233" s="54"/>
      <c r="E233" s="54">
        <v>0</v>
      </c>
      <c r="F233" s="54">
        <v>0</v>
      </c>
      <c r="G233" s="54">
        <v>0</v>
      </c>
      <c r="H233" s="54">
        <v>0</v>
      </c>
      <c r="I233" s="54">
        <v>0</v>
      </c>
      <c r="J233" s="54">
        <v>13959</v>
      </c>
      <c r="K233" s="54">
        <v>14456</v>
      </c>
      <c r="L233" s="54">
        <v>14540</v>
      </c>
      <c r="M233" s="54">
        <v>14871</v>
      </c>
      <c r="N233" s="54">
        <v>15345</v>
      </c>
      <c r="O233" s="54">
        <v>15752</v>
      </c>
      <c r="Q233" s="54">
        <f t="shared" si="165"/>
        <v>0</v>
      </c>
      <c r="R233" s="54">
        <f t="shared" si="166"/>
        <v>0</v>
      </c>
      <c r="S233" s="54">
        <f t="shared" si="167"/>
        <v>14871</v>
      </c>
      <c r="T233" s="54">
        <f t="shared" ca="1" si="168"/>
        <v>15752</v>
      </c>
      <c r="U233" s="45" t="s">
        <v>9</v>
      </c>
    </row>
    <row r="234" spans="1:21" ht="15.95" hidden="1" customHeight="1" outlineLevel="1" x14ac:dyDescent="0.2">
      <c r="A234" s="63" t="s">
        <v>187</v>
      </c>
      <c r="B234" s="54">
        <v>0</v>
      </c>
      <c r="C234" s="54">
        <v>0</v>
      </c>
      <c r="D234" s="54">
        <v>0</v>
      </c>
      <c r="E234" s="54">
        <v>0</v>
      </c>
      <c r="F234" s="54">
        <v>0</v>
      </c>
      <c r="G234" s="54">
        <v>0</v>
      </c>
      <c r="H234" s="54">
        <v>0</v>
      </c>
      <c r="I234" s="54">
        <v>0</v>
      </c>
      <c r="J234" s="54">
        <v>83</v>
      </c>
      <c r="K234" s="54">
        <v>500</v>
      </c>
      <c r="L234" s="54">
        <v>655</v>
      </c>
      <c r="M234" s="54">
        <v>751</v>
      </c>
      <c r="N234" s="54">
        <v>864</v>
      </c>
      <c r="O234" s="54">
        <v>983</v>
      </c>
      <c r="Q234" s="54">
        <f t="shared" si="165"/>
        <v>0</v>
      </c>
      <c r="R234" s="54">
        <f t="shared" si="166"/>
        <v>0</v>
      </c>
      <c r="S234" s="54">
        <f t="shared" si="167"/>
        <v>751</v>
      </c>
      <c r="T234" s="54">
        <f t="shared" ca="1" si="168"/>
        <v>983</v>
      </c>
      <c r="U234" s="45" t="s">
        <v>9</v>
      </c>
    </row>
    <row r="235" spans="1:21" ht="15.95" hidden="1" customHeight="1" outlineLevel="1" x14ac:dyDescent="0.2">
      <c r="A235" s="63" t="s">
        <v>164</v>
      </c>
      <c r="B235" s="54">
        <v>0</v>
      </c>
      <c r="C235" s="54">
        <v>0</v>
      </c>
      <c r="D235" s="54">
        <v>0</v>
      </c>
      <c r="E235" s="54">
        <v>0</v>
      </c>
      <c r="F235" s="54">
        <v>0</v>
      </c>
      <c r="G235" s="54">
        <v>0</v>
      </c>
      <c r="H235" s="54">
        <v>0</v>
      </c>
      <c r="I235" s="54">
        <v>0</v>
      </c>
      <c r="J235" s="54">
        <v>0</v>
      </c>
      <c r="K235" s="54">
        <v>0</v>
      </c>
      <c r="L235" s="54">
        <v>0</v>
      </c>
      <c r="M235" s="54">
        <v>0</v>
      </c>
      <c r="N235" s="54">
        <v>0</v>
      </c>
      <c r="O235" s="54">
        <v>0</v>
      </c>
      <c r="Q235" s="54">
        <f t="shared" si="165"/>
        <v>0</v>
      </c>
      <c r="R235" s="54">
        <f t="shared" si="166"/>
        <v>0</v>
      </c>
      <c r="S235" s="54">
        <f t="shared" si="167"/>
        <v>0</v>
      </c>
      <c r="T235" s="54">
        <f t="shared" ca="1" si="168"/>
        <v>0</v>
      </c>
      <c r="U235" s="45" t="s">
        <v>9</v>
      </c>
    </row>
    <row r="236" spans="1:21" ht="15.95" hidden="1" customHeight="1" outlineLevel="1" x14ac:dyDescent="0.2">
      <c r="A236" s="63" t="s">
        <v>165</v>
      </c>
      <c r="B236" s="54">
        <v>0</v>
      </c>
      <c r="C236" s="54">
        <v>0</v>
      </c>
      <c r="D236" s="54">
        <v>0</v>
      </c>
      <c r="E236" s="54">
        <v>0</v>
      </c>
      <c r="F236" s="54">
        <v>0</v>
      </c>
      <c r="G236" s="54">
        <v>0</v>
      </c>
      <c r="H236" s="54">
        <v>0</v>
      </c>
      <c r="I236" s="54">
        <v>0</v>
      </c>
      <c r="J236" s="54">
        <v>0</v>
      </c>
      <c r="K236" s="54">
        <v>15</v>
      </c>
      <c r="L236" s="54">
        <v>15</v>
      </c>
      <c r="M236" s="54">
        <v>15</v>
      </c>
      <c r="N236" s="54">
        <v>38</v>
      </c>
      <c r="O236" s="54">
        <v>34</v>
      </c>
      <c r="Q236" s="54">
        <f t="shared" si="165"/>
        <v>0</v>
      </c>
      <c r="R236" s="54">
        <f t="shared" si="166"/>
        <v>0</v>
      </c>
      <c r="S236" s="54">
        <f t="shared" si="167"/>
        <v>15</v>
      </c>
      <c r="T236" s="54">
        <f t="shared" ca="1" si="168"/>
        <v>34</v>
      </c>
      <c r="U236" s="45" t="s">
        <v>9</v>
      </c>
    </row>
    <row r="237" spans="1:21" ht="15.95" hidden="1" customHeight="1" outlineLevel="1" x14ac:dyDescent="0.2">
      <c r="A237" s="63" t="s">
        <v>166</v>
      </c>
      <c r="B237" s="54">
        <v>0</v>
      </c>
      <c r="C237" s="54">
        <v>0</v>
      </c>
      <c r="D237" s="54">
        <v>0</v>
      </c>
      <c r="E237" s="54">
        <v>0</v>
      </c>
      <c r="F237" s="54">
        <v>1</v>
      </c>
      <c r="G237" s="54">
        <v>3</v>
      </c>
      <c r="H237" s="54">
        <v>0</v>
      </c>
      <c r="I237" s="54">
        <v>2</v>
      </c>
      <c r="J237" s="54">
        <v>392</v>
      </c>
      <c r="K237" s="54">
        <v>1012</v>
      </c>
      <c r="L237" s="54">
        <v>1029</v>
      </c>
      <c r="M237" s="54">
        <v>1069</v>
      </c>
      <c r="N237" s="54">
        <v>1087</v>
      </c>
      <c r="O237" s="54">
        <v>1135</v>
      </c>
      <c r="Q237" s="54">
        <f t="shared" si="165"/>
        <v>0</v>
      </c>
      <c r="R237" s="54">
        <f t="shared" si="166"/>
        <v>2</v>
      </c>
      <c r="S237" s="54">
        <f t="shared" si="167"/>
        <v>1069</v>
      </c>
      <c r="T237" s="54">
        <f t="shared" ca="1" si="168"/>
        <v>1135</v>
      </c>
      <c r="U237" s="45" t="s">
        <v>9</v>
      </c>
    </row>
    <row r="238" spans="1:21" ht="15.95" hidden="1" customHeight="1" outlineLevel="1" x14ac:dyDescent="0.2">
      <c r="A238" s="61" t="s">
        <v>167</v>
      </c>
      <c r="B238" s="62">
        <v>674717</v>
      </c>
      <c r="C238" s="62">
        <v>706097</v>
      </c>
      <c r="D238" s="62">
        <v>753102</v>
      </c>
      <c r="E238" s="62">
        <v>839095</v>
      </c>
      <c r="F238" s="62">
        <v>873350</v>
      </c>
      <c r="G238" s="62">
        <v>890464</v>
      </c>
      <c r="H238" s="62">
        <v>945320</v>
      </c>
      <c r="I238" s="62">
        <f t="shared" ref="I238:N238" si="171">SUM(I239:I253)</f>
        <v>1011413</v>
      </c>
      <c r="J238" s="62">
        <f t="shared" si="171"/>
        <v>1121505</v>
      </c>
      <c r="K238" s="62">
        <f t="shared" si="171"/>
        <v>1184193</v>
      </c>
      <c r="L238" s="62">
        <f t="shared" si="171"/>
        <v>1223962</v>
      </c>
      <c r="M238" s="62">
        <f t="shared" si="171"/>
        <v>1270376</v>
      </c>
      <c r="N238" s="62">
        <f t="shared" si="171"/>
        <v>1290034</v>
      </c>
      <c r="O238" s="62">
        <f t="shared" ref="O238" si="172">SUM(O239:O253)</f>
        <v>1321391</v>
      </c>
      <c r="Q238" s="62">
        <f t="shared" si="165"/>
        <v>839095</v>
      </c>
      <c r="R238" s="62">
        <f t="shared" si="166"/>
        <v>1011413</v>
      </c>
      <c r="S238" s="62">
        <f t="shared" si="167"/>
        <v>1270376</v>
      </c>
      <c r="T238" s="62">
        <f t="shared" ca="1" si="168"/>
        <v>1321391</v>
      </c>
      <c r="U238" s="45" t="s">
        <v>9</v>
      </c>
    </row>
    <row r="239" spans="1:21" ht="15.95" hidden="1" customHeight="1" outlineLevel="1" x14ac:dyDescent="0.2">
      <c r="A239" s="63" t="s">
        <v>155</v>
      </c>
      <c r="B239" s="54">
        <v>0</v>
      </c>
      <c r="C239" s="54">
        <v>0</v>
      </c>
      <c r="D239" s="54">
        <v>0</v>
      </c>
      <c r="E239" s="54">
        <v>410</v>
      </c>
      <c r="F239" s="54">
        <v>0</v>
      </c>
      <c r="G239" s="54">
        <v>0</v>
      </c>
      <c r="H239" s="54">
        <v>0</v>
      </c>
      <c r="I239" s="54">
        <v>0</v>
      </c>
      <c r="J239" s="54">
        <v>0</v>
      </c>
      <c r="K239" s="54">
        <v>0</v>
      </c>
      <c r="L239" s="54">
        <v>0</v>
      </c>
      <c r="M239" s="54">
        <v>0</v>
      </c>
      <c r="N239" s="54">
        <v>0</v>
      </c>
      <c r="O239" s="54">
        <v>0</v>
      </c>
      <c r="Q239" s="54">
        <f t="shared" si="165"/>
        <v>410</v>
      </c>
      <c r="R239" s="54">
        <f t="shared" si="166"/>
        <v>0</v>
      </c>
      <c r="S239" s="54">
        <f t="shared" si="167"/>
        <v>0</v>
      </c>
      <c r="T239" s="54">
        <f t="shared" ca="1" si="168"/>
        <v>0</v>
      </c>
      <c r="U239" s="45" t="s">
        <v>9</v>
      </c>
    </row>
    <row r="240" spans="1:21" ht="15.95" hidden="1" customHeight="1" outlineLevel="1" x14ac:dyDescent="0.2">
      <c r="A240" s="63" t="s">
        <v>156</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Q240" s="54">
        <f t="shared" si="165"/>
        <v>688147</v>
      </c>
      <c r="R240" s="54">
        <f t="shared" si="166"/>
        <v>721915</v>
      </c>
      <c r="S240" s="54">
        <f t="shared" si="167"/>
        <v>801199</v>
      </c>
      <c r="T240" s="54">
        <f t="shared" ca="1" si="168"/>
        <v>822071</v>
      </c>
      <c r="U240" s="45" t="s">
        <v>9</v>
      </c>
    </row>
    <row r="241" spans="1:21" ht="15.95" hidden="1" customHeight="1" outlineLevel="1" x14ac:dyDescent="0.2">
      <c r="A241" s="63" t="s">
        <v>185</v>
      </c>
      <c r="B241" s="54">
        <v>0</v>
      </c>
      <c r="C241" s="54">
        <v>0</v>
      </c>
      <c r="D241" s="54">
        <v>0</v>
      </c>
      <c r="E241" s="54">
        <v>0</v>
      </c>
      <c r="F241" s="54">
        <v>369</v>
      </c>
      <c r="G241" s="54">
        <v>325</v>
      </c>
      <c r="H241" s="54">
        <v>276</v>
      </c>
      <c r="I241" s="54">
        <v>311</v>
      </c>
      <c r="J241" s="54">
        <v>495</v>
      </c>
      <c r="K241" s="54">
        <v>398</v>
      </c>
      <c r="L241" s="54">
        <v>294</v>
      </c>
      <c r="M241" s="54">
        <v>189</v>
      </c>
      <c r="N241" s="54">
        <v>81</v>
      </c>
      <c r="O241" s="54">
        <v>1652</v>
      </c>
      <c r="Q241" s="54">
        <f t="shared" si="165"/>
        <v>0</v>
      </c>
      <c r="R241" s="54">
        <f t="shared" si="166"/>
        <v>311</v>
      </c>
      <c r="S241" s="54">
        <f t="shared" si="167"/>
        <v>189</v>
      </c>
      <c r="T241" s="54">
        <f t="shared" ca="1" si="168"/>
        <v>1652</v>
      </c>
      <c r="U241" s="45" t="s">
        <v>9</v>
      </c>
    </row>
    <row r="242" spans="1:21"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65"/>
        <v>0</v>
      </c>
      <c r="R242" s="54">
        <f t="shared" si="166"/>
        <v>0</v>
      </c>
      <c r="S242" s="54">
        <f t="shared" si="167"/>
        <v>0</v>
      </c>
      <c r="T242" s="54">
        <f t="shared" ca="1" si="168"/>
        <v>0</v>
      </c>
      <c r="U242" s="45" t="s">
        <v>9</v>
      </c>
    </row>
    <row r="243" spans="1:21" ht="15.95" hidden="1" customHeight="1" outlineLevel="1" x14ac:dyDescent="0.2">
      <c r="A243" s="63" t="s">
        <v>148</v>
      </c>
      <c r="B243" s="54">
        <v>0</v>
      </c>
      <c r="C243" s="54">
        <v>0</v>
      </c>
      <c r="D243" s="54">
        <v>0</v>
      </c>
      <c r="E243" s="54">
        <v>0</v>
      </c>
      <c r="F243" s="54">
        <v>0</v>
      </c>
      <c r="G243" s="54">
        <v>0</v>
      </c>
      <c r="H243" s="54">
        <v>0</v>
      </c>
      <c r="I243" s="54">
        <v>0</v>
      </c>
      <c r="J243" s="54">
        <v>0</v>
      </c>
      <c r="K243" s="54">
        <v>0</v>
      </c>
      <c r="L243" s="54">
        <v>0</v>
      </c>
      <c r="M243" s="54">
        <v>0</v>
      </c>
      <c r="N243" s="54">
        <v>0</v>
      </c>
      <c r="O243" s="54">
        <v>0</v>
      </c>
      <c r="Q243" s="54">
        <f t="shared" si="165"/>
        <v>0</v>
      </c>
      <c r="R243" s="54">
        <f t="shared" si="166"/>
        <v>0</v>
      </c>
      <c r="S243" s="54">
        <f t="shared" si="167"/>
        <v>0</v>
      </c>
      <c r="T243" s="54">
        <f t="shared" ca="1" si="168"/>
        <v>0</v>
      </c>
      <c r="U243" s="45" t="s">
        <v>9</v>
      </c>
    </row>
    <row r="244" spans="1:21" ht="15.95" hidden="1" customHeight="1" outlineLevel="1" x14ac:dyDescent="0.2">
      <c r="A244" s="63" t="s">
        <v>159</v>
      </c>
      <c r="B244" s="54">
        <v>0</v>
      </c>
      <c r="C244" s="54">
        <v>0</v>
      </c>
      <c r="D244" s="54">
        <v>0</v>
      </c>
      <c r="E244" s="54">
        <v>0</v>
      </c>
      <c r="F244" s="54">
        <v>0</v>
      </c>
      <c r="G244" s="54">
        <v>0</v>
      </c>
      <c r="H244" s="54">
        <v>0</v>
      </c>
      <c r="I244" s="54">
        <v>0</v>
      </c>
      <c r="J244" s="54">
        <v>0</v>
      </c>
      <c r="K244" s="54">
        <v>0</v>
      </c>
      <c r="L244" s="54">
        <v>0</v>
      </c>
      <c r="M244" s="54">
        <v>0</v>
      </c>
      <c r="N244" s="54">
        <v>0</v>
      </c>
      <c r="O244" s="54">
        <v>0</v>
      </c>
      <c r="Q244" s="54">
        <f t="shared" si="165"/>
        <v>0</v>
      </c>
      <c r="R244" s="54">
        <f t="shared" si="166"/>
        <v>0</v>
      </c>
      <c r="S244" s="54">
        <f t="shared" si="167"/>
        <v>0</v>
      </c>
      <c r="T244" s="54">
        <f t="shared" ca="1" si="168"/>
        <v>0</v>
      </c>
      <c r="U244" s="45" t="s">
        <v>9</v>
      </c>
    </row>
    <row r="245" spans="1:21" ht="15.95" hidden="1" customHeight="1" outlineLevel="1" x14ac:dyDescent="0.2">
      <c r="A245" s="63" t="s">
        <v>149</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Q245" s="54">
        <f t="shared" si="165"/>
        <v>91297</v>
      </c>
      <c r="R245" s="54">
        <f t="shared" si="166"/>
        <v>163140</v>
      </c>
      <c r="S245" s="54">
        <f t="shared" si="167"/>
        <v>303865</v>
      </c>
      <c r="T245" s="54">
        <f t="shared" ca="1" si="168"/>
        <v>325865</v>
      </c>
      <c r="U245" s="45" t="s">
        <v>9</v>
      </c>
    </row>
    <row r="246" spans="1:21" ht="15.95" hidden="1" customHeight="1" outlineLevel="1" x14ac:dyDescent="0.2">
      <c r="A246" s="63" t="s">
        <v>188</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Q246" s="54">
        <f t="shared" si="165"/>
        <v>59241</v>
      </c>
      <c r="R246" s="54">
        <f t="shared" si="166"/>
        <v>126047</v>
      </c>
      <c r="S246" s="54">
        <f t="shared" si="167"/>
        <v>165108</v>
      </c>
      <c r="T246" s="54">
        <f t="shared" ca="1" si="168"/>
        <v>168783</v>
      </c>
      <c r="U246" s="45" t="s">
        <v>9</v>
      </c>
    </row>
    <row r="247" spans="1:21" ht="15.95" hidden="1" customHeight="1" outlineLevel="1" x14ac:dyDescent="0.2">
      <c r="A247" s="63" t="s">
        <v>189</v>
      </c>
      <c r="B247" s="54">
        <v>192</v>
      </c>
      <c r="C247" s="54">
        <v>527</v>
      </c>
      <c r="D247" s="54">
        <v>1303</v>
      </c>
      <c r="E247" s="54">
        <v>0</v>
      </c>
      <c r="F247" s="54">
        <v>0</v>
      </c>
      <c r="G247" s="54">
        <v>0</v>
      </c>
      <c r="H247" s="54">
        <v>0</v>
      </c>
      <c r="I247" s="54">
        <v>0</v>
      </c>
      <c r="J247" s="54">
        <v>0</v>
      </c>
      <c r="K247" s="54">
        <v>0</v>
      </c>
      <c r="L247" s="54">
        <v>0</v>
      </c>
      <c r="M247" s="54">
        <v>0</v>
      </c>
      <c r="N247" s="54">
        <v>0</v>
      </c>
      <c r="O247" s="54">
        <v>0</v>
      </c>
      <c r="Q247" s="54">
        <f t="shared" si="165"/>
        <v>0</v>
      </c>
      <c r="R247" s="54">
        <f t="shared" si="166"/>
        <v>0</v>
      </c>
      <c r="S247" s="54">
        <f t="shared" si="167"/>
        <v>0</v>
      </c>
      <c r="T247" s="54">
        <f t="shared" ca="1" si="168"/>
        <v>0</v>
      </c>
      <c r="U247" s="45" t="s">
        <v>9</v>
      </c>
    </row>
    <row r="248" spans="1:21" ht="15.95" hidden="1" customHeight="1" outlineLevel="1" x14ac:dyDescent="0.2">
      <c r="A248" s="63" t="s">
        <v>164</v>
      </c>
      <c r="B248" s="54">
        <v>0</v>
      </c>
      <c r="C248" s="54">
        <v>0</v>
      </c>
      <c r="D248" s="54">
        <v>0</v>
      </c>
      <c r="E248" s="54">
        <v>0</v>
      </c>
      <c r="F248" s="54">
        <v>0</v>
      </c>
      <c r="G248" s="54">
        <v>0</v>
      </c>
      <c r="H248" s="54">
        <v>0</v>
      </c>
      <c r="I248" s="54">
        <v>0</v>
      </c>
      <c r="J248" s="54">
        <v>0</v>
      </c>
      <c r="K248" s="54">
        <v>0</v>
      </c>
      <c r="L248" s="54">
        <v>14</v>
      </c>
      <c r="M248" s="54">
        <v>15</v>
      </c>
      <c r="N248" s="54">
        <v>15</v>
      </c>
      <c r="O248" s="54">
        <v>15</v>
      </c>
      <c r="Q248" s="54">
        <f t="shared" si="165"/>
        <v>0</v>
      </c>
      <c r="R248" s="54">
        <f t="shared" si="166"/>
        <v>0</v>
      </c>
      <c r="S248" s="54">
        <f t="shared" si="167"/>
        <v>15</v>
      </c>
      <c r="T248" s="54">
        <f t="shared" ca="1" si="168"/>
        <v>15</v>
      </c>
      <c r="U248" s="45" t="s">
        <v>9</v>
      </c>
    </row>
    <row r="249" spans="1:21" ht="15.95" hidden="1" customHeight="1" outlineLevel="1" x14ac:dyDescent="0.2">
      <c r="A249" s="63" t="s">
        <v>165</v>
      </c>
      <c r="B249" s="54">
        <v>0</v>
      </c>
      <c r="C249" s="54">
        <v>0</v>
      </c>
      <c r="D249" s="54">
        <v>0</v>
      </c>
      <c r="E249" s="54">
        <v>0</v>
      </c>
      <c r="F249" s="54">
        <v>0</v>
      </c>
      <c r="G249" s="54">
        <v>0</v>
      </c>
      <c r="H249" s="54">
        <v>0</v>
      </c>
      <c r="I249" s="54">
        <v>0</v>
      </c>
      <c r="J249" s="54">
        <v>0</v>
      </c>
      <c r="K249" s="54">
        <v>0</v>
      </c>
      <c r="L249" s="54">
        <v>0</v>
      </c>
      <c r="M249" s="54">
        <v>0</v>
      </c>
      <c r="N249" s="54">
        <v>0</v>
      </c>
      <c r="O249" s="54">
        <v>0</v>
      </c>
      <c r="Q249" s="54">
        <f t="shared" si="165"/>
        <v>0</v>
      </c>
      <c r="R249" s="54">
        <f t="shared" si="166"/>
        <v>0</v>
      </c>
      <c r="S249" s="54">
        <f t="shared" si="167"/>
        <v>0</v>
      </c>
      <c r="T249" s="54">
        <f t="shared" ca="1" si="168"/>
        <v>0</v>
      </c>
      <c r="U249" s="45" t="s">
        <v>9</v>
      </c>
    </row>
    <row r="250" spans="1:21" ht="15.95" hidden="1" customHeight="1" outlineLevel="1" x14ac:dyDescent="0.2">
      <c r="A250" s="63" t="s">
        <v>162</v>
      </c>
      <c r="B250" s="54">
        <v>0</v>
      </c>
      <c r="C250" s="54">
        <v>0</v>
      </c>
      <c r="D250" s="54">
        <v>0</v>
      </c>
      <c r="E250" s="54">
        <v>0</v>
      </c>
      <c r="F250" s="54">
        <v>0</v>
      </c>
      <c r="G250" s="54">
        <v>0</v>
      </c>
      <c r="H250" s="54">
        <v>0</v>
      </c>
      <c r="I250" s="54">
        <v>0</v>
      </c>
      <c r="J250" s="54">
        <v>0</v>
      </c>
      <c r="K250" s="54">
        <v>0</v>
      </c>
      <c r="L250" s="54">
        <v>0</v>
      </c>
      <c r="M250" s="54">
        <v>0</v>
      </c>
      <c r="N250" s="54">
        <v>0</v>
      </c>
      <c r="O250" s="54">
        <v>0</v>
      </c>
      <c r="Q250" s="54">
        <f t="shared" si="165"/>
        <v>0</v>
      </c>
      <c r="R250" s="54">
        <f t="shared" si="166"/>
        <v>0</v>
      </c>
      <c r="S250" s="54">
        <f t="shared" si="167"/>
        <v>0</v>
      </c>
      <c r="T250" s="54">
        <f t="shared" ca="1" si="168"/>
        <v>0</v>
      </c>
      <c r="U250" s="45" t="s">
        <v>9</v>
      </c>
    </row>
    <row r="251" spans="1:21" ht="15.95" hidden="1" customHeight="1" outlineLevel="1" x14ac:dyDescent="0.2">
      <c r="A251" s="63" t="s">
        <v>163</v>
      </c>
      <c r="B251" s="54">
        <v>0</v>
      </c>
      <c r="C251" s="54">
        <v>0</v>
      </c>
      <c r="D251" s="54">
        <v>0</v>
      </c>
      <c r="E251" s="54">
        <v>0</v>
      </c>
      <c r="F251" s="54">
        <v>0</v>
      </c>
      <c r="G251" s="54">
        <v>0</v>
      </c>
      <c r="H251" s="54">
        <v>0</v>
      </c>
      <c r="I251" s="54">
        <v>0</v>
      </c>
      <c r="J251" s="54">
        <v>0</v>
      </c>
      <c r="K251" s="54">
        <v>0</v>
      </c>
      <c r="L251" s="54">
        <v>0</v>
      </c>
      <c r="M251" s="54">
        <v>0</v>
      </c>
      <c r="N251" s="54">
        <v>0</v>
      </c>
      <c r="O251" s="54">
        <v>0</v>
      </c>
      <c r="Q251" s="54">
        <f t="shared" si="165"/>
        <v>0</v>
      </c>
      <c r="R251" s="54">
        <f t="shared" si="166"/>
        <v>0</v>
      </c>
      <c r="S251" s="54">
        <f t="shared" si="167"/>
        <v>0</v>
      </c>
      <c r="T251" s="54">
        <f t="shared" ca="1" si="168"/>
        <v>0</v>
      </c>
      <c r="U251" s="45" t="s">
        <v>9</v>
      </c>
    </row>
    <row r="252" spans="1:21" ht="15.95" hidden="1" customHeight="1" outlineLevel="1" x14ac:dyDescent="0.2">
      <c r="A252" s="63" t="s">
        <v>160</v>
      </c>
      <c r="B252" s="54">
        <v>0</v>
      </c>
      <c r="C252" s="54">
        <v>0</v>
      </c>
      <c r="D252" s="54">
        <v>0</v>
      </c>
      <c r="E252" s="54">
        <v>0</v>
      </c>
      <c r="F252" s="54">
        <v>0</v>
      </c>
      <c r="G252" s="54">
        <v>0</v>
      </c>
      <c r="H252" s="54">
        <v>0</v>
      </c>
      <c r="I252" s="54">
        <v>0</v>
      </c>
      <c r="J252" s="54">
        <v>0</v>
      </c>
      <c r="K252" s="54">
        <v>0</v>
      </c>
      <c r="L252" s="54">
        <v>0</v>
      </c>
      <c r="M252" s="54">
        <v>0</v>
      </c>
      <c r="N252" s="54">
        <v>0</v>
      </c>
      <c r="O252" s="54">
        <v>3005</v>
      </c>
      <c r="Q252" s="54">
        <f t="shared" si="165"/>
        <v>0</v>
      </c>
      <c r="R252" s="54">
        <f t="shared" si="166"/>
        <v>0</v>
      </c>
      <c r="S252" s="54">
        <f t="shared" si="167"/>
        <v>0</v>
      </c>
      <c r="T252" s="54">
        <f t="shared" ca="1" si="168"/>
        <v>3005</v>
      </c>
      <c r="U252" s="45" t="s">
        <v>9</v>
      </c>
    </row>
    <row r="253" spans="1:21" ht="15.95" hidden="1" customHeight="1" outlineLevel="1" x14ac:dyDescent="0.2">
      <c r="A253" s="63" t="s">
        <v>166</v>
      </c>
      <c r="B253" s="54">
        <v>0</v>
      </c>
      <c r="C253" s="54">
        <v>0</v>
      </c>
      <c r="D253" s="54">
        <v>0</v>
      </c>
      <c r="E253" s="54">
        <v>0</v>
      </c>
      <c r="F253" s="54">
        <v>0</v>
      </c>
      <c r="G253" s="54">
        <v>0</v>
      </c>
      <c r="H253" s="54">
        <v>0</v>
      </c>
      <c r="I253" s="54">
        <v>0</v>
      </c>
      <c r="J253" s="54">
        <v>0</v>
      </c>
      <c r="K253" s="54">
        <v>0</v>
      </c>
      <c r="L253" s="54">
        <v>0</v>
      </c>
      <c r="M253" s="54">
        <v>0</v>
      </c>
      <c r="N253" s="54">
        <v>0</v>
      </c>
      <c r="O253" s="54">
        <v>0</v>
      </c>
      <c r="Q253" s="54">
        <f t="shared" si="165"/>
        <v>0</v>
      </c>
      <c r="R253" s="54">
        <f t="shared" si="166"/>
        <v>0</v>
      </c>
      <c r="S253" s="54">
        <f t="shared" si="167"/>
        <v>0</v>
      </c>
      <c r="T253" s="54">
        <f t="shared" ca="1" si="168"/>
        <v>0</v>
      </c>
      <c r="U253" s="45" t="s">
        <v>9</v>
      </c>
    </row>
    <row r="254" spans="1:21" ht="15.95" hidden="1" customHeight="1" outlineLevel="1" x14ac:dyDescent="0.2">
      <c r="A254" s="61" t="s">
        <v>168</v>
      </c>
      <c r="B254" s="62">
        <v>26084</v>
      </c>
      <c r="C254" s="62">
        <v>57659</v>
      </c>
      <c r="D254" s="62">
        <v>109837</v>
      </c>
      <c r="E254" s="62">
        <v>157732</v>
      </c>
      <c r="F254" s="62">
        <v>223589</v>
      </c>
      <c r="G254" s="62">
        <v>238331</v>
      </c>
      <c r="H254" s="62">
        <v>289114</v>
      </c>
      <c r="I254" s="62">
        <f t="shared" ref="I254:N254" si="173">SUM(I255:I261)</f>
        <v>339132</v>
      </c>
      <c r="J254" s="62">
        <f t="shared" si="173"/>
        <v>536855</v>
      </c>
      <c r="K254" s="62">
        <f t="shared" si="173"/>
        <v>660679</v>
      </c>
      <c r="L254" s="62">
        <f t="shared" si="173"/>
        <v>684179</v>
      </c>
      <c r="M254" s="62">
        <f t="shared" si="173"/>
        <v>656401</v>
      </c>
      <c r="N254" s="62">
        <f t="shared" si="173"/>
        <v>681828</v>
      </c>
      <c r="O254" s="62">
        <f t="shared" ref="O254" si="174">SUM(O255:O261)</f>
        <v>643844</v>
      </c>
      <c r="Q254" s="62">
        <f t="shared" ref="Q254:Q261" si="175">E254</f>
        <v>157732</v>
      </c>
      <c r="R254" s="62">
        <f t="shared" ref="R254:R261" si="176">I254</f>
        <v>339132</v>
      </c>
      <c r="S254" s="62">
        <f t="shared" ref="S254:S261" si="177">M254</f>
        <v>656401</v>
      </c>
      <c r="T254" s="62">
        <f t="shared" ref="T254:T261" ca="1" si="178">OFFSET(P254,0,-1)</f>
        <v>643844</v>
      </c>
      <c r="U254" s="45" t="s">
        <v>9</v>
      </c>
    </row>
    <row r="255" spans="1:21" ht="15.95" hidden="1" customHeight="1" outlineLevel="1" x14ac:dyDescent="0.2">
      <c r="A255" s="63" t="s">
        <v>169</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Q255" s="54">
        <f t="shared" si="175"/>
        <v>22729</v>
      </c>
      <c r="R255" s="54">
        <f t="shared" si="176"/>
        <v>22729</v>
      </c>
      <c r="S255" s="54">
        <f t="shared" si="177"/>
        <v>149029</v>
      </c>
      <c r="T255" s="54">
        <f t="shared" ca="1" si="178"/>
        <v>149029</v>
      </c>
      <c r="U255" s="45" t="s">
        <v>9</v>
      </c>
    </row>
    <row r="256" spans="1:21"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75"/>
        <v>0</v>
      </c>
      <c r="R256" s="54">
        <f t="shared" si="176"/>
        <v>0</v>
      </c>
      <c r="S256" s="54">
        <f t="shared" si="177"/>
        <v>0</v>
      </c>
      <c r="T256" s="54">
        <f t="shared" ca="1" si="178"/>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75"/>
        <v>0</v>
      </c>
      <c r="R257" s="54">
        <f t="shared" si="176"/>
        <v>0</v>
      </c>
      <c r="S257" s="54">
        <f t="shared" si="177"/>
        <v>0</v>
      </c>
      <c r="T257" s="54">
        <f t="shared" ca="1" si="178"/>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75"/>
        <v>0</v>
      </c>
      <c r="R258" s="54">
        <f t="shared" si="176"/>
        <v>0</v>
      </c>
      <c r="S258" s="54">
        <f t="shared" si="177"/>
        <v>0</v>
      </c>
      <c r="T258" s="54">
        <f t="shared" ca="1" si="178"/>
        <v>0</v>
      </c>
      <c r="U258" s="45" t="s">
        <v>9</v>
      </c>
    </row>
    <row r="259" spans="1:21" ht="15.95" hidden="1" customHeight="1" outlineLevel="1" x14ac:dyDescent="0.2">
      <c r="A259" s="63" t="s">
        <v>172</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Q259" s="54">
        <f t="shared" si="175"/>
        <v>181746</v>
      </c>
      <c r="R259" s="54">
        <f t="shared" si="176"/>
        <v>316403</v>
      </c>
      <c r="S259" s="54">
        <f t="shared" si="177"/>
        <v>507371</v>
      </c>
      <c r="T259" s="54">
        <f t="shared" ca="1" si="178"/>
        <v>465452</v>
      </c>
      <c r="U259" s="45" t="s">
        <v>9</v>
      </c>
    </row>
    <row r="260" spans="1:21" ht="15.95" hidden="1" customHeight="1" outlineLevel="1" x14ac:dyDescent="0.2">
      <c r="A260" s="63" t="s">
        <v>173</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Q260" s="54">
        <f t="shared" si="175"/>
        <v>-46743</v>
      </c>
      <c r="R260" s="54">
        <f t="shared" si="176"/>
        <v>0</v>
      </c>
      <c r="S260" s="54">
        <f t="shared" si="177"/>
        <v>1</v>
      </c>
      <c r="T260" s="54">
        <f t="shared" ca="1" si="178"/>
        <v>29363</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75"/>
        <v>0</v>
      </c>
      <c r="R261" s="54">
        <f t="shared" si="176"/>
        <v>0</v>
      </c>
      <c r="S261" s="54">
        <f t="shared" si="177"/>
        <v>0</v>
      </c>
      <c r="T261" s="54">
        <f t="shared" ca="1" si="178"/>
        <v>0</v>
      </c>
      <c r="U261" s="45" t="s">
        <v>9</v>
      </c>
    </row>
    <row r="262" spans="1:21" ht="15.95" customHeight="1" collapsed="1" x14ac:dyDescent="0.2">
      <c r="U262" s="45" t="s">
        <v>9</v>
      </c>
    </row>
    <row r="263" spans="1:21" ht="15.95" customHeight="1" x14ac:dyDescent="0.2">
      <c r="A263" s="179" t="s">
        <v>190</v>
      </c>
      <c r="U263" s="45" t="s">
        <v>9</v>
      </c>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outlinePr summaryBelow="0" summaryRight="0"/>
  </sheetPr>
  <dimension ref="A1:AC268"/>
  <sheetViews>
    <sheetView showGridLines="0" zoomScale="80" zoomScaleNormal="80" workbookViewId="0">
      <pane xSplit="1" ySplit="5" topLeftCell="B6" activePane="bottomRight" state="frozen"/>
      <selection pane="topRight" activeCell="B6" sqref="B6"/>
      <selection pane="bottomLeft" activeCell="B6" sqref="B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27" width="9.140625" style="20"/>
    <col min="28" max="28" width="10" style="20" bestFit="1" customWidth="1"/>
    <col min="29" max="16384" width="9.140625" style="20"/>
  </cols>
  <sheetData>
    <row r="1" spans="1:22" s="2" customFormat="1" ht="21.95" customHeight="1" x14ac:dyDescent="0.2">
      <c r="A1" s="36" t="s">
        <v>197</v>
      </c>
      <c r="B1" s="37"/>
      <c r="C1" s="37"/>
      <c r="D1" s="37"/>
      <c r="E1" s="37"/>
      <c r="F1" s="37"/>
      <c r="G1" s="37"/>
      <c r="H1" s="37"/>
      <c r="I1" s="37"/>
      <c r="J1" s="37"/>
      <c r="K1" s="37"/>
      <c r="L1" s="37"/>
      <c r="M1" s="37"/>
      <c r="N1" s="37"/>
      <c r="O1" s="37"/>
      <c r="Q1" s="37"/>
      <c r="R1" s="37"/>
      <c r="S1" s="37"/>
      <c r="T1" s="37"/>
      <c r="U1" s="38" t="s">
        <v>9</v>
      </c>
    </row>
    <row r="2" spans="1:22" s="2" customFormat="1" ht="21.95" customHeight="1" thickBot="1" x14ac:dyDescent="0.25">
      <c r="A2" s="69" t="s">
        <v>59</v>
      </c>
      <c r="B2" s="67"/>
      <c r="C2" s="67"/>
      <c r="D2" s="67"/>
      <c r="E2" s="67"/>
      <c r="F2" s="67"/>
      <c r="G2" s="67"/>
      <c r="H2" s="67"/>
      <c r="I2" s="67"/>
      <c r="J2" s="67"/>
      <c r="K2" s="67"/>
      <c r="L2" s="67"/>
      <c r="M2" s="67"/>
      <c r="N2" s="67"/>
      <c r="O2" s="67"/>
      <c r="P2" s="68"/>
      <c r="Q2" s="67"/>
      <c r="R2" s="67"/>
      <c r="S2" s="67"/>
      <c r="T2" s="67"/>
      <c r="U2" s="38" t="s">
        <v>9</v>
      </c>
    </row>
    <row r="3" spans="1:22" ht="21.95" customHeight="1" thickTop="1" x14ac:dyDescent="0.2">
      <c r="A3" s="65" t="s">
        <v>60</v>
      </c>
      <c r="B3" s="85" t="s">
        <v>192</v>
      </c>
      <c r="C3" s="85" t="s">
        <v>192</v>
      </c>
      <c r="D3" s="85" t="s">
        <v>192</v>
      </c>
      <c r="E3" s="85" t="s">
        <v>192</v>
      </c>
      <c r="F3" s="85" t="s">
        <v>192</v>
      </c>
      <c r="G3" s="85" t="s">
        <v>192</v>
      </c>
      <c r="H3" s="85" t="s">
        <v>192</v>
      </c>
      <c r="I3" s="85" t="s">
        <v>192</v>
      </c>
      <c r="J3" s="85" t="s">
        <v>192</v>
      </c>
      <c r="K3" s="85" t="s">
        <v>192</v>
      </c>
      <c r="L3" s="85" t="s">
        <v>192</v>
      </c>
      <c r="M3" s="85" t="s">
        <v>192</v>
      </c>
      <c r="N3" s="85" t="s">
        <v>192</v>
      </c>
      <c r="O3" s="85" t="s">
        <v>192</v>
      </c>
      <c r="Q3" s="85"/>
      <c r="R3" s="85"/>
      <c r="S3" s="85"/>
      <c r="T3" s="85"/>
      <c r="U3" s="45" t="s">
        <v>9</v>
      </c>
      <c r="V3" s="2"/>
    </row>
    <row r="4" spans="1:22" ht="21.95" customHeight="1" thickBot="1" x14ac:dyDescent="0.25">
      <c r="A4" s="66" t="s">
        <v>61</v>
      </c>
      <c r="B4" s="83">
        <v>0.49</v>
      </c>
      <c r="C4" s="83">
        <v>0.49</v>
      </c>
      <c r="D4" s="83">
        <v>0.49</v>
      </c>
      <c r="E4" s="83">
        <v>0.49</v>
      </c>
      <c r="F4" s="83">
        <v>0.49</v>
      </c>
      <c r="G4" s="83">
        <v>0.49</v>
      </c>
      <c r="H4" s="83">
        <v>0.49</v>
      </c>
      <c r="I4" s="83">
        <v>0.49</v>
      </c>
      <c r="J4" s="83">
        <v>0.49</v>
      </c>
      <c r="K4" s="83">
        <v>0.49</v>
      </c>
      <c r="L4" s="83">
        <v>0.49</v>
      </c>
      <c r="M4" s="83">
        <v>0.49</v>
      </c>
      <c r="N4" s="83">
        <f>49%*70%</f>
        <v>0.34299999999999997</v>
      </c>
      <c r="O4" s="83">
        <f>49%*70%</f>
        <v>0.34299999999999997</v>
      </c>
      <c r="Q4" s="83"/>
      <c r="R4" s="83"/>
      <c r="S4" s="83"/>
      <c r="T4" s="83"/>
      <c r="U4" s="45" t="s">
        <v>9</v>
      </c>
    </row>
    <row r="5" spans="1:22"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2"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2" ht="18" customHeight="1" x14ac:dyDescent="0.2">
      <c r="A7" s="43" t="s">
        <v>74</v>
      </c>
      <c r="B7" s="44"/>
      <c r="C7" s="44"/>
      <c r="D7" s="44"/>
      <c r="E7" s="44"/>
      <c r="F7" s="44"/>
      <c r="G7" s="44"/>
      <c r="H7" s="44"/>
      <c r="I7" s="44"/>
      <c r="J7" s="44"/>
      <c r="K7" s="44"/>
      <c r="L7" s="44"/>
      <c r="M7" s="44"/>
      <c r="N7" s="44"/>
      <c r="O7" s="44"/>
      <c r="Q7" s="44"/>
      <c r="R7" s="44"/>
      <c r="S7" s="44"/>
      <c r="T7" s="44"/>
      <c r="U7" s="45" t="s">
        <v>9</v>
      </c>
    </row>
    <row r="8" spans="1:22" s="48" customFormat="1" ht="18" customHeight="1" x14ac:dyDescent="0.2">
      <c r="A8" s="46" t="s">
        <v>75</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0</v>
      </c>
      <c r="K8" s="47">
        <f t="shared" ref="K8:L8" si="2">K40</f>
        <v>-2294</v>
      </c>
      <c r="L8" s="47">
        <f t="shared" si="2"/>
        <v>0</v>
      </c>
      <c r="M8" s="47">
        <f t="shared" ref="M8:N8" si="3">M40</f>
        <v>2862</v>
      </c>
      <c r="N8" s="47">
        <f t="shared" si="3"/>
        <v>29564</v>
      </c>
      <c r="O8" s="47">
        <f t="shared" ref="O8" si="4">O40</f>
        <v>29559</v>
      </c>
      <c r="Q8" s="47">
        <f>Q40</f>
        <v>0</v>
      </c>
      <c r="R8" s="47">
        <f>R40</f>
        <v>0</v>
      </c>
      <c r="S8" s="47">
        <f>S40</f>
        <v>568</v>
      </c>
      <c r="T8" s="47">
        <f>T40</f>
        <v>59123</v>
      </c>
      <c r="U8" s="33" t="s">
        <v>9</v>
      </c>
    </row>
    <row r="9" spans="1:22" s="48" customFormat="1" ht="18" customHeight="1" x14ac:dyDescent="0.2">
      <c r="A9" s="46" t="s">
        <v>76</v>
      </c>
      <c r="B9" s="47">
        <f t="shared" ref="B9:H9" si="5">SUM(B40:B41,B46)-SUM(B45,B48)</f>
        <v>0</v>
      </c>
      <c r="C9" s="47">
        <f t="shared" si="5"/>
        <v>-12</v>
      </c>
      <c r="D9" s="47">
        <f t="shared" si="5"/>
        <v>-9</v>
      </c>
      <c r="E9" s="47">
        <f t="shared" si="5"/>
        <v>-8</v>
      </c>
      <c r="F9" s="47">
        <f t="shared" si="5"/>
        <v>0</v>
      </c>
      <c r="G9" s="47">
        <f t="shared" si="5"/>
        <v>-79</v>
      </c>
      <c r="H9" s="47">
        <f t="shared" si="5"/>
        <v>-71</v>
      </c>
      <c r="I9" s="47">
        <f t="shared" ref="I9:J9" si="6">SUM(I40:I41,I46)-SUM(I45,I48)</f>
        <v>-5</v>
      </c>
      <c r="J9" s="47">
        <f t="shared" si="6"/>
        <v>-1</v>
      </c>
      <c r="K9" s="47">
        <f t="shared" ref="K9:L9" si="7">SUM(K40:K41,K46)-SUM(K45,K48)</f>
        <v>22466</v>
      </c>
      <c r="L9" s="47">
        <f t="shared" si="7"/>
        <v>-58</v>
      </c>
      <c r="M9" s="47">
        <f t="shared" ref="M9:N9" si="8">SUM(M40:M41,M46)-SUM(M45,M48)</f>
        <v>2803</v>
      </c>
      <c r="N9" s="47">
        <f t="shared" si="8"/>
        <v>26418</v>
      </c>
      <c r="O9" s="47">
        <f t="shared" ref="O9" si="9">SUM(O40:O41,O46)-SUM(O45,O48)</f>
        <v>27046</v>
      </c>
      <c r="Q9" s="47">
        <f>SUM(Q40:Q41,Q46)-SUM(Q45,Q48)</f>
        <v>-29</v>
      </c>
      <c r="R9" s="47">
        <f>SUM(R40:R41,R46)-SUM(R45,R48)</f>
        <v>-155</v>
      </c>
      <c r="S9" s="47">
        <f>SUM(S40:S41,S46)-SUM(S45,S48)</f>
        <v>25210</v>
      </c>
      <c r="T9" s="47">
        <f>SUM(T40:T41,T46)-SUM(T45,T48)</f>
        <v>53464</v>
      </c>
      <c r="U9" s="33" t="s">
        <v>9</v>
      </c>
    </row>
    <row r="10" spans="1:22" s="52" customFormat="1" ht="18" customHeight="1" x14ac:dyDescent="0.2">
      <c r="A10" s="49" t="s">
        <v>77</v>
      </c>
      <c r="B10" s="50" t="str">
        <f t="shared" ref="B10:H10" si="10">IFERROR(B9/B$8,"n/a")</f>
        <v>n/a</v>
      </c>
      <c r="C10" s="50" t="str">
        <f t="shared" si="10"/>
        <v>n/a</v>
      </c>
      <c r="D10" s="50" t="str">
        <f t="shared" si="10"/>
        <v>n/a</v>
      </c>
      <c r="E10" s="50" t="str">
        <f t="shared" si="10"/>
        <v>n/a</v>
      </c>
      <c r="F10" s="50" t="str">
        <f t="shared" si="10"/>
        <v>n/a</v>
      </c>
      <c r="G10" s="50" t="str">
        <f t="shared" si="10"/>
        <v>n/a</v>
      </c>
      <c r="H10" s="50" t="str">
        <f t="shared" si="10"/>
        <v>n/a</v>
      </c>
      <c r="I10" s="50" t="str">
        <f t="shared" ref="I10:J10" si="11">IFERROR(I9/I$8,"n/a")</f>
        <v>n/a</v>
      </c>
      <c r="J10" s="50" t="str">
        <f t="shared" si="11"/>
        <v>n/a</v>
      </c>
      <c r="K10" s="50">
        <f t="shared" ref="K10:L10" si="12">IFERROR(K9/K$8,"n/a")</f>
        <v>-9.7933740191804706</v>
      </c>
      <c r="L10" s="50" t="str">
        <f t="shared" si="12"/>
        <v>n/a</v>
      </c>
      <c r="M10" s="50">
        <f t="shared" ref="M10:N10" si="13">IFERROR(M9/M$8,"n/a")</f>
        <v>0.97938504542278126</v>
      </c>
      <c r="N10" s="50">
        <f t="shared" si="13"/>
        <v>0.89358679475037206</v>
      </c>
      <c r="O10" s="50">
        <f t="shared" ref="O10" si="14">IFERROR(O9/O$8,"n/a")</f>
        <v>0.91498359213775837</v>
      </c>
      <c r="Q10" s="50" t="str">
        <f>IFERROR(Q9/Q$8,"n/a")</f>
        <v>n/a</v>
      </c>
      <c r="R10" s="50" t="str">
        <f>IFERROR(R9/R$8,"n/a")</f>
        <v>n/a</v>
      </c>
      <c r="S10" s="50">
        <f>IFERROR(S9/S$8,"n/a")</f>
        <v>44.383802816901408</v>
      </c>
      <c r="T10" s="50">
        <f>IFERROR(T9/T$8,"n/a")</f>
        <v>0.90428428868629807</v>
      </c>
      <c r="U10" s="51" t="s">
        <v>9</v>
      </c>
    </row>
    <row r="11" spans="1:22" ht="18" customHeight="1" x14ac:dyDescent="0.2">
      <c r="A11" s="53" t="s">
        <v>78</v>
      </c>
      <c r="B11" s="54">
        <f t="shared" ref="B11:I11" si="15">SUM(B41:B42,B47)-SUM(B46,B49)</f>
        <v>0</v>
      </c>
      <c r="C11" s="54">
        <f t="shared" si="15"/>
        <v>12</v>
      </c>
      <c r="D11" s="54">
        <f t="shared" si="15"/>
        <v>9</v>
      </c>
      <c r="E11" s="54">
        <f t="shared" si="15"/>
        <v>8</v>
      </c>
      <c r="F11" s="54">
        <f t="shared" si="15"/>
        <v>0</v>
      </c>
      <c r="G11" s="54">
        <f t="shared" si="15"/>
        <v>0</v>
      </c>
      <c r="H11" s="54">
        <f t="shared" si="15"/>
        <v>0</v>
      </c>
      <c r="I11" s="54">
        <f t="shared" si="15"/>
        <v>0</v>
      </c>
      <c r="J11" s="54">
        <v>0</v>
      </c>
      <c r="K11" s="54">
        <v>0</v>
      </c>
      <c r="L11" s="54">
        <v>0</v>
      </c>
      <c r="M11" s="54">
        <v>0</v>
      </c>
      <c r="N11" s="54">
        <v>0</v>
      </c>
      <c r="O11" s="54"/>
      <c r="Q11" s="54">
        <f>SUM(B11:E11)</f>
        <v>29</v>
      </c>
      <c r="R11" s="54">
        <f>SUM(F11:I11)</f>
        <v>0</v>
      </c>
      <c r="S11" s="54">
        <f>SUM(J11:M11)</f>
        <v>0</v>
      </c>
      <c r="T11" s="54">
        <f>SUM(N11:P11)</f>
        <v>0</v>
      </c>
      <c r="U11" s="45" t="s">
        <v>9</v>
      </c>
    </row>
    <row r="12" spans="1:22" s="48" customFormat="1" ht="18" customHeight="1" x14ac:dyDescent="0.2">
      <c r="A12" s="46" t="s">
        <v>79</v>
      </c>
      <c r="B12" s="47">
        <f t="shared" ref="B12:H12" si="16">B9-B11</f>
        <v>0</v>
      </c>
      <c r="C12" s="47">
        <f t="shared" si="16"/>
        <v>-24</v>
      </c>
      <c r="D12" s="47">
        <f t="shared" si="16"/>
        <v>-18</v>
      </c>
      <c r="E12" s="47">
        <f t="shared" si="16"/>
        <v>-16</v>
      </c>
      <c r="F12" s="47">
        <f t="shared" si="16"/>
        <v>0</v>
      </c>
      <c r="G12" s="47">
        <f t="shared" si="16"/>
        <v>-79</v>
      </c>
      <c r="H12" s="47">
        <f t="shared" si="16"/>
        <v>-71</v>
      </c>
      <c r="I12" s="47">
        <f t="shared" ref="I12:J12" si="17">I9-I11</f>
        <v>-5</v>
      </c>
      <c r="J12" s="47">
        <f t="shared" si="17"/>
        <v>-1</v>
      </c>
      <c r="K12" s="47">
        <f t="shared" ref="K12:L12" si="18">K9-K11</f>
        <v>22466</v>
      </c>
      <c r="L12" s="47">
        <f t="shared" si="18"/>
        <v>-58</v>
      </c>
      <c r="M12" s="47">
        <f t="shared" ref="M12:N12" si="19">M9-M11</f>
        <v>2803</v>
      </c>
      <c r="N12" s="47">
        <f t="shared" si="19"/>
        <v>26418</v>
      </c>
      <c r="O12" s="47">
        <f t="shared" ref="O12" si="20">O9-O11</f>
        <v>27046</v>
      </c>
      <c r="Q12" s="47">
        <f>Q9-Q11</f>
        <v>-58</v>
      </c>
      <c r="R12" s="47">
        <f>R9-R11</f>
        <v>-155</v>
      </c>
      <c r="S12" s="47">
        <f>S9-S11</f>
        <v>25210</v>
      </c>
      <c r="T12" s="47">
        <f>T9-T11</f>
        <v>53464</v>
      </c>
      <c r="U12" s="33" t="s">
        <v>9</v>
      </c>
    </row>
    <row r="13" spans="1:22" s="52" customFormat="1" ht="18" customHeight="1" x14ac:dyDescent="0.2">
      <c r="A13" s="49" t="s">
        <v>80</v>
      </c>
      <c r="B13" s="50" t="str">
        <f t="shared" ref="B13:H13" si="21">IFERROR(B12/B$8,"n/a")</f>
        <v>n/a</v>
      </c>
      <c r="C13" s="50" t="str">
        <f t="shared" si="21"/>
        <v>n/a</v>
      </c>
      <c r="D13" s="50" t="str">
        <f t="shared" si="21"/>
        <v>n/a</v>
      </c>
      <c r="E13" s="50" t="str">
        <f t="shared" si="21"/>
        <v>n/a</v>
      </c>
      <c r="F13" s="50" t="str">
        <f t="shared" si="21"/>
        <v>n/a</v>
      </c>
      <c r="G13" s="50" t="str">
        <f t="shared" si="21"/>
        <v>n/a</v>
      </c>
      <c r="H13" s="50" t="str">
        <f t="shared" si="21"/>
        <v>n/a</v>
      </c>
      <c r="I13" s="50" t="str">
        <f t="shared" ref="I13:J13" si="22">IFERROR(I12/I$8,"n/a")</f>
        <v>n/a</v>
      </c>
      <c r="J13" s="50" t="str">
        <f t="shared" si="22"/>
        <v>n/a</v>
      </c>
      <c r="K13" s="50">
        <f t="shared" ref="K13:L13" si="23">IFERROR(K12/K$8,"n/a")</f>
        <v>-9.7933740191804706</v>
      </c>
      <c r="L13" s="50" t="str">
        <f t="shared" si="23"/>
        <v>n/a</v>
      </c>
      <c r="M13" s="50">
        <f t="shared" ref="M13:N13" si="24">IFERROR(M12/M$8,"n/a")</f>
        <v>0.97938504542278126</v>
      </c>
      <c r="N13" s="50">
        <f t="shared" si="24"/>
        <v>0.89358679475037206</v>
      </c>
      <c r="O13" s="50">
        <f t="shared" ref="O13" si="25">IFERROR(O12/O$8,"n/a")</f>
        <v>0.91498359213775837</v>
      </c>
      <c r="Q13" s="50" t="str">
        <f>IFERROR(Q12/Q$8,"n/a")</f>
        <v>n/a</v>
      </c>
      <c r="R13" s="50" t="str">
        <f>IFERROR(R12/R$8,"n/a")</f>
        <v>n/a</v>
      </c>
      <c r="S13" s="50">
        <f>IFERROR(S12/S$8,"n/a")</f>
        <v>44.383802816901408</v>
      </c>
      <c r="T13" s="50">
        <f>IFERROR(T12/T$8,"n/a")</f>
        <v>0.90428428868629807</v>
      </c>
      <c r="U13" s="51" t="s">
        <v>9</v>
      </c>
    </row>
    <row r="14" spans="1:22" s="48" customFormat="1" ht="18" customHeight="1" x14ac:dyDescent="0.2">
      <c r="A14" s="46" t="s">
        <v>81</v>
      </c>
      <c r="B14" s="47">
        <f t="shared" ref="B14:H14" si="26">B67</f>
        <v>0</v>
      </c>
      <c r="C14" s="47">
        <f t="shared" si="26"/>
        <v>-12</v>
      </c>
      <c r="D14" s="47">
        <f t="shared" si="26"/>
        <v>-9</v>
      </c>
      <c r="E14" s="47">
        <f t="shared" si="26"/>
        <v>-8</v>
      </c>
      <c r="F14" s="47">
        <f t="shared" si="26"/>
        <v>0</v>
      </c>
      <c r="G14" s="47">
        <f t="shared" si="26"/>
        <v>-79</v>
      </c>
      <c r="H14" s="47">
        <f t="shared" si="26"/>
        <v>-71</v>
      </c>
      <c r="I14" s="47">
        <f t="shared" ref="I14:J14" si="27">I67</f>
        <v>-5</v>
      </c>
      <c r="J14" s="47">
        <f t="shared" si="27"/>
        <v>-1</v>
      </c>
      <c r="K14" s="47">
        <f t="shared" ref="K14:L14" si="28">K67</f>
        <v>14825</v>
      </c>
      <c r="L14" s="47">
        <f t="shared" si="28"/>
        <v>-45</v>
      </c>
      <c r="M14" s="47">
        <f t="shared" ref="M14:N14" si="29">M67</f>
        <v>1587</v>
      </c>
      <c r="N14" s="47">
        <f t="shared" si="29"/>
        <v>-3518</v>
      </c>
      <c r="O14" s="47">
        <f t="shared" ref="O14" si="30">O67</f>
        <v>-7238</v>
      </c>
      <c r="Q14" s="47">
        <f>Q67</f>
        <v>-29</v>
      </c>
      <c r="R14" s="47">
        <f>R67</f>
        <v>-155</v>
      </c>
      <c r="S14" s="47">
        <f>S67</f>
        <v>16366</v>
      </c>
      <c r="T14" s="47">
        <f>T67</f>
        <v>-10756</v>
      </c>
      <c r="U14" s="33" t="s">
        <v>9</v>
      </c>
    </row>
    <row r="15" spans="1:22" ht="18" customHeight="1" x14ac:dyDescent="0.2">
      <c r="A15" s="43" t="s">
        <v>82</v>
      </c>
      <c r="B15" s="44"/>
      <c r="C15" s="44"/>
      <c r="D15" s="44"/>
      <c r="E15" s="44"/>
      <c r="F15" s="44"/>
      <c r="G15" s="44"/>
      <c r="H15" s="44"/>
      <c r="I15" s="44"/>
      <c r="J15" s="44"/>
      <c r="K15" s="44"/>
      <c r="L15" s="44"/>
      <c r="M15" s="44"/>
      <c r="N15" s="44"/>
      <c r="O15" s="44"/>
      <c r="Q15" s="44"/>
      <c r="R15" s="44"/>
      <c r="S15" s="44"/>
      <c r="T15" s="44"/>
      <c r="U15" s="45" t="s">
        <v>9</v>
      </c>
    </row>
    <row r="16" spans="1:22" s="48" customFormat="1" ht="18" customHeight="1" x14ac:dyDescent="0.2">
      <c r="A16" s="46" t="s">
        <v>83</v>
      </c>
      <c r="B16" s="47">
        <f t="shared" ref="B16:H16" si="31">SUM(B101:B102,B114:B115)</f>
        <v>0</v>
      </c>
      <c r="C16" s="47">
        <f t="shared" si="31"/>
        <v>0</v>
      </c>
      <c r="D16" s="47">
        <f t="shared" si="31"/>
        <v>0</v>
      </c>
      <c r="E16" s="47">
        <f t="shared" si="31"/>
        <v>497458</v>
      </c>
      <c r="F16" s="47">
        <f t="shared" si="31"/>
        <v>509221</v>
      </c>
      <c r="G16" s="47">
        <f t="shared" si="31"/>
        <v>512399</v>
      </c>
      <c r="H16" s="47">
        <f t="shared" si="31"/>
        <v>524405</v>
      </c>
      <c r="I16" s="47">
        <f t="shared" ref="I16:J16" si="32">SUM(I101:I102,I114:I115)</f>
        <v>546649</v>
      </c>
      <c r="J16" s="47">
        <f t="shared" si="32"/>
        <v>567303</v>
      </c>
      <c r="K16" s="47">
        <f t="shared" ref="K16:L16" si="33">SUM(K101:K102,K114:K115)</f>
        <v>585097</v>
      </c>
      <c r="L16" s="47">
        <f t="shared" si="33"/>
        <v>609571</v>
      </c>
      <c r="M16" s="47">
        <f t="shared" ref="M16:N16" si="34">SUM(M101:M102,M114:M115)</f>
        <v>636903</v>
      </c>
      <c r="N16" s="47">
        <f t="shared" si="34"/>
        <v>662393</v>
      </c>
      <c r="O16" s="47">
        <f t="shared" ref="O16" si="35">SUM(O101:O102,O114:O115)</f>
        <v>674586</v>
      </c>
      <c r="Q16" s="47">
        <f>SUM(Q101:Q102,Q114:Q115)</f>
        <v>497458</v>
      </c>
      <c r="R16" s="47">
        <f>SUM(R101:R102,R114:R115)</f>
        <v>546649</v>
      </c>
      <c r="S16" s="47">
        <f>SUM(S101:S102,S114:S115)</f>
        <v>636903</v>
      </c>
      <c r="T16" s="47">
        <f ca="1">SUM(T101:T102,T114:T115)</f>
        <v>674586</v>
      </c>
      <c r="U16" s="33" t="s">
        <v>9</v>
      </c>
    </row>
    <row r="17" spans="1:21" s="48" customFormat="1" ht="18" customHeight="1" x14ac:dyDescent="0.2">
      <c r="A17" s="46" t="s">
        <v>84</v>
      </c>
      <c r="B17" s="47">
        <f t="shared" ref="B17:H17" si="36">SUM(B101:B102,B114:B115)-SUM(B72:B74,B88)</f>
        <v>-5863</v>
      </c>
      <c r="C17" s="47">
        <f t="shared" si="36"/>
        <v>-13709</v>
      </c>
      <c r="D17" s="47">
        <f t="shared" si="36"/>
        <v>-2680</v>
      </c>
      <c r="E17" s="47">
        <f t="shared" si="36"/>
        <v>-15161</v>
      </c>
      <c r="F17" s="47">
        <f t="shared" si="36"/>
        <v>37893</v>
      </c>
      <c r="G17" s="47">
        <f t="shared" si="36"/>
        <v>81077</v>
      </c>
      <c r="H17" s="47">
        <f t="shared" si="36"/>
        <v>214407</v>
      </c>
      <c r="I17" s="47">
        <f t="shared" ref="I17:J17" si="37">SUM(I101:I102,I114:I115)-SUM(I72:I74,I88)</f>
        <v>392639</v>
      </c>
      <c r="J17" s="47">
        <f t="shared" si="37"/>
        <v>500638</v>
      </c>
      <c r="K17" s="47">
        <f t="shared" ref="K17:L17" si="38">SUM(K101:K102,K114:K115)-SUM(K72:K74,K88)</f>
        <v>567437</v>
      </c>
      <c r="L17" s="47">
        <f t="shared" si="38"/>
        <v>604791</v>
      </c>
      <c r="M17" s="47">
        <f t="shared" ref="M17:N17" si="39">SUM(M101:M102,M114:M115)-SUM(M72:M74,M88)</f>
        <v>628017</v>
      </c>
      <c r="N17" s="47">
        <f t="shared" si="39"/>
        <v>642380</v>
      </c>
      <c r="O17" s="47">
        <f t="shared" ref="O17" si="40">SUM(O101:O102,O114:O115)-SUM(O72:O74,O88)</f>
        <v>660174</v>
      </c>
      <c r="Q17" s="47">
        <f>SUM(Q101:Q102,Q114:Q115)-SUM(Q72:Q74,Q88)</f>
        <v>-15161</v>
      </c>
      <c r="R17" s="47">
        <f>SUM(R101:R102,R114:R115)-SUM(R72:R74,R88)</f>
        <v>392639</v>
      </c>
      <c r="S17" s="47">
        <f>SUM(S101:S102,S114:S115)-SUM(S72:S74,S88)</f>
        <v>628017</v>
      </c>
      <c r="T17" s="47">
        <f ca="1">SUM(T101:T102,T114:T115)-SUM(T72:T74,T88)</f>
        <v>660174</v>
      </c>
      <c r="U17" s="33" t="s">
        <v>9</v>
      </c>
    </row>
    <row r="18" spans="1:21" ht="18" customHeight="1" x14ac:dyDescent="0.2">
      <c r="A18" s="43" t="s">
        <v>85</v>
      </c>
      <c r="B18" s="44"/>
      <c r="C18" s="44"/>
      <c r="D18" s="44"/>
      <c r="E18" s="44"/>
      <c r="F18" s="44"/>
      <c r="G18" s="44"/>
      <c r="H18" s="44"/>
      <c r="I18" s="44"/>
      <c r="J18" s="44"/>
      <c r="K18" s="44"/>
      <c r="L18" s="44"/>
      <c r="M18" s="44"/>
      <c r="N18" s="44"/>
      <c r="O18" s="44"/>
      <c r="Q18" s="44"/>
      <c r="R18" s="44"/>
      <c r="S18" s="44"/>
      <c r="T18" s="44"/>
      <c r="U18" s="45" t="s">
        <v>9</v>
      </c>
    </row>
    <row r="19" spans="1:21" s="48" customFormat="1" ht="18" customHeight="1" x14ac:dyDescent="0.2">
      <c r="A19" s="46" t="s">
        <v>86</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Q19" s="47">
        <f>SUM(B19:E19)</f>
        <v>0</v>
      </c>
      <c r="R19" s="47">
        <f>SUM(F19:I19)</f>
        <v>0</v>
      </c>
      <c r="S19" s="47">
        <f>SUM(J19:M19)</f>
        <v>0</v>
      </c>
      <c r="T19" s="47">
        <f>SUM(N19:P19)</f>
        <v>0</v>
      </c>
      <c r="U19" s="33" t="s">
        <v>9</v>
      </c>
    </row>
    <row r="20" spans="1:21" ht="15.95" customHeight="1" x14ac:dyDescent="0.2">
      <c r="M20" s="231"/>
      <c r="N20" s="231"/>
      <c r="O20" s="231"/>
      <c r="U20" s="45" t="s">
        <v>9</v>
      </c>
    </row>
    <row r="21" spans="1:21"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1" ht="15.95" hidden="1" customHeight="1" outlineLevel="1" x14ac:dyDescent="0.2">
      <c r="A22" s="55" t="s">
        <v>88</v>
      </c>
      <c r="B22" s="56">
        <v>0</v>
      </c>
      <c r="C22" s="56">
        <v>0</v>
      </c>
      <c r="D22" s="56">
        <v>0</v>
      </c>
      <c r="E22" s="56">
        <v>0</v>
      </c>
      <c r="F22" s="56">
        <v>0</v>
      </c>
      <c r="G22" s="56">
        <v>0</v>
      </c>
      <c r="H22" s="56">
        <v>0</v>
      </c>
      <c r="I22" s="56">
        <v>0</v>
      </c>
      <c r="J22" s="56">
        <f t="shared" ref="J22:O22" si="41">SUM(J23:J28)</f>
        <v>0</v>
      </c>
      <c r="K22" s="56">
        <f t="shared" si="41"/>
        <v>0</v>
      </c>
      <c r="L22" s="56">
        <f t="shared" si="41"/>
        <v>0</v>
      </c>
      <c r="M22" s="56">
        <f t="shared" si="41"/>
        <v>3199</v>
      </c>
      <c r="N22" s="56">
        <f t="shared" si="41"/>
        <v>33057</v>
      </c>
      <c r="O22" s="56">
        <f t="shared" si="41"/>
        <v>33056</v>
      </c>
      <c r="Q22" s="56">
        <f>SUM(B22:E22)</f>
        <v>0</v>
      </c>
      <c r="R22" s="56">
        <f t="shared" ref="R22:R67" si="42">SUM(F22:I22)</f>
        <v>0</v>
      </c>
      <c r="S22" s="56">
        <f t="shared" ref="S22:S67" si="43">SUM(J22:M22)</f>
        <v>3199</v>
      </c>
      <c r="T22" s="56">
        <f t="shared" ref="T22:T67" si="44">SUM(N22:P22)</f>
        <v>66113</v>
      </c>
      <c r="U22" s="45" t="s">
        <v>9</v>
      </c>
    </row>
    <row r="23" spans="1:21" ht="15.95" hidden="1" customHeight="1" outlineLevel="1" x14ac:dyDescent="0.2">
      <c r="A23" s="57" t="s">
        <v>89</v>
      </c>
      <c r="B23" s="58">
        <v>0</v>
      </c>
      <c r="C23" s="58">
        <v>0</v>
      </c>
      <c r="D23" s="58">
        <v>0</v>
      </c>
      <c r="E23" s="58">
        <v>0</v>
      </c>
      <c r="F23" s="58">
        <v>0</v>
      </c>
      <c r="G23" s="58">
        <v>0</v>
      </c>
      <c r="H23" s="58">
        <v>0</v>
      </c>
      <c r="I23" s="58">
        <v>0</v>
      </c>
      <c r="J23" s="58">
        <v>0</v>
      </c>
      <c r="K23" s="58">
        <v>0</v>
      </c>
      <c r="L23" s="58">
        <v>0</v>
      </c>
      <c r="M23" s="58">
        <v>3199</v>
      </c>
      <c r="N23" s="58">
        <v>33057</v>
      </c>
      <c r="O23" s="58">
        <v>33056</v>
      </c>
      <c r="Q23" s="58">
        <f t="shared" ref="Q23:Q67" si="45">SUM(B23:E23)</f>
        <v>0</v>
      </c>
      <c r="R23" s="58">
        <f t="shared" si="42"/>
        <v>0</v>
      </c>
      <c r="S23" s="58">
        <f t="shared" si="43"/>
        <v>3199</v>
      </c>
      <c r="T23" s="58">
        <f t="shared" si="44"/>
        <v>66113</v>
      </c>
      <c r="U23" s="45" t="s">
        <v>9</v>
      </c>
    </row>
    <row r="24" spans="1:21"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45"/>
        <v>0</v>
      </c>
      <c r="R24" s="58">
        <f t="shared" si="42"/>
        <v>0</v>
      </c>
      <c r="S24" s="58">
        <f t="shared" si="43"/>
        <v>0</v>
      </c>
      <c r="T24" s="58">
        <f t="shared" si="44"/>
        <v>0</v>
      </c>
      <c r="U24" s="45" t="s">
        <v>9</v>
      </c>
    </row>
    <row r="25" spans="1:21"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45"/>
        <v>0</v>
      </c>
      <c r="R25" s="58">
        <f t="shared" si="42"/>
        <v>0</v>
      </c>
      <c r="S25" s="58">
        <f t="shared" si="43"/>
        <v>0</v>
      </c>
      <c r="T25" s="58">
        <f t="shared" si="44"/>
        <v>0</v>
      </c>
      <c r="U25" s="45" t="s">
        <v>9</v>
      </c>
    </row>
    <row r="26" spans="1:21"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45"/>
        <v>0</v>
      </c>
      <c r="R26" s="58">
        <f t="shared" si="42"/>
        <v>0</v>
      </c>
      <c r="S26" s="58">
        <f t="shared" si="43"/>
        <v>0</v>
      </c>
      <c r="T26" s="58">
        <f t="shared" si="44"/>
        <v>0</v>
      </c>
      <c r="U26" s="45" t="s">
        <v>9</v>
      </c>
    </row>
    <row r="27" spans="1:21"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45"/>
        <v>0</v>
      </c>
      <c r="R27" s="58">
        <f t="shared" si="42"/>
        <v>0</v>
      </c>
      <c r="S27" s="58">
        <f t="shared" si="43"/>
        <v>0</v>
      </c>
      <c r="T27" s="58">
        <f t="shared" si="44"/>
        <v>0</v>
      </c>
      <c r="U27" s="45" t="s">
        <v>9</v>
      </c>
    </row>
    <row r="28" spans="1:21"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45"/>
        <v>0</v>
      </c>
      <c r="R28" s="58">
        <f t="shared" si="42"/>
        <v>0</v>
      </c>
      <c r="S28" s="58">
        <f t="shared" si="43"/>
        <v>0</v>
      </c>
      <c r="T28" s="58">
        <f t="shared" si="44"/>
        <v>0</v>
      </c>
      <c r="U28" s="45" t="s">
        <v>9</v>
      </c>
    </row>
    <row r="29" spans="1:21" ht="15.95" hidden="1" customHeight="1" outlineLevel="1" x14ac:dyDescent="0.2">
      <c r="A29" s="55" t="s">
        <v>95</v>
      </c>
      <c r="B29" s="56">
        <v>0</v>
      </c>
      <c r="C29" s="56">
        <v>0</v>
      </c>
      <c r="D29" s="56">
        <v>0</v>
      </c>
      <c r="E29" s="56">
        <v>0</v>
      </c>
      <c r="F29" s="56">
        <v>0</v>
      </c>
      <c r="G29" s="56">
        <v>0</v>
      </c>
      <c r="H29" s="56">
        <v>0</v>
      </c>
      <c r="I29" s="56">
        <v>0</v>
      </c>
      <c r="J29" s="56">
        <f t="shared" ref="J29:O29" si="46">SUM(J30:J39)</f>
        <v>0</v>
      </c>
      <c r="K29" s="56">
        <f t="shared" si="46"/>
        <v>-2294</v>
      </c>
      <c r="L29" s="56">
        <f t="shared" si="46"/>
        <v>0</v>
      </c>
      <c r="M29" s="56">
        <f t="shared" si="46"/>
        <v>-337</v>
      </c>
      <c r="N29" s="56">
        <f t="shared" si="46"/>
        <v>-3493</v>
      </c>
      <c r="O29" s="56">
        <f t="shared" si="46"/>
        <v>-3497</v>
      </c>
      <c r="Q29" s="56">
        <f t="shared" si="45"/>
        <v>0</v>
      </c>
      <c r="R29" s="56">
        <f t="shared" si="42"/>
        <v>0</v>
      </c>
      <c r="S29" s="56">
        <f t="shared" si="43"/>
        <v>-2631</v>
      </c>
      <c r="T29" s="56">
        <f t="shared" si="44"/>
        <v>-6990</v>
      </c>
      <c r="U29" s="45" t="s">
        <v>9</v>
      </c>
    </row>
    <row r="30" spans="1:21" ht="15.95" hidden="1" customHeight="1" outlineLevel="1" x14ac:dyDescent="0.2">
      <c r="A30" s="57" t="s">
        <v>96</v>
      </c>
      <c r="B30" s="58">
        <v>0</v>
      </c>
      <c r="C30" s="58">
        <v>0</v>
      </c>
      <c r="D30" s="58">
        <v>0</v>
      </c>
      <c r="E30" s="58">
        <v>0</v>
      </c>
      <c r="F30" s="58">
        <v>0</v>
      </c>
      <c r="G30" s="58">
        <v>0</v>
      </c>
      <c r="H30" s="58">
        <v>0</v>
      </c>
      <c r="I30" s="58">
        <v>0</v>
      </c>
      <c r="J30" s="58">
        <v>0</v>
      </c>
      <c r="K30" s="58">
        <v>-409</v>
      </c>
      <c r="L30" s="58">
        <v>0</v>
      </c>
      <c r="M30" s="58">
        <v>-53</v>
      </c>
      <c r="N30" s="58">
        <v>-547</v>
      </c>
      <c r="O30" s="58">
        <v>-547</v>
      </c>
      <c r="Q30" s="58">
        <f t="shared" si="45"/>
        <v>0</v>
      </c>
      <c r="R30" s="58">
        <f t="shared" si="42"/>
        <v>0</v>
      </c>
      <c r="S30" s="58">
        <f t="shared" si="43"/>
        <v>-462</v>
      </c>
      <c r="T30" s="58">
        <f t="shared" si="44"/>
        <v>-1094</v>
      </c>
      <c r="U30" s="45" t="s">
        <v>9</v>
      </c>
    </row>
    <row r="31" spans="1:21" ht="15.95" hidden="1" customHeight="1" outlineLevel="1" x14ac:dyDescent="0.2">
      <c r="A31" s="57" t="s">
        <v>97</v>
      </c>
      <c r="B31" s="58">
        <v>0</v>
      </c>
      <c r="C31" s="58">
        <v>0</v>
      </c>
      <c r="D31" s="58">
        <v>0</v>
      </c>
      <c r="E31" s="58">
        <v>0</v>
      </c>
      <c r="F31" s="58">
        <v>0</v>
      </c>
      <c r="G31" s="58">
        <v>0</v>
      </c>
      <c r="H31" s="58">
        <v>0</v>
      </c>
      <c r="I31" s="58">
        <v>0</v>
      </c>
      <c r="J31" s="58">
        <v>0</v>
      </c>
      <c r="K31" s="58">
        <v>-1885</v>
      </c>
      <c r="L31" s="58">
        <v>0</v>
      </c>
      <c r="M31" s="58">
        <v>-243</v>
      </c>
      <c r="N31" s="58">
        <v>-2519</v>
      </c>
      <c r="O31" s="58">
        <v>-2521</v>
      </c>
      <c r="Q31" s="58">
        <f t="shared" si="45"/>
        <v>0</v>
      </c>
      <c r="R31" s="58">
        <f t="shared" si="42"/>
        <v>0</v>
      </c>
      <c r="S31" s="58">
        <f t="shared" si="43"/>
        <v>-2128</v>
      </c>
      <c r="T31" s="58">
        <f t="shared" si="44"/>
        <v>-5040</v>
      </c>
      <c r="U31" s="45" t="s">
        <v>9</v>
      </c>
    </row>
    <row r="32" spans="1:21"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45"/>
        <v>0</v>
      </c>
      <c r="R32" s="58">
        <f t="shared" si="42"/>
        <v>0</v>
      </c>
      <c r="S32" s="58">
        <f t="shared" si="43"/>
        <v>0</v>
      </c>
      <c r="T32" s="58">
        <f t="shared" si="44"/>
        <v>0</v>
      </c>
      <c r="U32" s="45" t="s">
        <v>9</v>
      </c>
    </row>
    <row r="33" spans="1:27"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45"/>
        <v>0</v>
      </c>
      <c r="R33" s="58">
        <f t="shared" si="42"/>
        <v>0</v>
      </c>
      <c r="S33" s="58">
        <f t="shared" si="43"/>
        <v>0</v>
      </c>
      <c r="T33" s="58">
        <f t="shared" si="44"/>
        <v>0</v>
      </c>
      <c r="U33" s="45" t="s">
        <v>9</v>
      </c>
    </row>
    <row r="34" spans="1:27"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45"/>
        <v>0</v>
      </c>
      <c r="R34" s="58">
        <f t="shared" si="42"/>
        <v>0</v>
      </c>
      <c r="S34" s="58">
        <f t="shared" si="43"/>
        <v>0</v>
      </c>
      <c r="T34" s="58">
        <f t="shared" si="44"/>
        <v>0</v>
      </c>
      <c r="U34" s="45" t="s">
        <v>9</v>
      </c>
    </row>
    <row r="35" spans="1:27"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45"/>
        <v>0</v>
      </c>
      <c r="R35" s="58">
        <f t="shared" si="42"/>
        <v>0</v>
      </c>
      <c r="S35" s="58">
        <f t="shared" si="43"/>
        <v>0</v>
      </c>
      <c r="T35" s="58">
        <f t="shared" si="44"/>
        <v>0</v>
      </c>
      <c r="U35" s="45" t="s">
        <v>9</v>
      </c>
    </row>
    <row r="36" spans="1:27" ht="15.95" hidden="1" customHeight="1" outlineLevel="1" x14ac:dyDescent="0.2">
      <c r="A36" s="57" t="s">
        <v>102</v>
      </c>
      <c r="B36" s="58">
        <v>0</v>
      </c>
      <c r="C36" s="58">
        <v>0</v>
      </c>
      <c r="D36" s="58">
        <v>0</v>
      </c>
      <c r="E36" s="58">
        <v>0</v>
      </c>
      <c r="F36" s="58">
        <v>0</v>
      </c>
      <c r="G36" s="58">
        <v>0</v>
      </c>
      <c r="H36" s="58">
        <v>0</v>
      </c>
      <c r="I36" s="58">
        <v>0</v>
      </c>
      <c r="J36" s="58">
        <v>0</v>
      </c>
      <c r="K36" s="58">
        <v>0</v>
      </c>
      <c r="L36" s="58">
        <v>0</v>
      </c>
      <c r="M36" s="58">
        <v>-11</v>
      </c>
      <c r="N36" s="58">
        <v>-118</v>
      </c>
      <c r="O36" s="58">
        <v>-119</v>
      </c>
      <c r="Q36" s="58">
        <f t="shared" si="45"/>
        <v>0</v>
      </c>
      <c r="R36" s="58">
        <f t="shared" si="42"/>
        <v>0</v>
      </c>
      <c r="S36" s="58">
        <f t="shared" si="43"/>
        <v>-11</v>
      </c>
      <c r="T36" s="58">
        <f t="shared" si="44"/>
        <v>-237</v>
      </c>
      <c r="U36" s="45" t="s">
        <v>9</v>
      </c>
    </row>
    <row r="37" spans="1:27" ht="15.95" hidden="1" customHeight="1" outlineLevel="1" x14ac:dyDescent="0.2">
      <c r="A37" s="57" t="s">
        <v>103</v>
      </c>
      <c r="B37" s="58">
        <v>0</v>
      </c>
      <c r="C37" s="58">
        <v>0</v>
      </c>
      <c r="D37" s="58">
        <v>0</v>
      </c>
      <c r="E37" s="58">
        <v>0</v>
      </c>
      <c r="F37" s="58">
        <v>0</v>
      </c>
      <c r="G37" s="58">
        <v>0</v>
      </c>
      <c r="H37" s="58">
        <v>0</v>
      </c>
      <c r="I37" s="58">
        <v>0</v>
      </c>
      <c r="J37" s="58">
        <v>0</v>
      </c>
      <c r="K37" s="58">
        <v>0</v>
      </c>
      <c r="L37" s="58">
        <v>0</v>
      </c>
      <c r="M37" s="58">
        <v>-11</v>
      </c>
      <c r="N37" s="58">
        <v>-118</v>
      </c>
      <c r="O37" s="58">
        <v>-119</v>
      </c>
      <c r="Q37" s="58">
        <f t="shared" si="45"/>
        <v>0</v>
      </c>
      <c r="R37" s="58">
        <f t="shared" si="42"/>
        <v>0</v>
      </c>
      <c r="S37" s="58">
        <f t="shared" si="43"/>
        <v>-11</v>
      </c>
      <c r="T37" s="58">
        <f t="shared" si="44"/>
        <v>-237</v>
      </c>
      <c r="U37" s="45" t="s">
        <v>9</v>
      </c>
    </row>
    <row r="38" spans="1:27" ht="15.95" hidden="1" customHeight="1" outlineLevel="1" x14ac:dyDescent="0.2">
      <c r="A38" s="57" t="s">
        <v>104</v>
      </c>
      <c r="B38" s="58">
        <v>0</v>
      </c>
      <c r="C38" s="58">
        <v>0</v>
      </c>
      <c r="D38" s="58">
        <v>0</v>
      </c>
      <c r="E38" s="58">
        <v>0</v>
      </c>
      <c r="F38" s="58">
        <v>0</v>
      </c>
      <c r="G38" s="58">
        <v>0</v>
      </c>
      <c r="H38" s="58">
        <v>0</v>
      </c>
      <c r="I38" s="58">
        <v>0</v>
      </c>
      <c r="J38" s="58">
        <v>0</v>
      </c>
      <c r="K38" s="58">
        <v>0</v>
      </c>
      <c r="L38" s="58">
        <v>0</v>
      </c>
      <c r="M38" s="58">
        <v>-6</v>
      </c>
      <c r="N38" s="58">
        <v>-59</v>
      </c>
      <c r="O38" s="58">
        <v>-59</v>
      </c>
      <c r="Q38" s="58">
        <f t="shared" si="45"/>
        <v>0</v>
      </c>
      <c r="R38" s="58">
        <f t="shared" si="42"/>
        <v>0</v>
      </c>
      <c r="S38" s="58">
        <f t="shared" si="43"/>
        <v>-6</v>
      </c>
      <c r="T38" s="58">
        <f t="shared" si="44"/>
        <v>-118</v>
      </c>
      <c r="U38" s="45" t="s">
        <v>9</v>
      </c>
    </row>
    <row r="39" spans="1:27" ht="15.95" hidden="1" customHeight="1" outlineLevel="1" x14ac:dyDescent="0.2">
      <c r="A39" s="57" t="s">
        <v>105</v>
      </c>
      <c r="B39" s="58">
        <v>0</v>
      </c>
      <c r="C39" s="58">
        <v>0</v>
      </c>
      <c r="D39" s="58">
        <v>0</v>
      </c>
      <c r="E39" s="58">
        <v>0</v>
      </c>
      <c r="F39" s="58">
        <v>0</v>
      </c>
      <c r="G39" s="58">
        <v>0</v>
      </c>
      <c r="H39" s="58">
        <v>0</v>
      </c>
      <c r="I39" s="58">
        <v>0</v>
      </c>
      <c r="J39" s="58">
        <v>0</v>
      </c>
      <c r="K39" s="58">
        <v>0</v>
      </c>
      <c r="L39" s="58">
        <v>0</v>
      </c>
      <c r="M39" s="58">
        <v>-13</v>
      </c>
      <c r="N39" s="58">
        <v>-132</v>
      </c>
      <c r="O39" s="58">
        <v>-132</v>
      </c>
      <c r="Q39" s="58">
        <f t="shared" si="45"/>
        <v>0</v>
      </c>
      <c r="R39" s="58">
        <f t="shared" si="42"/>
        <v>0</v>
      </c>
      <c r="S39" s="58">
        <f t="shared" si="43"/>
        <v>-13</v>
      </c>
      <c r="T39" s="58">
        <f t="shared" si="44"/>
        <v>-264</v>
      </c>
      <c r="U39" s="45" t="s">
        <v>9</v>
      </c>
    </row>
    <row r="40" spans="1:27" ht="15.95" hidden="1" customHeight="1" outlineLevel="1" x14ac:dyDescent="0.2">
      <c r="A40" s="55" t="s">
        <v>106</v>
      </c>
      <c r="B40" s="56">
        <f t="shared" ref="B40:H40" si="47">B22+B29</f>
        <v>0</v>
      </c>
      <c r="C40" s="56">
        <f t="shared" si="47"/>
        <v>0</v>
      </c>
      <c r="D40" s="56">
        <f t="shared" si="47"/>
        <v>0</v>
      </c>
      <c r="E40" s="56">
        <f t="shared" si="47"/>
        <v>0</v>
      </c>
      <c r="F40" s="56">
        <f t="shared" si="47"/>
        <v>0</v>
      </c>
      <c r="G40" s="56">
        <f t="shared" si="47"/>
        <v>0</v>
      </c>
      <c r="H40" s="56">
        <f t="shared" si="47"/>
        <v>0</v>
      </c>
      <c r="I40" s="56">
        <f t="shared" ref="I40:J40" si="48">I22+I29</f>
        <v>0</v>
      </c>
      <c r="J40" s="56">
        <f t="shared" si="48"/>
        <v>0</v>
      </c>
      <c r="K40" s="56">
        <f t="shared" ref="K40:L40" si="49">K22+K29</f>
        <v>-2294</v>
      </c>
      <c r="L40" s="56">
        <f t="shared" si="49"/>
        <v>0</v>
      </c>
      <c r="M40" s="56">
        <f t="shared" ref="M40:N40" si="50">M22+M29</f>
        <v>2862</v>
      </c>
      <c r="N40" s="56">
        <f t="shared" si="50"/>
        <v>29564</v>
      </c>
      <c r="O40" s="56">
        <f t="shared" ref="O40" si="51">O22+O29</f>
        <v>29559</v>
      </c>
      <c r="Q40" s="56">
        <f t="shared" si="45"/>
        <v>0</v>
      </c>
      <c r="R40" s="56">
        <f t="shared" si="42"/>
        <v>0</v>
      </c>
      <c r="S40" s="56">
        <f t="shared" si="43"/>
        <v>568</v>
      </c>
      <c r="T40" s="56">
        <f t="shared" si="44"/>
        <v>59123</v>
      </c>
      <c r="U40" s="45" t="s">
        <v>9</v>
      </c>
    </row>
    <row r="41" spans="1:27" ht="15.95" hidden="1" customHeight="1" outlineLevel="1" x14ac:dyDescent="0.2">
      <c r="A41" s="55" t="s">
        <v>107</v>
      </c>
      <c r="B41" s="56">
        <v>0</v>
      </c>
      <c r="C41" s="56">
        <v>0</v>
      </c>
      <c r="D41" s="56">
        <v>0</v>
      </c>
      <c r="E41" s="56">
        <v>0</v>
      </c>
      <c r="F41" s="56">
        <v>0</v>
      </c>
      <c r="G41" s="56">
        <v>0</v>
      </c>
      <c r="H41" s="56">
        <v>0</v>
      </c>
      <c r="I41" s="56">
        <v>0</v>
      </c>
      <c r="J41" s="56">
        <f t="shared" ref="J41:O41" si="52">SUM(J42:J45)</f>
        <v>0</v>
      </c>
      <c r="K41" s="56">
        <f t="shared" si="52"/>
        <v>0</v>
      </c>
      <c r="L41" s="56">
        <f t="shared" si="52"/>
        <v>0</v>
      </c>
      <c r="M41" s="56">
        <f t="shared" si="52"/>
        <v>0</v>
      </c>
      <c r="N41" s="56">
        <f t="shared" si="52"/>
        <v>-6993</v>
      </c>
      <c r="O41" s="56">
        <f t="shared" si="52"/>
        <v>-8408</v>
      </c>
      <c r="Q41" s="56">
        <f t="shared" si="45"/>
        <v>0</v>
      </c>
      <c r="R41" s="56">
        <f t="shared" si="42"/>
        <v>0</v>
      </c>
      <c r="S41" s="56">
        <f t="shared" si="43"/>
        <v>0</v>
      </c>
      <c r="T41" s="56">
        <f t="shared" si="44"/>
        <v>-15401</v>
      </c>
      <c r="U41" s="45" t="s">
        <v>9</v>
      </c>
    </row>
    <row r="42" spans="1:27"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45"/>
        <v>0</v>
      </c>
      <c r="R42" s="58">
        <f t="shared" si="42"/>
        <v>0</v>
      </c>
      <c r="S42" s="58">
        <f t="shared" si="43"/>
        <v>0</v>
      </c>
      <c r="T42" s="58">
        <f t="shared" si="44"/>
        <v>0</v>
      </c>
      <c r="U42" s="45" t="s">
        <v>9</v>
      </c>
    </row>
    <row r="43" spans="1:27" ht="15.95" hidden="1" customHeight="1" outlineLevel="1" x14ac:dyDescent="0.2">
      <c r="A43" s="57" t="s">
        <v>109</v>
      </c>
      <c r="B43" s="58">
        <v>0</v>
      </c>
      <c r="C43" s="58">
        <v>0</v>
      </c>
      <c r="D43" s="58">
        <v>0</v>
      </c>
      <c r="E43" s="58">
        <v>0</v>
      </c>
      <c r="F43" s="58">
        <v>0</v>
      </c>
      <c r="G43" s="58">
        <v>0</v>
      </c>
      <c r="H43" s="58">
        <v>0</v>
      </c>
      <c r="I43" s="58">
        <v>0</v>
      </c>
      <c r="J43" s="58">
        <v>0</v>
      </c>
      <c r="K43" s="58">
        <v>0</v>
      </c>
      <c r="L43" s="58">
        <v>0</v>
      </c>
      <c r="M43" s="58">
        <v>0</v>
      </c>
      <c r="N43" s="58">
        <v>-2579</v>
      </c>
      <c r="O43" s="58">
        <v>-1787</v>
      </c>
      <c r="Q43" s="58">
        <f t="shared" si="45"/>
        <v>0</v>
      </c>
      <c r="R43" s="58">
        <f t="shared" si="42"/>
        <v>0</v>
      </c>
      <c r="S43" s="58">
        <f t="shared" si="43"/>
        <v>0</v>
      </c>
      <c r="T43" s="58">
        <f t="shared" si="44"/>
        <v>-4366</v>
      </c>
      <c r="U43" s="45" t="s">
        <v>9</v>
      </c>
    </row>
    <row r="44" spans="1:27"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45"/>
        <v>0</v>
      </c>
      <c r="R44" s="58">
        <f t="shared" si="42"/>
        <v>0</v>
      </c>
      <c r="S44" s="58">
        <f t="shared" si="43"/>
        <v>0</v>
      </c>
      <c r="T44" s="58">
        <f t="shared" si="44"/>
        <v>0</v>
      </c>
      <c r="U44" s="45" t="s">
        <v>9</v>
      </c>
    </row>
    <row r="45" spans="1:27" ht="15.95" hidden="1" customHeight="1" outlineLevel="1" x14ac:dyDescent="0.2">
      <c r="A45" s="57" t="s">
        <v>111</v>
      </c>
      <c r="B45" s="58">
        <v>0</v>
      </c>
      <c r="C45" s="58">
        <v>0</v>
      </c>
      <c r="D45" s="58">
        <v>0</v>
      </c>
      <c r="E45" s="58">
        <v>0</v>
      </c>
      <c r="F45" s="58">
        <v>0</v>
      </c>
      <c r="G45" s="58">
        <v>0</v>
      </c>
      <c r="H45" s="58">
        <v>0</v>
      </c>
      <c r="I45" s="58">
        <v>0</v>
      </c>
      <c r="J45" s="58">
        <v>0</v>
      </c>
      <c r="K45" s="58">
        <v>0</v>
      </c>
      <c r="L45" s="58">
        <v>0</v>
      </c>
      <c r="M45" s="58">
        <v>0</v>
      </c>
      <c r="N45" s="58">
        <v>-4414</v>
      </c>
      <c r="O45" s="58">
        <v>-6621</v>
      </c>
      <c r="Q45" s="58">
        <f t="shared" si="45"/>
        <v>0</v>
      </c>
      <c r="R45" s="58">
        <f t="shared" si="42"/>
        <v>0</v>
      </c>
      <c r="S45" s="58">
        <f t="shared" si="43"/>
        <v>0</v>
      </c>
      <c r="T45" s="58">
        <f t="shared" si="44"/>
        <v>-11035</v>
      </c>
      <c r="U45" s="45" t="s">
        <v>9</v>
      </c>
    </row>
    <row r="46" spans="1:27" ht="15.95" hidden="1" customHeight="1" outlineLevel="1" x14ac:dyDescent="0.2">
      <c r="A46" s="55" t="s">
        <v>112</v>
      </c>
      <c r="B46" s="56">
        <v>0</v>
      </c>
      <c r="C46" s="56">
        <v>-12</v>
      </c>
      <c r="D46" s="56">
        <v>-9</v>
      </c>
      <c r="E46" s="56">
        <v>-8</v>
      </c>
      <c r="F46" s="56">
        <v>0</v>
      </c>
      <c r="G46" s="56">
        <v>-79</v>
      </c>
      <c r="H46" s="56">
        <v>-71</v>
      </c>
      <c r="I46" s="56">
        <f t="shared" ref="I46:N46" si="53">SUM(I47:I52)</f>
        <v>-5</v>
      </c>
      <c r="J46" s="56">
        <f t="shared" si="53"/>
        <v>-1</v>
      </c>
      <c r="K46" s="56">
        <f t="shared" si="53"/>
        <v>24760</v>
      </c>
      <c r="L46" s="56">
        <f t="shared" si="53"/>
        <v>-58</v>
      </c>
      <c r="M46" s="56">
        <f t="shared" si="53"/>
        <v>-59</v>
      </c>
      <c r="N46" s="56">
        <f t="shared" si="53"/>
        <v>-567</v>
      </c>
      <c r="O46" s="56">
        <f t="shared" ref="O46" si="54">SUM(O47:O52)</f>
        <v>-726</v>
      </c>
      <c r="Q46" s="56">
        <f t="shared" si="45"/>
        <v>-29</v>
      </c>
      <c r="R46" s="56">
        <f t="shared" si="42"/>
        <v>-155</v>
      </c>
      <c r="S46" s="56">
        <f t="shared" si="43"/>
        <v>24642</v>
      </c>
      <c r="T46" s="56">
        <f t="shared" si="44"/>
        <v>-1293</v>
      </c>
      <c r="U46" s="45" t="s">
        <v>9</v>
      </c>
      <c r="Y46" s="143"/>
      <c r="AA46" s="143"/>
    </row>
    <row r="47" spans="1:27" ht="15.95" hidden="1" customHeight="1" outlineLevel="1" x14ac:dyDescent="0.2">
      <c r="A47" s="57" t="s">
        <v>113</v>
      </c>
      <c r="B47" s="58">
        <v>0</v>
      </c>
      <c r="C47" s="58">
        <v>0</v>
      </c>
      <c r="D47" s="58">
        <v>0</v>
      </c>
      <c r="E47" s="58">
        <v>0</v>
      </c>
      <c r="F47" s="58">
        <v>0</v>
      </c>
      <c r="G47" s="58">
        <v>-79</v>
      </c>
      <c r="H47" s="58">
        <v>-71</v>
      </c>
      <c r="I47" s="58">
        <v>-5</v>
      </c>
      <c r="J47" s="58">
        <v>-1</v>
      </c>
      <c r="K47" s="58">
        <v>-43</v>
      </c>
      <c r="L47" s="58">
        <v>-58</v>
      </c>
      <c r="M47" s="58">
        <v>-59</v>
      </c>
      <c r="N47" s="58">
        <v>-526</v>
      </c>
      <c r="O47" s="58">
        <v>-399</v>
      </c>
      <c r="Q47" s="58">
        <f t="shared" si="45"/>
        <v>0</v>
      </c>
      <c r="R47" s="58">
        <f t="shared" si="42"/>
        <v>-155</v>
      </c>
      <c r="S47" s="58">
        <f t="shared" si="43"/>
        <v>-161</v>
      </c>
      <c r="T47" s="58">
        <f t="shared" si="44"/>
        <v>-925</v>
      </c>
      <c r="U47" s="45" t="s">
        <v>9</v>
      </c>
    </row>
    <row r="48" spans="1:27" ht="15.95" hidden="1" customHeight="1" outlineLevel="1" x14ac:dyDescent="0.2">
      <c r="A48" s="57" t="s">
        <v>114</v>
      </c>
      <c r="B48" s="58">
        <v>0</v>
      </c>
      <c r="C48" s="58">
        <v>0</v>
      </c>
      <c r="D48" s="58">
        <v>0</v>
      </c>
      <c r="E48" s="58">
        <v>0</v>
      </c>
      <c r="F48" s="58">
        <v>0</v>
      </c>
      <c r="G48" s="58">
        <v>0</v>
      </c>
      <c r="H48" s="58">
        <v>0</v>
      </c>
      <c r="I48" s="58">
        <v>0</v>
      </c>
      <c r="J48" s="58">
        <v>0</v>
      </c>
      <c r="K48" s="58">
        <v>0</v>
      </c>
      <c r="L48" s="58">
        <v>0</v>
      </c>
      <c r="M48" s="58">
        <v>0</v>
      </c>
      <c r="N48" s="58">
        <v>0</v>
      </c>
      <c r="O48" s="58">
        <v>0</v>
      </c>
      <c r="Q48" s="58">
        <f t="shared" si="45"/>
        <v>0</v>
      </c>
      <c r="R48" s="58">
        <f t="shared" si="42"/>
        <v>0</v>
      </c>
      <c r="S48" s="58">
        <f t="shared" si="43"/>
        <v>0</v>
      </c>
      <c r="T48" s="58">
        <f t="shared" si="44"/>
        <v>0</v>
      </c>
      <c r="U48" s="45" t="s">
        <v>9</v>
      </c>
    </row>
    <row r="49" spans="1:21" ht="15.95" hidden="1" customHeight="1" outlineLevel="1" x14ac:dyDescent="0.2">
      <c r="A49" s="57" t="s">
        <v>115</v>
      </c>
      <c r="B49" s="58">
        <v>0</v>
      </c>
      <c r="C49" s="58">
        <v>0</v>
      </c>
      <c r="D49" s="58">
        <v>0</v>
      </c>
      <c r="E49" s="58">
        <v>0</v>
      </c>
      <c r="F49" s="58">
        <v>0</v>
      </c>
      <c r="G49" s="58">
        <v>0</v>
      </c>
      <c r="H49" s="58">
        <v>0</v>
      </c>
      <c r="I49" s="58">
        <v>0</v>
      </c>
      <c r="J49" s="58">
        <v>0</v>
      </c>
      <c r="K49" s="58">
        <v>0</v>
      </c>
      <c r="L49" s="58">
        <v>0</v>
      </c>
      <c r="M49" s="58">
        <v>0</v>
      </c>
      <c r="N49" s="58">
        <v>-431</v>
      </c>
      <c r="O49" s="58">
        <v>-448</v>
      </c>
      <c r="Q49" s="58">
        <f t="shared" si="45"/>
        <v>0</v>
      </c>
      <c r="R49" s="58">
        <f t="shared" si="42"/>
        <v>0</v>
      </c>
      <c r="S49" s="58">
        <f t="shared" si="43"/>
        <v>0</v>
      </c>
      <c r="T49" s="58">
        <f t="shared" si="44"/>
        <v>-879</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45"/>
        <v>0</v>
      </c>
      <c r="R50" s="58">
        <f t="shared" si="42"/>
        <v>0</v>
      </c>
      <c r="S50" s="58">
        <f t="shared" si="43"/>
        <v>0</v>
      </c>
      <c r="T50" s="58">
        <f t="shared" si="44"/>
        <v>0</v>
      </c>
      <c r="U50" s="45" t="s">
        <v>9</v>
      </c>
    </row>
    <row r="51" spans="1:21" ht="15.95" hidden="1" customHeight="1" outlineLevel="1" x14ac:dyDescent="0.2">
      <c r="A51" s="57" t="s">
        <v>117</v>
      </c>
      <c r="B51" s="58">
        <v>0</v>
      </c>
      <c r="C51" s="58">
        <v>0</v>
      </c>
      <c r="D51" s="58">
        <v>0</v>
      </c>
      <c r="E51" s="58">
        <v>0</v>
      </c>
      <c r="F51" s="58">
        <v>0</v>
      </c>
      <c r="G51" s="58">
        <v>0</v>
      </c>
      <c r="H51" s="58">
        <v>0</v>
      </c>
      <c r="I51" s="58">
        <v>0</v>
      </c>
      <c r="J51" s="58">
        <v>0</v>
      </c>
      <c r="K51" s="58">
        <v>24803</v>
      </c>
      <c r="L51" s="58">
        <v>0</v>
      </c>
      <c r="M51" s="58">
        <v>0</v>
      </c>
      <c r="N51" s="58">
        <v>390</v>
      </c>
      <c r="O51" s="58">
        <v>121</v>
      </c>
      <c r="Q51" s="58">
        <f t="shared" si="45"/>
        <v>0</v>
      </c>
      <c r="R51" s="58">
        <f t="shared" si="42"/>
        <v>0</v>
      </c>
      <c r="S51" s="58">
        <f t="shared" si="43"/>
        <v>24803</v>
      </c>
      <c r="T51" s="58">
        <f t="shared" si="44"/>
        <v>511</v>
      </c>
      <c r="U51" s="45" t="s">
        <v>9</v>
      </c>
    </row>
    <row r="52" spans="1:21" ht="15.95" hidden="1" customHeight="1" outlineLevel="1" x14ac:dyDescent="0.2">
      <c r="A52" s="57" t="s">
        <v>118</v>
      </c>
      <c r="B52" s="58">
        <v>0</v>
      </c>
      <c r="C52" s="58">
        <v>0</v>
      </c>
      <c r="D52" s="58">
        <v>0</v>
      </c>
      <c r="E52" s="58">
        <v>0</v>
      </c>
      <c r="F52" s="58">
        <v>0</v>
      </c>
      <c r="G52" s="58">
        <v>0</v>
      </c>
      <c r="H52" s="58">
        <v>0</v>
      </c>
      <c r="I52" s="58">
        <v>0</v>
      </c>
      <c r="J52" s="58">
        <v>0</v>
      </c>
      <c r="K52" s="58">
        <v>0</v>
      </c>
      <c r="L52" s="58">
        <v>0</v>
      </c>
      <c r="M52" s="58">
        <v>0</v>
      </c>
      <c r="N52" s="58">
        <v>0</v>
      </c>
      <c r="O52" s="58">
        <v>0</v>
      </c>
      <c r="Q52" s="58">
        <f t="shared" si="45"/>
        <v>0</v>
      </c>
      <c r="R52" s="58">
        <f t="shared" si="42"/>
        <v>0</v>
      </c>
      <c r="S52" s="58">
        <f t="shared" si="43"/>
        <v>0</v>
      </c>
      <c r="T52" s="58">
        <f t="shared" si="44"/>
        <v>0</v>
      </c>
      <c r="U52" s="45" t="s">
        <v>9</v>
      </c>
    </row>
    <row r="53" spans="1:21" ht="15.95" hidden="1" customHeight="1" outlineLevel="1" x14ac:dyDescent="0.2">
      <c r="A53" s="59" t="s">
        <v>119</v>
      </c>
      <c r="B53" s="56">
        <f t="shared" ref="B53:H53" si="55">B40+B41+B46</f>
        <v>0</v>
      </c>
      <c r="C53" s="56">
        <f t="shared" si="55"/>
        <v>-12</v>
      </c>
      <c r="D53" s="56">
        <f t="shared" si="55"/>
        <v>-9</v>
      </c>
      <c r="E53" s="56">
        <f t="shared" si="55"/>
        <v>-8</v>
      </c>
      <c r="F53" s="56">
        <f t="shared" si="55"/>
        <v>0</v>
      </c>
      <c r="G53" s="56">
        <f t="shared" si="55"/>
        <v>-79</v>
      </c>
      <c r="H53" s="56">
        <f t="shared" si="55"/>
        <v>-71</v>
      </c>
      <c r="I53" s="56">
        <f t="shared" ref="I53:J53" si="56">I40+I41+I46</f>
        <v>-5</v>
      </c>
      <c r="J53" s="56">
        <f t="shared" si="56"/>
        <v>-1</v>
      </c>
      <c r="K53" s="56">
        <f t="shared" ref="K53:L53" si="57">K40+K41+K46</f>
        <v>22466</v>
      </c>
      <c r="L53" s="56">
        <f t="shared" si="57"/>
        <v>-58</v>
      </c>
      <c r="M53" s="56">
        <f t="shared" ref="M53:N53" si="58">M40+M41+M46</f>
        <v>2803</v>
      </c>
      <c r="N53" s="56">
        <f t="shared" si="58"/>
        <v>22004</v>
      </c>
      <c r="O53" s="56">
        <f t="shared" ref="O53" si="59">O40+O41+O46</f>
        <v>20425</v>
      </c>
      <c r="Q53" s="56">
        <f t="shared" si="45"/>
        <v>-29</v>
      </c>
      <c r="R53" s="56">
        <f t="shared" si="42"/>
        <v>-155</v>
      </c>
      <c r="S53" s="56">
        <f t="shared" si="43"/>
        <v>25210</v>
      </c>
      <c r="T53" s="56">
        <f t="shared" si="44"/>
        <v>42429</v>
      </c>
      <c r="U53" s="45" t="s">
        <v>9</v>
      </c>
    </row>
    <row r="54" spans="1:21" ht="15.95" hidden="1" customHeight="1" outlineLevel="1" x14ac:dyDescent="0.2">
      <c r="A54" s="60" t="s">
        <v>120</v>
      </c>
      <c r="B54" s="56">
        <v>0</v>
      </c>
      <c r="C54" s="56">
        <v>0</v>
      </c>
      <c r="D54" s="56">
        <v>0</v>
      </c>
      <c r="E54" s="56">
        <v>0</v>
      </c>
      <c r="F54" s="56">
        <v>0</v>
      </c>
      <c r="G54" s="56">
        <v>0</v>
      </c>
      <c r="H54" s="56">
        <v>0</v>
      </c>
      <c r="I54" s="56">
        <v>0</v>
      </c>
      <c r="J54" s="56">
        <f t="shared" ref="J54:O54" si="60">SUM(J55:J57)</f>
        <v>0</v>
      </c>
      <c r="K54" s="56">
        <f t="shared" si="60"/>
        <v>0</v>
      </c>
      <c r="L54" s="56">
        <f t="shared" si="60"/>
        <v>0</v>
      </c>
      <c r="M54" s="56">
        <f t="shared" si="60"/>
        <v>-2034</v>
      </c>
      <c r="N54" s="56">
        <f t="shared" si="60"/>
        <v>-25706</v>
      </c>
      <c r="O54" s="56">
        <f t="shared" si="60"/>
        <v>-28025</v>
      </c>
      <c r="Q54" s="56">
        <f t="shared" si="45"/>
        <v>0</v>
      </c>
      <c r="R54" s="56">
        <f t="shared" si="42"/>
        <v>0</v>
      </c>
      <c r="S54" s="56">
        <f t="shared" si="43"/>
        <v>-2034</v>
      </c>
      <c r="T54" s="56">
        <f t="shared" si="44"/>
        <v>-53731</v>
      </c>
      <c r="U54" s="45" t="s">
        <v>9</v>
      </c>
    </row>
    <row r="55" spans="1:21" ht="15.95" hidden="1" customHeight="1" outlineLevel="1" x14ac:dyDescent="0.25">
      <c r="A55" s="57" t="s">
        <v>121</v>
      </c>
      <c r="B55" s="58">
        <v>0</v>
      </c>
      <c r="C55" s="58">
        <v>0</v>
      </c>
      <c r="D55" s="58">
        <v>0</v>
      </c>
      <c r="E55" s="58">
        <v>0</v>
      </c>
      <c r="F55" s="58">
        <v>0</v>
      </c>
      <c r="G55" s="58">
        <v>0</v>
      </c>
      <c r="H55" s="58">
        <v>0</v>
      </c>
      <c r="I55" s="58">
        <v>0</v>
      </c>
      <c r="J55" s="58">
        <v>0</v>
      </c>
      <c r="K55" s="148">
        <v>0</v>
      </c>
      <c r="L55" s="148">
        <v>0</v>
      </c>
      <c r="M55" s="148">
        <v>-2027</v>
      </c>
      <c r="N55" s="148">
        <v>-25490</v>
      </c>
      <c r="O55" s="148">
        <v>-27802</v>
      </c>
      <c r="Q55" s="58">
        <f t="shared" si="45"/>
        <v>0</v>
      </c>
      <c r="R55" s="58">
        <f t="shared" si="42"/>
        <v>0</v>
      </c>
      <c r="S55" s="58">
        <f t="shared" si="43"/>
        <v>-2027</v>
      </c>
      <c r="T55" s="58">
        <f t="shared" si="44"/>
        <v>-53292</v>
      </c>
      <c r="U55" s="45" t="s">
        <v>9</v>
      </c>
    </row>
    <row r="56" spans="1:21" ht="15.95" hidden="1" customHeight="1" outlineLevel="1" x14ac:dyDescent="0.25">
      <c r="A56" s="57" t="s">
        <v>122</v>
      </c>
      <c r="B56" s="58">
        <v>0</v>
      </c>
      <c r="C56" s="58">
        <v>0</v>
      </c>
      <c r="D56" s="58">
        <v>0</v>
      </c>
      <c r="E56" s="58">
        <v>0</v>
      </c>
      <c r="F56" s="58">
        <v>0</v>
      </c>
      <c r="G56" s="58">
        <v>0</v>
      </c>
      <c r="H56" s="58">
        <v>0</v>
      </c>
      <c r="I56" s="58">
        <v>0</v>
      </c>
      <c r="J56" s="58">
        <v>0</v>
      </c>
      <c r="K56" s="148">
        <v>0</v>
      </c>
      <c r="L56" s="148">
        <v>0</v>
      </c>
      <c r="M56" s="148">
        <v>0</v>
      </c>
      <c r="N56" s="148">
        <v>0</v>
      </c>
      <c r="O56" s="148">
        <v>0</v>
      </c>
      <c r="Q56" s="58">
        <f t="shared" si="45"/>
        <v>0</v>
      </c>
      <c r="R56" s="58">
        <f t="shared" si="42"/>
        <v>0</v>
      </c>
      <c r="S56" s="58">
        <f t="shared" si="43"/>
        <v>0</v>
      </c>
      <c r="T56" s="58">
        <f t="shared" si="44"/>
        <v>0</v>
      </c>
      <c r="U56" s="45" t="s">
        <v>9</v>
      </c>
    </row>
    <row r="57" spans="1:21" ht="15.95" hidden="1" customHeight="1" outlineLevel="1" x14ac:dyDescent="0.25">
      <c r="A57" s="57" t="s">
        <v>123</v>
      </c>
      <c r="B57" s="58">
        <v>0</v>
      </c>
      <c r="C57" s="58">
        <v>0</v>
      </c>
      <c r="D57" s="58">
        <v>0</v>
      </c>
      <c r="E57" s="58">
        <v>0</v>
      </c>
      <c r="F57" s="58">
        <v>0</v>
      </c>
      <c r="G57" s="58">
        <v>0</v>
      </c>
      <c r="H57" s="58">
        <v>0</v>
      </c>
      <c r="I57" s="58">
        <v>0</v>
      </c>
      <c r="J57" s="58">
        <v>0</v>
      </c>
      <c r="K57" s="148">
        <v>0</v>
      </c>
      <c r="L57" s="148">
        <v>0</v>
      </c>
      <c r="M57" s="148">
        <v>-7</v>
      </c>
      <c r="N57" s="148">
        <v>-216</v>
      </c>
      <c r="O57" s="148">
        <v>-223</v>
      </c>
      <c r="Q57" s="58">
        <f t="shared" si="45"/>
        <v>0</v>
      </c>
      <c r="R57" s="58">
        <f t="shared" si="42"/>
        <v>0</v>
      </c>
      <c r="S57" s="58">
        <f t="shared" si="43"/>
        <v>-7</v>
      </c>
      <c r="T57" s="58">
        <f t="shared" si="44"/>
        <v>-439</v>
      </c>
      <c r="U57" s="45" t="s">
        <v>9</v>
      </c>
    </row>
    <row r="58" spans="1:21" ht="15.95" hidden="1" customHeight="1" outlineLevel="1" x14ac:dyDescent="0.2">
      <c r="A58" s="60" t="s">
        <v>124</v>
      </c>
      <c r="B58" s="56">
        <v>0</v>
      </c>
      <c r="C58" s="56">
        <v>0</v>
      </c>
      <c r="D58" s="56">
        <v>0</v>
      </c>
      <c r="E58" s="56">
        <v>0</v>
      </c>
      <c r="F58" s="56">
        <v>0</v>
      </c>
      <c r="G58" s="56">
        <v>0</v>
      </c>
      <c r="H58" s="56">
        <v>0</v>
      </c>
      <c r="I58" s="56">
        <v>0</v>
      </c>
      <c r="J58" s="56">
        <f t="shared" ref="J58:O58" si="61">SUM(J59:J60)</f>
        <v>0</v>
      </c>
      <c r="K58" s="56">
        <f t="shared" si="61"/>
        <v>0</v>
      </c>
      <c r="L58" s="56">
        <f t="shared" si="61"/>
        <v>0</v>
      </c>
      <c r="M58" s="56">
        <f t="shared" si="61"/>
        <v>7</v>
      </c>
      <c r="N58" s="56">
        <f t="shared" si="61"/>
        <v>184</v>
      </c>
      <c r="O58" s="56">
        <f t="shared" si="61"/>
        <v>362</v>
      </c>
      <c r="Q58" s="56">
        <f t="shared" si="45"/>
        <v>0</v>
      </c>
      <c r="R58" s="56">
        <f t="shared" si="42"/>
        <v>0</v>
      </c>
      <c r="S58" s="56">
        <f t="shared" si="43"/>
        <v>7</v>
      </c>
      <c r="T58" s="56">
        <f t="shared" si="44"/>
        <v>546</v>
      </c>
      <c r="U58" s="45" t="s">
        <v>9</v>
      </c>
    </row>
    <row r="59" spans="1:21" ht="15.95" hidden="1" customHeight="1" outlineLevel="1" x14ac:dyDescent="0.2">
      <c r="A59" s="57" t="s">
        <v>125</v>
      </c>
      <c r="B59" s="58">
        <v>0</v>
      </c>
      <c r="C59" s="58">
        <v>0</v>
      </c>
      <c r="D59" s="58">
        <v>0</v>
      </c>
      <c r="E59" s="58">
        <v>0</v>
      </c>
      <c r="F59" s="58">
        <v>0</v>
      </c>
      <c r="G59" s="58">
        <v>0</v>
      </c>
      <c r="H59" s="58">
        <v>0</v>
      </c>
      <c r="I59" s="58">
        <v>0</v>
      </c>
      <c r="J59" s="58">
        <v>0</v>
      </c>
      <c r="K59" s="58">
        <v>0</v>
      </c>
      <c r="L59" s="58">
        <v>0</v>
      </c>
      <c r="M59" s="58">
        <v>4</v>
      </c>
      <c r="N59" s="58">
        <v>181</v>
      </c>
      <c r="O59" s="58">
        <v>275</v>
      </c>
      <c r="Q59" s="58">
        <f t="shared" si="45"/>
        <v>0</v>
      </c>
      <c r="R59" s="58">
        <f t="shared" si="42"/>
        <v>0</v>
      </c>
      <c r="S59" s="58">
        <f t="shared" si="43"/>
        <v>4</v>
      </c>
      <c r="T59" s="58">
        <f t="shared" si="44"/>
        <v>456</v>
      </c>
      <c r="U59" s="45" t="s">
        <v>9</v>
      </c>
    </row>
    <row r="60" spans="1:21" ht="15.95" hidden="1" customHeight="1" outlineLevel="1" x14ac:dyDescent="0.2">
      <c r="A60" s="57" t="s">
        <v>123</v>
      </c>
      <c r="B60" s="58">
        <v>0</v>
      </c>
      <c r="C60" s="58">
        <v>0</v>
      </c>
      <c r="D60" s="58">
        <v>0</v>
      </c>
      <c r="E60" s="58">
        <v>0</v>
      </c>
      <c r="F60" s="58">
        <v>0</v>
      </c>
      <c r="G60" s="58">
        <v>0</v>
      </c>
      <c r="H60" s="58">
        <v>0</v>
      </c>
      <c r="I60" s="58">
        <v>0</v>
      </c>
      <c r="J60" s="58">
        <v>0</v>
      </c>
      <c r="K60" s="58">
        <v>0</v>
      </c>
      <c r="L60" s="58">
        <v>0</v>
      </c>
      <c r="M60" s="58">
        <v>3</v>
      </c>
      <c r="N60" s="58">
        <v>3</v>
      </c>
      <c r="O60" s="58">
        <v>87</v>
      </c>
      <c r="Q60" s="58">
        <f t="shared" si="45"/>
        <v>0</v>
      </c>
      <c r="R60" s="58">
        <f t="shared" si="42"/>
        <v>0</v>
      </c>
      <c r="S60" s="58">
        <f t="shared" si="43"/>
        <v>3</v>
      </c>
      <c r="T60" s="58">
        <f t="shared" si="44"/>
        <v>90</v>
      </c>
      <c r="U60" s="45" t="s">
        <v>9</v>
      </c>
    </row>
    <row r="61" spans="1:21" ht="15.95" hidden="1" customHeight="1" outlineLevel="1" x14ac:dyDescent="0.2">
      <c r="A61" s="55" t="s">
        <v>126</v>
      </c>
      <c r="B61" s="56">
        <f t="shared" ref="B61:H61" si="62">B53+B54+B58</f>
        <v>0</v>
      </c>
      <c r="C61" s="56">
        <f t="shared" si="62"/>
        <v>-12</v>
      </c>
      <c r="D61" s="56">
        <f t="shared" si="62"/>
        <v>-9</v>
      </c>
      <c r="E61" s="56">
        <f t="shared" si="62"/>
        <v>-8</v>
      </c>
      <c r="F61" s="56">
        <f t="shared" si="62"/>
        <v>0</v>
      </c>
      <c r="G61" s="56">
        <f t="shared" si="62"/>
        <v>-79</v>
      </c>
      <c r="H61" s="56">
        <f t="shared" si="62"/>
        <v>-71</v>
      </c>
      <c r="I61" s="56">
        <f t="shared" ref="I61:J61" si="63">I53+I54+I58</f>
        <v>-5</v>
      </c>
      <c r="J61" s="56">
        <f t="shared" si="63"/>
        <v>-1</v>
      </c>
      <c r="K61" s="56">
        <f t="shared" ref="K61:L61" si="64">K53+K54+K58</f>
        <v>22466</v>
      </c>
      <c r="L61" s="56">
        <f t="shared" si="64"/>
        <v>-58</v>
      </c>
      <c r="M61" s="56">
        <f t="shared" ref="M61:N61" si="65">M53+M54+M58</f>
        <v>776</v>
      </c>
      <c r="N61" s="56">
        <f t="shared" si="65"/>
        <v>-3518</v>
      </c>
      <c r="O61" s="56">
        <f t="shared" ref="O61" si="66">O53+O54+O58</f>
        <v>-7238</v>
      </c>
      <c r="Q61" s="56">
        <f t="shared" si="45"/>
        <v>-29</v>
      </c>
      <c r="R61" s="56">
        <f t="shared" si="42"/>
        <v>-155</v>
      </c>
      <c r="S61" s="56">
        <f t="shared" si="43"/>
        <v>23183</v>
      </c>
      <c r="T61" s="56">
        <f t="shared" si="44"/>
        <v>-10756</v>
      </c>
      <c r="U61" s="45" t="s">
        <v>9</v>
      </c>
    </row>
    <row r="62" spans="1:21" ht="15.95" hidden="1" customHeight="1" outlineLevel="1" x14ac:dyDescent="0.2">
      <c r="A62" s="55" t="s">
        <v>127</v>
      </c>
      <c r="B62" s="56">
        <v>0</v>
      </c>
      <c r="C62" s="56">
        <v>0</v>
      </c>
      <c r="D62" s="56">
        <v>0</v>
      </c>
      <c r="E62" s="56">
        <v>0</v>
      </c>
      <c r="F62" s="56">
        <v>0</v>
      </c>
      <c r="G62" s="56">
        <v>0</v>
      </c>
      <c r="H62" s="56">
        <v>0</v>
      </c>
      <c r="I62" s="56">
        <v>0</v>
      </c>
      <c r="J62" s="56">
        <v>0</v>
      </c>
      <c r="K62" s="56">
        <f>SUM(K63:K66)</f>
        <v>-7641</v>
      </c>
      <c r="L62" s="56">
        <f>SUM(L63:L66)</f>
        <v>13</v>
      </c>
      <c r="M62" s="56">
        <f>SUM(M63:M66)</f>
        <v>811</v>
      </c>
      <c r="N62" s="56">
        <f>SUM(N63:N66)</f>
        <v>0</v>
      </c>
      <c r="O62" s="56">
        <f>SUM(O63:O66)</f>
        <v>0</v>
      </c>
      <c r="Q62" s="56">
        <f t="shared" si="45"/>
        <v>0</v>
      </c>
      <c r="R62" s="56">
        <f t="shared" si="42"/>
        <v>0</v>
      </c>
      <c r="S62" s="56">
        <f t="shared" si="43"/>
        <v>-6817</v>
      </c>
      <c r="T62" s="56">
        <f t="shared" si="44"/>
        <v>0</v>
      </c>
      <c r="U62" s="45" t="s">
        <v>9</v>
      </c>
    </row>
    <row r="63" spans="1:21" ht="15.95" hidden="1" customHeight="1" outlineLevel="1" x14ac:dyDescent="0.2">
      <c r="A63" s="57" t="s">
        <v>128</v>
      </c>
      <c r="B63" s="58">
        <v>0</v>
      </c>
      <c r="C63" s="58">
        <v>0</v>
      </c>
      <c r="D63" s="58">
        <v>0</v>
      </c>
      <c r="E63" s="58">
        <v>0</v>
      </c>
      <c r="F63" s="58">
        <v>0</v>
      </c>
      <c r="G63" s="58">
        <v>0</v>
      </c>
      <c r="H63" s="58">
        <v>0</v>
      </c>
      <c r="I63" s="58">
        <v>0</v>
      </c>
      <c r="J63" s="58">
        <v>0</v>
      </c>
      <c r="K63" s="58">
        <v>-5615</v>
      </c>
      <c r="L63" s="58">
        <v>11</v>
      </c>
      <c r="M63" s="58">
        <v>598</v>
      </c>
      <c r="N63" s="58">
        <v>0</v>
      </c>
      <c r="O63" s="58">
        <v>0</v>
      </c>
      <c r="Q63" s="58">
        <f t="shared" si="45"/>
        <v>0</v>
      </c>
      <c r="R63" s="58">
        <f t="shared" si="42"/>
        <v>0</v>
      </c>
      <c r="S63" s="58">
        <f t="shared" si="43"/>
        <v>-5006</v>
      </c>
      <c r="T63" s="58">
        <f t="shared" si="44"/>
        <v>0</v>
      </c>
      <c r="U63" s="45" t="s">
        <v>9</v>
      </c>
    </row>
    <row r="64" spans="1:21" ht="15.95" hidden="1" customHeight="1" outlineLevel="1" x14ac:dyDescent="0.2">
      <c r="A64" s="57" t="s">
        <v>129</v>
      </c>
      <c r="B64" s="58">
        <v>0</v>
      </c>
      <c r="C64" s="58">
        <v>0</v>
      </c>
      <c r="D64" s="58">
        <v>0</v>
      </c>
      <c r="E64" s="58">
        <v>0</v>
      </c>
      <c r="F64" s="58">
        <v>0</v>
      </c>
      <c r="G64" s="58">
        <v>0</v>
      </c>
      <c r="H64" s="58">
        <v>0</v>
      </c>
      <c r="I64" s="58">
        <v>0</v>
      </c>
      <c r="J64" s="58">
        <v>0</v>
      </c>
      <c r="K64" s="58">
        <v>-2026</v>
      </c>
      <c r="L64" s="58">
        <v>2</v>
      </c>
      <c r="M64" s="58">
        <v>213</v>
      </c>
      <c r="N64" s="58">
        <v>0</v>
      </c>
      <c r="O64" s="58">
        <v>0</v>
      </c>
      <c r="Q64" s="58">
        <f t="shared" si="45"/>
        <v>0</v>
      </c>
      <c r="R64" s="58">
        <f t="shared" si="42"/>
        <v>0</v>
      </c>
      <c r="S64" s="58">
        <f t="shared" si="43"/>
        <v>-1811</v>
      </c>
      <c r="T64" s="58">
        <f t="shared" si="44"/>
        <v>0</v>
      </c>
      <c r="U64" s="45" t="s">
        <v>9</v>
      </c>
    </row>
    <row r="65" spans="1:29"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45"/>
        <v>0</v>
      </c>
      <c r="R65" s="58">
        <f t="shared" si="42"/>
        <v>0</v>
      </c>
      <c r="S65" s="58">
        <f t="shared" si="43"/>
        <v>0</v>
      </c>
      <c r="T65" s="58">
        <f t="shared" si="44"/>
        <v>0</v>
      </c>
      <c r="U65" s="45" t="s">
        <v>9</v>
      </c>
    </row>
    <row r="66" spans="1:29"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45"/>
        <v>0</v>
      </c>
      <c r="R66" s="58">
        <f t="shared" si="42"/>
        <v>0</v>
      </c>
      <c r="S66" s="58">
        <f t="shared" si="43"/>
        <v>0</v>
      </c>
      <c r="T66" s="58">
        <f t="shared" si="44"/>
        <v>0</v>
      </c>
      <c r="U66" s="45" t="s">
        <v>9</v>
      </c>
    </row>
    <row r="67" spans="1:29" ht="15.95" hidden="1" customHeight="1" outlineLevel="1" x14ac:dyDescent="0.2">
      <c r="A67" s="55" t="s">
        <v>81</v>
      </c>
      <c r="B67" s="56">
        <f t="shared" ref="B67:H67" si="67">B61+B62</f>
        <v>0</v>
      </c>
      <c r="C67" s="56">
        <f t="shared" si="67"/>
        <v>-12</v>
      </c>
      <c r="D67" s="56">
        <f t="shared" si="67"/>
        <v>-9</v>
      </c>
      <c r="E67" s="56">
        <f t="shared" si="67"/>
        <v>-8</v>
      </c>
      <c r="F67" s="56">
        <f t="shared" si="67"/>
        <v>0</v>
      </c>
      <c r="G67" s="56">
        <f t="shared" si="67"/>
        <v>-79</v>
      </c>
      <c r="H67" s="56">
        <f t="shared" si="67"/>
        <v>-71</v>
      </c>
      <c r="I67" s="56">
        <f t="shared" ref="I67:J67" si="68">I61+I62</f>
        <v>-5</v>
      </c>
      <c r="J67" s="56">
        <f t="shared" si="68"/>
        <v>-1</v>
      </c>
      <c r="K67" s="56">
        <f t="shared" ref="K67:L67" si="69">K61+K62</f>
        <v>14825</v>
      </c>
      <c r="L67" s="56">
        <f t="shared" si="69"/>
        <v>-45</v>
      </c>
      <c r="M67" s="56">
        <f t="shared" ref="M67:N67" si="70">M61+M62</f>
        <v>1587</v>
      </c>
      <c r="N67" s="56">
        <f t="shared" si="70"/>
        <v>-3518</v>
      </c>
      <c r="O67" s="56">
        <f t="shared" ref="O67" si="71">O61+O62</f>
        <v>-7238</v>
      </c>
      <c r="Q67" s="56">
        <f t="shared" si="45"/>
        <v>-29</v>
      </c>
      <c r="R67" s="56">
        <f t="shared" si="42"/>
        <v>-155</v>
      </c>
      <c r="S67" s="56">
        <f t="shared" si="43"/>
        <v>16366</v>
      </c>
      <c r="T67" s="56">
        <f t="shared" si="44"/>
        <v>-10756</v>
      </c>
      <c r="U67" s="45" t="s">
        <v>9</v>
      </c>
    </row>
    <row r="68" spans="1:29" ht="15.95" customHeight="1" collapsed="1" x14ac:dyDescent="0.2">
      <c r="U68" s="45" t="s">
        <v>9</v>
      </c>
    </row>
    <row r="69" spans="1:29"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29" ht="15.95" customHeight="1" collapsed="1" x14ac:dyDescent="0.2">
      <c r="A70" s="43" t="s">
        <v>133</v>
      </c>
      <c r="B70" s="44">
        <f t="shared" ref="B70:H70" si="72">B71+B84</f>
        <v>24190</v>
      </c>
      <c r="C70" s="44">
        <f t="shared" si="72"/>
        <v>38272</v>
      </c>
      <c r="D70" s="44">
        <f t="shared" si="72"/>
        <v>38701</v>
      </c>
      <c r="E70" s="44">
        <f t="shared" si="72"/>
        <v>570440</v>
      </c>
      <c r="F70" s="44">
        <f t="shared" si="72"/>
        <v>549190</v>
      </c>
      <c r="G70" s="44">
        <f t="shared" si="72"/>
        <v>555978</v>
      </c>
      <c r="H70" s="44">
        <f t="shared" si="72"/>
        <v>578571</v>
      </c>
      <c r="I70" s="44">
        <f t="shared" ref="I70:J70" si="73">I71+I84</f>
        <v>605022</v>
      </c>
      <c r="J70" s="44">
        <f t="shared" si="73"/>
        <v>621250</v>
      </c>
      <c r="K70" s="44">
        <f t="shared" ref="K70:L70" si="74">K71+K84</f>
        <v>660014</v>
      </c>
      <c r="L70" s="44">
        <f t="shared" si="74"/>
        <v>746002</v>
      </c>
      <c r="M70" s="44">
        <f t="shared" ref="M70:N70" si="75">M71+M84</f>
        <v>1025171</v>
      </c>
      <c r="N70" s="44">
        <f t="shared" si="75"/>
        <v>977811</v>
      </c>
      <c r="O70" s="44">
        <f t="shared" ref="O70" si="76">O71+O84</f>
        <v>963168</v>
      </c>
      <c r="Q70" s="157">
        <f t="shared" ref="Q70:Q101" si="77">E70</f>
        <v>570440</v>
      </c>
      <c r="R70" s="157">
        <f t="shared" ref="R70:R101" si="78">I70</f>
        <v>605022</v>
      </c>
      <c r="S70" s="157">
        <f t="shared" ref="S70:S101" si="79">M70</f>
        <v>1025171</v>
      </c>
      <c r="T70" s="157">
        <f t="shared" ref="T70:T101" ca="1" si="80">OFFSET(P70,0,-1)</f>
        <v>963168</v>
      </c>
      <c r="U70" s="45" t="s">
        <v>9</v>
      </c>
    </row>
    <row r="71" spans="1:29" ht="15.95" hidden="1" customHeight="1" outlineLevel="1" x14ac:dyDescent="0.2">
      <c r="A71" s="61" t="s">
        <v>134</v>
      </c>
      <c r="B71" s="62">
        <v>5945</v>
      </c>
      <c r="C71" s="62">
        <v>13856</v>
      </c>
      <c r="D71" s="62">
        <v>2925</v>
      </c>
      <c r="E71" s="62">
        <v>512859</v>
      </c>
      <c r="F71" s="62">
        <v>471616</v>
      </c>
      <c r="G71" s="62">
        <v>432692</v>
      </c>
      <c r="H71" s="62">
        <v>311582</v>
      </c>
      <c r="I71" s="62">
        <f t="shared" ref="I71:N71" si="81">SUM(I72:I83)</f>
        <v>156147</v>
      </c>
      <c r="J71" s="62">
        <f t="shared" si="81"/>
        <v>69051</v>
      </c>
      <c r="K71" s="62">
        <f t="shared" si="81"/>
        <v>20141</v>
      </c>
      <c r="L71" s="62">
        <f t="shared" si="81"/>
        <v>14804</v>
      </c>
      <c r="M71" s="62">
        <f t="shared" si="81"/>
        <v>98436</v>
      </c>
      <c r="N71" s="62">
        <f t="shared" si="81"/>
        <v>45031</v>
      </c>
      <c r="O71" s="62">
        <f t="shared" ref="O71" si="82">SUM(O72:O83)</f>
        <v>44758</v>
      </c>
      <c r="Q71" s="158">
        <f t="shared" si="77"/>
        <v>512859</v>
      </c>
      <c r="R71" s="158">
        <f t="shared" si="78"/>
        <v>156147</v>
      </c>
      <c r="S71" s="158">
        <f t="shared" si="79"/>
        <v>98436</v>
      </c>
      <c r="T71" s="158">
        <f t="shared" ca="1" si="80"/>
        <v>44758</v>
      </c>
      <c r="U71" s="45" t="s">
        <v>9</v>
      </c>
      <c r="W71" s="127"/>
      <c r="X71" s="127"/>
      <c r="Y71" s="127"/>
      <c r="Z71" s="127"/>
      <c r="AA71" s="127"/>
      <c r="AB71" s="127"/>
      <c r="AC71" s="127"/>
    </row>
    <row r="72" spans="1:29" ht="15.95" hidden="1" customHeight="1" outlineLevel="1" x14ac:dyDescent="0.2">
      <c r="A72" s="63" t="s">
        <v>135</v>
      </c>
      <c r="B72" s="54">
        <v>5863</v>
      </c>
      <c r="C72" s="54">
        <v>13709</v>
      </c>
      <c r="D72" s="54">
        <v>2680</v>
      </c>
      <c r="E72" s="54">
        <v>652</v>
      </c>
      <c r="F72" s="54">
        <v>472</v>
      </c>
      <c r="G72" s="54">
        <v>508</v>
      </c>
      <c r="H72" s="54">
        <v>424</v>
      </c>
      <c r="I72" s="54">
        <v>60</v>
      </c>
      <c r="J72" s="54">
        <v>318</v>
      </c>
      <c r="K72" s="54">
        <v>1294</v>
      </c>
      <c r="L72" s="54">
        <v>97</v>
      </c>
      <c r="M72" s="54">
        <v>3103</v>
      </c>
      <c r="N72" s="54">
        <v>52</v>
      </c>
      <c r="O72" s="54">
        <v>52</v>
      </c>
      <c r="Q72" s="159">
        <f t="shared" si="77"/>
        <v>652</v>
      </c>
      <c r="R72" s="159">
        <f t="shared" si="78"/>
        <v>60</v>
      </c>
      <c r="S72" s="159">
        <f t="shared" si="79"/>
        <v>3103</v>
      </c>
      <c r="T72" s="159">
        <f t="shared" ca="1" si="80"/>
        <v>52</v>
      </c>
      <c r="U72" s="45" t="s">
        <v>9</v>
      </c>
    </row>
    <row r="73" spans="1:29" ht="15.95" hidden="1" customHeight="1" outlineLevel="1" x14ac:dyDescent="0.2">
      <c r="A73" s="63" t="s">
        <v>136</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Q73" s="159">
        <f t="shared" si="77"/>
        <v>511967</v>
      </c>
      <c r="R73" s="159">
        <f t="shared" si="78"/>
        <v>153950</v>
      </c>
      <c r="S73" s="159">
        <f t="shared" si="79"/>
        <v>5783</v>
      </c>
      <c r="T73" s="159">
        <f t="shared" ca="1" si="80"/>
        <v>11650</v>
      </c>
      <c r="U73" s="45" t="s">
        <v>9</v>
      </c>
    </row>
    <row r="74" spans="1:29" ht="15.95" hidden="1" customHeight="1" outlineLevel="1" x14ac:dyDescent="0.2">
      <c r="A74" s="63" t="s">
        <v>137</v>
      </c>
      <c r="B74" s="54">
        <v>0</v>
      </c>
      <c r="C74" s="54">
        <v>0</v>
      </c>
      <c r="D74" s="54">
        <v>0</v>
      </c>
      <c r="E74" s="54">
        <v>0</v>
      </c>
      <c r="F74" s="54">
        <v>0</v>
      </c>
      <c r="G74" s="54">
        <v>0</v>
      </c>
      <c r="H74" s="54">
        <v>0</v>
      </c>
      <c r="I74" s="54">
        <v>0</v>
      </c>
      <c r="J74" s="54">
        <v>0</v>
      </c>
      <c r="K74" s="54">
        <v>0</v>
      </c>
      <c r="L74" s="54">
        <v>0</v>
      </c>
      <c r="M74" s="54">
        <v>0</v>
      </c>
      <c r="N74" s="54">
        <v>0</v>
      </c>
      <c r="O74" s="54">
        <v>0</v>
      </c>
      <c r="Q74" s="159">
        <f t="shared" si="77"/>
        <v>0</v>
      </c>
      <c r="R74" s="159">
        <f t="shared" si="78"/>
        <v>0</v>
      </c>
      <c r="S74" s="159">
        <f t="shared" si="79"/>
        <v>0</v>
      </c>
      <c r="T74" s="159">
        <f t="shared" ca="1" si="80"/>
        <v>0</v>
      </c>
      <c r="U74" s="45" t="s">
        <v>9</v>
      </c>
    </row>
    <row r="75" spans="1:29" ht="15.95" hidden="1" customHeight="1" outlineLevel="1" x14ac:dyDescent="0.2">
      <c r="A75" s="63" t="s">
        <v>138</v>
      </c>
      <c r="B75" s="54">
        <v>0</v>
      </c>
      <c r="C75" s="54">
        <v>0</v>
      </c>
      <c r="D75" s="54">
        <v>0</v>
      </c>
      <c r="E75" s="54">
        <v>0</v>
      </c>
      <c r="F75" s="54">
        <v>0</v>
      </c>
      <c r="G75" s="54">
        <v>0</v>
      </c>
      <c r="H75" s="54">
        <v>0</v>
      </c>
      <c r="I75" s="54">
        <v>0</v>
      </c>
      <c r="J75" s="54">
        <v>0</v>
      </c>
      <c r="K75" s="54">
        <v>0</v>
      </c>
      <c r="L75" s="54">
        <v>0</v>
      </c>
      <c r="M75" s="54">
        <v>3199</v>
      </c>
      <c r="N75" s="54">
        <v>14727</v>
      </c>
      <c r="O75" s="54">
        <v>16075</v>
      </c>
      <c r="Q75" s="159">
        <f t="shared" si="77"/>
        <v>0</v>
      </c>
      <c r="R75" s="159">
        <f t="shared" si="78"/>
        <v>0</v>
      </c>
      <c r="S75" s="159">
        <f t="shared" si="79"/>
        <v>3199</v>
      </c>
      <c r="T75" s="159">
        <f t="shared" ca="1" si="80"/>
        <v>16075</v>
      </c>
      <c r="U75" s="45" t="s">
        <v>9</v>
      </c>
    </row>
    <row r="76" spans="1:29" ht="15.95" hidden="1" customHeight="1" outlineLevel="1" x14ac:dyDescent="0.2">
      <c r="A76" s="63" t="s">
        <v>139</v>
      </c>
      <c r="B76" s="54">
        <v>0</v>
      </c>
      <c r="C76" s="54">
        <v>0</v>
      </c>
      <c r="D76" s="54">
        <v>0</v>
      </c>
      <c r="E76" s="54">
        <v>0</v>
      </c>
      <c r="F76" s="54">
        <v>0</v>
      </c>
      <c r="G76" s="54">
        <v>0</v>
      </c>
      <c r="H76" s="54">
        <v>0</v>
      </c>
      <c r="I76" s="54">
        <v>0</v>
      </c>
      <c r="J76" s="54">
        <v>0</v>
      </c>
      <c r="K76" s="54">
        <v>0</v>
      </c>
      <c r="L76" s="54">
        <v>0</v>
      </c>
      <c r="M76" s="54">
        <v>0</v>
      </c>
      <c r="N76" s="54">
        <v>0</v>
      </c>
      <c r="O76" s="54">
        <v>0</v>
      </c>
      <c r="Q76" s="159">
        <f t="shared" si="77"/>
        <v>0</v>
      </c>
      <c r="R76" s="159">
        <f t="shared" si="78"/>
        <v>0</v>
      </c>
      <c r="S76" s="159">
        <f t="shared" si="79"/>
        <v>0</v>
      </c>
      <c r="T76" s="159">
        <f t="shared" ca="1" si="80"/>
        <v>0</v>
      </c>
      <c r="U76" s="45" t="s">
        <v>9</v>
      </c>
    </row>
    <row r="77" spans="1:29" ht="15.95" hidden="1" customHeight="1" outlineLevel="1" x14ac:dyDescent="0.2">
      <c r="A77" s="63" t="s">
        <v>140</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Q77" s="159">
        <f t="shared" si="77"/>
        <v>182</v>
      </c>
      <c r="R77" s="159">
        <f t="shared" si="78"/>
        <v>2055</v>
      </c>
      <c r="S77" s="159">
        <f t="shared" si="79"/>
        <v>2602</v>
      </c>
      <c r="T77" s="159">
        <f t="shared" ca="1" si="80"/>
        <v>1249</v>
      </c>
      <c r="U77" s="45" t="s">
        <v>9</v>
      </c>
    </row>
    <row r="78" spans="1:29" ht="15.95" hidden="1" customHeight="1" outlineLevel="1" x14ac:dyDescent="0.2">
      <c r="A78" s="63" t="s">
        <v>141</v>
      </c>
      <c r="B78" s="54">
        <v>0</v>
      </c>
      <c r="C78" s="54">
        <v>0</v>
      </c>
      <c r="D78" s="54">
        <v>0</v>
      </c>
      <c r="E78" s="54">
        <v>0</v>
      </c>
      <c r="F78" s="54">
        <v>0</v>
      </c>
      <c r="G78" s="54">
        <v>0</v>
      </c>
      <c r="H78" s="54">
        <v>0</v>
      </c>
      <c r="I78" s="54">
        <v>0</v>
      </c>
      <c r="J78" s="54">
        <v>0</v>
      </c>
      <c r="K78" s="54">
        <v>0</v>
      </c>
      <c r="L78" s="54">
        <v>0</v>
      </c>
      <c r="M78" s="54">
        <v>80624</v>
      </c>
      <c r="N78" s="54">
        <v>15466</v>
      </c>
      <c r="O78" s="54">
        <v>13621</v>
      </c>
      <c r="Q78" s="159">
        <f t="shared" si="77"/>
        <v>0</v>
      </c>
      <c r="R78" s="159">
        <f t="shared" si="78"/>
        <v>0</v>
      </c>
      <c r="S78" s="159">
        <f t="shared" si="79"/>
        <v>80624</v>
      </c>
      <c r="T78" s="159">
        <f t="shared" ca="1" si="80"/>
        <v>13621</v>
      </c>
      <c r="U78" s="45" t="s">
        <v>9</v>
      </c>
    </row>
    <row r="79" spans="1:29" ht="15.95" hidden="1" customHeight="1" outlineLevel="1" x14ac:dyDescent="0.2">
      <c r="A79" s="63" t="s">
        <v>142</v>
      </c>
      <c r="B79" s="54">
        <v>0</v>
      </c>
      <c r="C79" s="54">
        <v>0</v>
      </c>
      <c r="D79" s="54">
        <v>0</v>
      </c>
      <c r="E79" s="54">
        <v>0</v>
      </c>
      <c r="F79" s="54">
        <v>0</v>
      </c>
      <c r="G79" s="54">
        <v>0</v>
      </c>
      <c r="H79" s="54">
        <v>0</v>
      </c>
      <c r="I79" s="54">
        <v>0</v>
      </c>
      <c r="J79" s="54">
        <v>0</v>
      </c>
      <c r="K79" s="54">
        <v>0</v>
      </c>
      <c r="L79" s="54">
        <v>0</v>
      </c>
      <c r="M79" s="54">
        <v>0</v>
      </c>
      <c r="N79" s="54">
        <v>0</v>
      </c>
      <c r="O79" s="54">
        <v>20</v>
      </c>
      <c r="Q79" s="159">
        <f t="shared" si="77"/>
        <v>0</v>
      </c>
      <c r="R79" s="159">
        <f t="shared" si="78"/>
        <v>0</v>
      </c>
      <c r="S79" s="159">
        <f t="shared" si="79"/>
        <v>0</v>
      </c>
      <c r="T79" s="159">
        <f t="shared" ca="1" si="80"/>
        <v>20</v>
      </c>
      <c r="U79" s="45" t="s">
        <v>9</v>
      </c>
    </row>
    <row r="80" spans="1:29" ht="15.95" hidden="1" customHeight="1" outlineLevel="1" x14ac:dyDescent="0.2">
      <c r="A80" s="63" t="s">
        <v>143</v>
      </c>
      <c r="B80" s="54">
        <v>0</v>
      </c>
      <c r="C80" s="54">
        <v>0</v>
      </c>
      <c r="D80" s="54">
        <v>0</v>
      </c>
      <c r="E80" s="54">
        <v>0</v>
      </c>
      <c r="F80" s="54">
        <v>0</v>
      </c>
      <c r="G80" s="54">
        <v>0</v>
      </c>
      <c r="H80" s="54">
        <v>0</v>
      </c>
      <c r="I80" s="54">
        <v>0</v>
      </c>
      <c r="J80" s="54">
        <v>0</v>
      </c>
      <c r="K80" s="54">
        <v>0</v>
      </c>
      <c r="L80" s="54">
        <v>0</v>
      </c>
      <c r="M80" s="54">
        <v>0</v>
      </c>
      <c r="N80" s="54">
        <v>0</v>
      </c>
      <c r="O80" s="54">
        <v>0</v>
      </c>
      <c r="Q80" s="159">
        <f t="shared" si="77"/>
        <v>0</v>
      </c>
      <c r="R80" s="159">
        <f t="shared" si="78"/>
        <v>0</v>
      </c>
      <c r="S80" s="159">
        <f t="shared" si="79"/>
        <v>0</v>
      </c>
      <c r="T80" s="159">
        <f t="shared" ca="1" si="80"/>
        <v>0</v>
      </c>
      <c r="U80" s="45" t="s">
        <v>9</v>
      </c>
    </row>
    <row r="81" spans="1:21" ht="15.95" hidden="1" customHeight="1" outlineLevel="1" x14ac:dyDescent="0.2">
      <c r="A81" s="63" t="s">
        <v>144</v>
      </c>
      <c r="B81" s="54">
        <v>0</v>
      </c>
      <c r="C81" s="54">
        <v>0</v>
      </c>
      <c r="D81" s="54">
        <v>0</v>
      </c>
      <c r="E81" s="54">
        <v>0</v>
      </c>
      <c r="F81" s="54">
        <v>0</v>
      </c>
      <c r="G81" s="54">
        <v>8</v>
      </c>
      <c r="H81" s="54">
        <v>0</v>
      </c>
      <c r="I81" s="54">
        <v>2</v>
      </c>
      <c r="J81" s="54">
        <v>15</v>
      </c>
      <c r="K81" s="54">
        <v>22</v>
      </c>
      <c r="L81" s="54">
        <v>27</v>
      </c>
      <c r="M81" s="54">
        <v>32</v>
      </c>
      <c r="N81" s="54">
        <v>45</v>
      </c>
      <c r="O81" s="54">
        <v>131</v>
      </c>
      <c r="Q81" s="159">
        <f t="shared" si="77"/>
        <v>0</v>
      </c>
      <c r="R81" s="159">
        <f t="shared" si="78"/>
        <v>2</v>
      </c>
      <c r="S81" s="159">
        <f t="shared" si="79"/>
        <v>32</v>
      </c>
      <c r="T81" s="159">
        <f t="shared" ca="1" si="80"/>
        <v>131</v>
      </c>
      <c r="U81" s="45" t="s">
        <v>9</v>
      </c>
    </row>
    <row r="82" spans="1:21" ht="15.95" hidden="1" customHeight="1" outlineLevel="1" x14ac:dyDescent="0.2">
      <c r="A82" s="63" t="s">
        <v>145</v>
      </c>
      <c r="B82" s="54">
        <v>0</v>
      </c>
      <c r="C82" s="54">
        <v>0</v>
      </c>
      <c r="D82" s="54">
        <v>0</v>
      </c>
      <c r="E82" s="54">
        <v>0</v>
      </c>
      <c r="F82" s="54">
        <v>0</v>
      </c>
      <c r="G82" s="54">
        <v>0</v>
      </c>
      <c r="H82" s="54">
        <v>0</v>
      </c>
      <c r="I82" s="54">
        <v>0</v>
      </c>
      <c r="J82" s="54">
        <v>0</v>
      </c>
      <c r="K82" s="54">
        <v>0</v>
      </c>
      <c r="L82" s="54">
        <v>0</v>
      </c>
      <c r="M82" s="54">
        <v>0</v>
      </c>
      <c r="N82" s="54">
        <v>0</v>
      </c>
      <c r="O82" s="54">
        <v>0</v>
      </c>
      <c r="Q82" s="159">
        <f t="shared" si="77"/>
        <v>0</v>
      </c>
      <c r="R82" s="159">
        <f t="shared" si="78"/>
        <v>0</v>
      </c>
      <c r="S82" s="159">
        <f t="shared" si="79"/>
        <v>0</v>
      </c>
      <c r="T82" s="159">
        <f t="shared" ca="1" si="80"/>
        <v>0</v>
      </c>
      <c r="U82" s="45" t="s">
        <v>9</v>
      </c>
    </row>
    <row r="83" spans="1:21" ht="15.95" hidden="1" customHeight="1" outlineLevel="1" x14ac:dyDescent="0.2">
      <c r="A83" s="63" t="s">
        <v>146</v>
      </c>
      <c r="B83" s="54">
        <v>0</v>
      </c>
      <c r="C83" s="54">
        <v>25</v>
      </c>
      <c r="D83" s="54">
        <v>87</v>
      </c>
      <c r="E83" s="54">
        <v>58</v>
      </c>
      <c r="F83" s="54">
        <v>58</v>
      </c>
      <c r="G83" s="54">
        <v>58</v>
      </c>
      <c r="H83" s="54">
        <v>58</v>
      </c>
      <c r="I83" s="54">
        <v>80</v>
      </c>
      <c r="J83" s="54">
        <v>226</v>
      </c>
      <c r="K83" s="54">
        <v>219</v>
      </c>
      <c r="L83" s="54">
        <v>341</v>
      </c>
      <c r="M83" s="54">
        <v>3093</v>
      </c>
      <c r="N83" s="54">
        <v>3542</v>
      </c>
      <c r="O83" s="54">
        <v>1960</v>
      </c>
      <c r="Q83" s="159">
        <f t="shared" si="77"/>
        <v>58</v>
      </c>
      <c r="R83" s="159">
        <f t="shared" si="78"/>
        <v>80</v>
      </c>
      <c r="S83" s="159">
        <f t="shared" si="79"/>
        <v>3093</v>
      </c>
      <c r="T83" s="159">
        <f t="shared" ca="1" si="80"/>
        <v>1960</v>
      </c>
      <c r="U83" s="45" t="s">
        <v>9</v>
      </c>
    </row>
    <row r="84" spans="1:21" ht="15.95" hidden="1" customHeight="1" outlineLevel="1" x14ac:dyDescent="0.2">
      <c r="A84" s="61" t="s">
        <v>147</v>
      </c>
      <c r="B84" s="62">
        <v>18245</v>
      </c>
      <c r="C84" s="62">
        <v>24416</v>
      </c>
      <c r="D84" s="62">
        <v>35776</v>
      </c>
      <c r="E84" s="62">
        <v>57581</v>
      </c>
      <c r="F84" s="62">
        <v>77574</v>
      </c>
      <c r="G84" s="62">
        <v>123286</v>
      </c>
      <c r="H84" s="62">
        <v>266989</v>
      </c>
      <c r="I84" s="62">
        <f t="shared" ref="I84:N84" si="83">SUM(I85:I98)</f>
        <v>448875</v>
      </c>
      <c r="J84" s="62">
        <f t="shared" si="83"/>
        <v>552199</v>
      </c>
      <c r="K84" s="62">
        <f t="shared" si="83"/>
        <v>639873</v>
      </c>
      <c r="L84" s="62">
        <f t="shared" si="83"/>
        <v>731198</v>
      </c>
      <c r="M84" s="62">
        <f t="shared" si="83"/>
        <v>926735</v>
      </c>
      <c r="N84" s="62">
        <f t="shared" si="83"/>
        <v>932780</v>
      </c>
      <c r="O84" s="62">
        <f t="shared" ref="O84" si="84">SUM(O85:O98)</f>
        <v>918410</v>
      </c>
      <c r="Q84" s="62">
        <f t="shared" si="77"/>
        <v>57581</v>
      </c>
      <c r="R84" s="62">
        <f t="shared" si="78"/>
        <v>448875</v>
      </c>
      <c r="S84" s="62">
        <f t="shared" si="79"/>
        <v>926735</v>
      </c>
      <c r="T84" s="62">
        <f t="shared" ca="1" si="80"/>
        <v>918410</v>
      </c>
      <c r="U84" s="45" t="s">
        <v>9</v>
      </c>
    </row>
    <row r="85" spans="1:21" ht="15.95" hidden="1" customHeight="1" outlineLevel="1" x14ac:dyDescent="0.2">
      <c r="A85" s="63" t="s">
        <v>138</v>
      </c>
      <c r="B85" s="58">
        <v>0</v>
      </c>
      <c r="C85" s="58">
        <v>0</v>
      </c>
      <c r="D85" s="58">
        <v>0</v>
      </c>
      <c r="E85" s="58">
        <v>0</v>
      </c>
      <c r="F85" s="58">
        <v>0</v>
      </c>
      <c r="G85" s="58">
        <v>0</v>
      </c>
      <c r="H85" s="58">
        <v>0</v>
      </c>
      <c r="I85" s="58">
        <v>0</v>
      </c>
      <c r="J85" s="58">
        <v>0</v>
      </c>
      <c r="K85" s="58">
        <v>0</v>
      </c>
      <c r="L85" s="58">
        <v>0</v>
      </c>
      <c r="M85" s="58">
        <v>0</v>
      </c>
      <c r="N85" s="58">
        <v>0</v>
      </c>
      <c r="O85" s="58">
        <v>0</v>
      </c>
      <c r="Q85" s="58">
        <f t="shared" si="77"/>
        <v>0</v>
      </c>
      <c r="R85" s="58">
        <f t="shared" si="78"/>
        <v>0</v>
      </c>
      <c r="S85" s="58">
        <f t="shared" si="79"/>
        <v>0</v>
      </c>
      <c r="T85" s="58">
        <f t="shared" ca="1" si="80"/>
        <v>0</v>
      </c>
      <c r="U85" s="45" t="s">
        <v>9</v>
      </c>
    </row>
    <row r="86" spans="1:21" ht="15.95" hidden="1" customHeight="1" outlineLevel="1" x14ac:dyDescent="0.2">
      <c r="A86" s="63" t="s">
        <v>139</v>
      </c>
      <c r="B86" s="54">
        <v>0</v>
      </c>
      <c r="C86" s="54">
        <v>0</v>
      </c>
      <c r="D86" s="54">
        <v>0</v>
      </c>
      <c r="E86" s="54">
        <v>0</v>
      </c>
      <c r="F86" s="54">
        <v>0</v>
      </c>
      <c r="G86" s="54">
        <v>0</v>
      </c>
      <c r="H86" s="54">
        <v>0</v>
      </c>
      <c r="I86" s="54">
        <v>0</v>
      </c>
      <c r="J86" s="54">
        <v>0</v>
      </c>
      <c r="K86" s="54">
        <v>0</v>
      </c>
      <c r="L86" s="54">
        <v>0</v>
      </c>
      <c r="M86" s="54">
        <v>0</v>
      </c>
      <c r="N86" s="54">
        <v>0</v>
      </c>
      <c r="O86" s="54">
        <v>0</v>
      </c>
      <c r="Q86" s="54">
        <f t="shared" si="77"/>
        <v>0</v>
      </c>
      <c r="R86" s="54">
        <f t="shared" si="78"/>
        <v>0</v>
      </c>
      <c r="S86" s="54">
        <f t="shared" si="79"/>
        <v>0</v>
      </c>
      <c r="T86" s="54">
        <f t="shared" ca="1" si="80"/>
        <v>0</v>
      </c>
      <c r="U86" s="45" t="s">
        <v>9</v>
      </c>
    </row>
    <row r="87" spans="1:21" ht="15.95" hidden="1" customHeight="1" outlineLevel="1" x14ac:dyDescent="0.2">
      <c r="A87" s="63" t="s">
        <v>148</v>
      </c>
      <c r="B87" s="54">
        <v>0</v>
      </c>
      <c r="C87" s="54">
        <v>0</v>
      </c>
      <c r="D87" s="54">
        <v>0</v>
      </c>
      <c r="E87" s="54">
        <v>0</v>
      </c>
      <c r="F87" s="54">
        <v>0</v>
      </c>
      <c r="G87" s="54">
        <v>0</v>
      </c>
      <c r="H87" s="54">
        <v>0</v>
      </c>
      <c r="I87" s="54">
        <v>0</v>
      </c>
      <c r="J87" s="54">
        <v>0</v>
      </c>
      <c r="K87" s="54">
        <v>0</v>
      </c>
      <c r="L87" s="54">
        <v>0</v>
      </c>
      <c r="M87" s="54">
        <v>0</v>
      </c>
      <c r="N87" s="54">
        <v>0</v>
      </c>
      <c r="O87" s="54">
        <v>0</v>
      </c>
      <c r="Q87" s="54">
        <f t="shared" si="77"/>
        <v>0</v>
      </c>
      <c r="R87" s="54">
        <f t="shared" si="78"/>
        <v>0</v>
      </c>
      <c r="S87" s="54">
        <f t="shared" si="79"/>
        <v>0</v>
      </c>
      <c r="T87" s="54">
        <f t="shared" ca="1" si="80"/>
        <v>0</v>
      </c>
      <c r="U87" s="45" t="s">
        <v>9</v>
      </c>
    </row>
    <row r="88" spans="1:21" ht="15.95" hidden="1" customHeight="1" outlineLevel="1" x14ac:dyDescent="0.2">
      <c r="A88" s="63" t="s">
        <v>137</v>
      </c>
      <c r="B88" s="54">
        <v>0</v>
      </c>
      <c r="C88" s="54">
        <v>0</v>
      </c>
      <c r="D88" s="54">
        <v>0</v>
      </c>
      <c r="E88" s="54">
        <v>0</v>
      </c>
      <c r="F88" s="54">
        <v>0</v>
      </c>
      <c r="G88" s="54">
        <v>0</v>
      </c>
      <c r="H88" s="54">
        <v>0</v>
      </c>
      <c r="I88" s="54">
        <v>0</v>
      </c>
      <c r="J88" s="54">
        <v>0</v>
      </c>
      <c r="K88" s="54">
        <v>0</v>
      </c>
      <c r="L88" s="54">
        <v>0</v>
      </c>
      <c r="M88" s="54">
        <v>0</v>
      </c>
      <c r="N88" s="54">
        <v>10459</v>
      </c>
      <c r="O88" s="54">
        <v>2710</v>
      </c>
      <c r="Q88" s="54">
        <f t="shared" si="77"/>
        <v>0</v>
      </c>
      <c r="R88" s="54">
        <f t="shared" si="78"/>
        <v>0</v>
      </c>
      <c r="S88" s="54">
        <f t="shared" si="79"/>
        <v>0</v>
      </c>
      <c r="T88" s="54">
        <f t="shared" ca="1" si="80"/>
        <v>2710</v>
      </c>
      <c r="U88" s="45" t="s">
        <v>9</v>
      </c>
    </row>
    <row r="89" spans="1:21" ht="15.95" hidden="1" customHeight="1" outlineLevel="1" x14ac:dyDescent="0.2">
      <c r="A89" s="63" t="s">
        <v>140</v>
      </c>
      <c r="B89" s="54">
        <v>0</v>
      </c>
      <c r="C89" s="54">
        <v>0</v>
      </c>
      <c r="D89" s="54">
        <v>0</v>
      </c>
      <c r="E89" s="54">
        <v>0</v>
      </c>
      <c r="F89" s="54">
        <v>0</v>
      </c>
      <c r="G89" s="54">
        <v>0</v>
      </c>
      <c r="H89" s="54">
        <v>0</v>
      </c>
      <c r="I89" s="54">
        <v>0</v>
      </c>
      <c r="J89" s="54">
        <v>0</v>
      </c>
      <c r="K89" s="54">
        <v>0</v>
      </c>
      <c r="L89" s="54">
        <v>0</v>
      </c>
      <c r="M89" s="54">
        <v>0</v>
      </c>
      <c r="N89" s="54">
        <v>0</v>
      </c>
      <c r="O89" s="54">
        <v>0</v>
      </c>
      <c r="Q89" s="54">
        <f t="shared" si="77"/>
        <v>0</v>
      </c>
      <c r="R89" s="54">
        <f t="shared" si="78"/>
        <v>0</v>
      </c>
      <c r="S89" s="54">
        <f t="shared" si="79"/>
        <v>0</v>
      </c>
      <c r="T89" s="54">
        <f t="shared" ca="1" si="80"/>
        <v>0</v>
      </c>
      <c r="U89" s="45" t="s">
        <v>9</v>
      </c>
    </row>
    <row r="90" spans="1:21" ht="15.95" hidden="1" customHeight="1" outlineLevel="1" x14ac:dyDescent="0.2">
      <c r="A90" s="63" t="s">
        <v>149</v>
      </c>
      <c r="B90" s="54">
        <v>0</v>
      </c>
      <c r="C90" s="54">
        <v>0</v>
      </c>
      <c r="D90" s="54">
        <v>0</v>
      </c>
      <c r="E90" s="54">
        <v>0</v>
      </c>
      <c r="F90" s="54">
        <v>0</v>
      </c>
      <c r="G90" s="54">
        <v>0</v>
      </c>
      <c r="H90" s="54">
        <v>0</v>
      </c>
      <c r="I90" s="54">
        <v>0</v>
      </c>
      <c r="J90" s="54">
        <v>0</v>
      </c>
      <c r="K90" s="54">
        <v>0</v>
      </c>
      <c r="L90" s="54">
        <v>0</v>
      </c>
      <c r="M90" s="54">
        <v>0</v>
      </c>
      <c r="N90" s="54">
        <v>0</v>
      </c>
      <c r="O90" s="54">
        <v>0</v>
      </c>
      <c r="Q90" s="54">
        <f t="shared" si="77"/>
        <v>0</v>
      </c>
      <c r="R90" s="54">
        <f t="shared" si="78"/>
        <v>0</v>
      </c>
      <c r="S90" s="54">
        <f t="shared" si="79"/>
        <v>0</v>
      </c>
      <c r="T90" s="54">
        <f t="shared" ca="1" si="80"/>
        <v>0</v>
      </c>
      <c r="U90" s="45" t="s">
        <v>9</v>
      </c>
    </row>
    <row r="91" spans="1:21" ht="15.95" hidden="1" customHeight="1" outlineLevel="1" x14ac:dyDescent="0.2">
      <c r="A91" s="63" t="s">
        <v>141</v>
      </c>
      <c r="B91" s="54">
        <v>0</v>
      </c>
      <c r="C91" s="54">
        <v>0</v>
      </c>
      <c r="D91" s="54">
        <v>0</v>
      </c>
      <c r="E91" s="54">
        <v>0</v>
      </c>
      <c r="F91" s="54">
        <v>0</v>
      </c>
      <c r="G91" s="54">
        <v>0</v>
      </c>
      <c r="H91" s="54">
        <v>0</v>
      </c>
      <c r="I91" s="54">
        <v>0</v>
      </c>
      <c r="J91" s="54">
        <v>0</v>
      </c>
      <c r="K91" s="54">
        <v>0</v>
      </c>
      <c r="L91" s="54">
        <v>0</v>
      </c>
      <c r="M91" s="54">
        <v>0</v>
      </c>
      <c r="N91" s="54">
        <v>0</v>
      </c>
      <c r="O91" s="54">
        <v>0</v>
      </c>
      <c r="Q91" s="54">
        <f t="shared" si="77"/>
        <v>0</v>
      </c>
      <c r="R91" s="54">
        <f t="shared" si="78"/>
        <v>0</v>
      </c>
      <c r="S91" s="54">
        <f t="shared" si="79"/>
        <v>0</v>
      </c>
      <c r="T91" s="54">
        <f t="shared" ca="1" si="80"/>
        <v>0</v>
      </c>
      <c r="U91" s="45" t="s">
        <v>9</v>
      </c>
    </row>
    <row r="92" spans="1:21" ht="15.95" hidden="1" customHeight="1" outlineLevel="1" x14ac:dyDescent="0.2">
      <c r="A92" s="63" t="s">
        <v>142</v>
      </c>
      <c r="B92" s="54">
        <v>0</v>
      </c>
      <c r="C92" s="54">
        <v>0</v>
      </c>
      <c r="D92" s="54">
        <v>0</v>
      </c>
      <c r="E92" s="54">
        <v>0</v>
      </c>
      <c r="F92" s="54">
        <v>0</v>
      </c>
      <c r="G92" s="54">
        <v>0</v>
      </c>
      <c r="H92" s="54">
        <v>0</v>
      </c>
      <c r="I92" s="54">
        <v>0</v>
      </c>
      <c r="J92" s="54">
        <v>0</v>
      </c>
      <c r="K92" s="54">
        <v>0</v>
      </c>
      <c r="L92" s="54">
        <v>0</v>
      </c>
      <c r="M92" s="54">
        <v>0</v>
      </c>
      <c r="N92" s="54">
        <v>0</v>
      </c>
      <c r="O92" s="54">
        <v>0</v>
      </c>
      <c r="Q92" s="54">
        <f t="shared" si="77"/>
        <v>0</v>
      </c>
      <c r="R92" s="54">
        <f t="shared" si="78"/>
        <v>0</v>
      </c>
      <c r="S92" s="54">
        <f t="shared" si="79"/>
        <v>0</v>
      </c>
      <c r="T92" s="54">
        <f t="shared" ca="1" si="80"/>
        <v>0</v>
      </c>
      <c r="U92" s="45" t="s">
        <v>9</v>
      </c>
    </row>
    <row r="93" spans="1:21" ht="15.95" hidden="1" customHeight="1" outlineLevel="1" x14ac:dyDescent="0.2">
      <c r="A93" s="63" t="s">
        <v>143</v>
      </c>
      <c r="B93" s="54">
        <v>0</v>
      </c>
      <c r="C93" s="54">
        <v>0</v>
      </c>
      <c r="D93" s="54">
        <v>0</v>
      </c>
      <c r="E93" s="54">
        <v>0</v>
      </c>
      <c r="F93" s="54">
        <v>0</v>
      </c>
      <c r="G93" s="54">
        <v>0</v>
      </c>
      <c r="H93" s="54">
        <v>0</v>
      </c>
      <c r="I93" s="54">
        <v>0</v>
      </c>
      <c r="J93" s="54">
        <v>0</v>
      </c>
      <c r="K93" s="54">
        <v>0</v>
      </c>
      <c r="L93" s="54">
        <v>0</v>
      </c>
      <c r="M93" s="54">
        <v>0</v>
      </c>
      <c r="N93" s="54">
        <v>0</v>
      </c>
      <c r="O93" s="54">
        <v>0</v>
      </c>
      <c r="Q93" s="54">
        <f t="shared" si="77"/>
        <v>0</v>
      </c>
      <c r="R93" s="54">
        <f t="shared" si="78"/>
        <v>0</v>
      </c>
      <c r="S93" s="54">
        <f t="shared" si="79"/>
        <v>0</v>
      </c>
      <c r="T93" s="54">
        <f t="shared" ca="1" si="80"/>
        <v>0</v>
      </c>
      <c r="U93" s="45" t="s">
        <v>9</v>
      </c>
    </row>
    <row r="94" spans="1:21" ht="15.95" hidden="1" customHeight="1" outlineLevel="1" x14ac:dyDescent="0.2">
      <c r="A94" s="63" t="s">
        <v>145</v>
      </c>
      <c r="B94" s="54">
        <v>0</v>
      </c>
      <c r="C94" s="54">
        <v>0</v>
      </c>
      <c r="D94" s="54">
        <v>0</v>
      </c>
      <c r="E94" s="54">
        <v>0</v>
      </c>
      <c r="F94" s="54">
        <v>0</v>
      </c>
      <c r="G94" s="54">
        <v>0</v>
      </c>
      <c r="H94" s="54">
        <v>0</v>
      </c>
      <c r="I94" s="54">
        <v>0</v>
      </c>
      <c r="J94" s="54">
        <v>0</v>
      </c>
      <c r="K94" s="54">
        <v>0</v>
      </c>
      <c r="L94" s="54">
        <v>0</v>
      </c>
      <c r="M94" s="54">
        <v>0</v>
      </c>
      <c r="N94" s="54">
        <v>0</v>
      </c>
      <c r="O94" s="54">
        <v>0</v>
      </c>
      <c r="Q94" s="54">
        <f t="shared" si="77"/>
        <v>0</v>
      </c>
      <c r="R94" s="54">
        <f t="shared" si="78"/>
        <v>0</v>
      </c>
      <c r="S94" s="54">
        <f t="shared" si="79"/>
        <v>0</v>
      </c>
      <c r="T94" s="54">
        <f t="shared" ca="1" si="80"/>
        <v>0</v>
      </c>
      <c r="U94" s="45" t="s">
        <v>9</v>
      </c>
    </row>
    <row r="95" spans="1:21" ht="15.95" hidden="1" customHeight="1" outlineLevel="1" x14ac:dyDescent="0.2">
      <c r="A95" s="63" t="s">
        <v>146</v>
      </c>
      <c r="B95" s="54">
        <v>0</v>
      </c>
      <c r="C95" s="54">
        <v>0</v>
      </c>
      <c r="D95" s="54">
        <v>0</v>
      </c>
      <c r="E95" s="54">
        <v>0</v>
      </c>
      <c r="F95" s="54">
        <v>0</v>
      </c>
      <c r="G95" s="54">
        <v>0</v>
      </c>
      <c r="H95" s="54">
        <v>0</v>
      </c>
      <c r="I95" s="54">
        <v>0</v>
      </c>
      <c r="J95" s="54">
        <v>0</v>
      </c>
      <c r="K95" s="54">
        <v>0</v>
      </c>
      <c r="L95" s="54">
        <v>0</v>
      </c>
      <c r="M95" s="54">
        <v>0</v>
      </c>
      <c r="N95" s="54">
        <v>0</v>
      </c>
      <c r="O95" s="54">
        <v>0</v>
      </c>
      <c r="Q95" s="54">
        <f t="shared" si="77"/>
        <v>0</v>
      </c>
      <c r="R95" s="54">
        <f t="shared" si="78"/>
        <v>0</v>
      </c>
      <c r="S95" s="54">
        <f t="shared" si="79"/>
        <v>0</v>
      </c>
      <c r="T95" s="54">
        <f t="shared" ca="1" si="80"/>
        <v>0</v>
      </c>
      <c r="U95" s="45" t="s">
        <v>9</v>
      </c>
    </row>
    <row r="96" spans="1:21" ht="15.95" hidden="1" customHeight="1" outlineLevel="1" x14ac:dyDescent="0.2">
      <c r="A96" s="63" t="s">
        <v>150</v>
      </c>
      <c r="B96" s="54">
        <v>0</v>
      </c>
      <c r="C96" s="54">
        <v>0</v>
      </c>
      <c r="D96" s="54">
        <v>0</v>
      </c>
      <c r="E96" s="54">
        <v>0</v>
      </c>
      <c r="F96" s="54">
        <v>0</v>
      </c>
      <c r="G96" s="54">
        <v>0</v>
      </c>
      <c r="H96" s="54">
        <v>0</v>
      </c>
      <c r="I96" s="54">
        <v>0</v>
      </c>
      <c r="J96" s="54">
        <v>0</v>
      </c>
      <c r="K96" s="54">
        <v>0</v>
      </c>
      <c r="L96" s="54">
        <v>0</v>
      </c>
      <c r="M96" s="54">
        <v>0</v>
      </c>
      <c r="N96" s="54">
        <v>0</v>
      </c>
      <c r="O96" s="54">
        <v>0</v>
      </c>
      <c r="Q96" s="54">
        <f t="shared" si="77"/>
        <v>0</v>
      </c>
      <c r="R96" s="54">
        <f t="shared" si="78"/>
        <v>0</v>
      </c>
      <c r="S96" s="54">
        <f t="shared" si="79"/>
        <v>0</v>
      </c>
      <c r="T96" s="54">
        <f t="shared" ca="1" si="80"/>
        <v>0</v>
      </c>
      <c r="U96" s="45" t="s">
        <v>9</v>
      </c>
    </row>
    <row r="97" spans="1:21" ht="15.95" hidden="1" customHeight="1" outlineLevel="1" x14ac:dyDescent="0.2">
      <c r="A97" s="63" t="s">
        <v>151</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Q97" s="54">
        <f t="shared" si="77"/>
        <v>56954</v>
      </c>
      <c r="R97" s="54">
        <f t="shared" si="78"/>
        <v>448084</v>
      </c>
      <c r="S97" s="54">
        <f t="shared" si="79"/>
        <v>925706</v>
      </c>
      <c r="T97" s="54">
        <f t="shared" ca="1" si="80"/>
        <v>914340</v>
      </c>
      <c r="U97" s="45" t="s">
        <v>9</v>
      </c>
    </row>
    <row r="98" spans="1:21" ht="15.95" hidden="1" customHeight="1" outlineLevel="1" x14ac:dyDescent="0.2">
      <c r="A98" s="63" t="s">
        <v>152</v>
      </c>
      <c r="B98" s="54">
        <v>104</v>
      </c>
      <c r="C98" s="54">
        <v>117</v>
      </c>
      <c r="D98" s="54">
        <v>573</v>
      </c>
      <c r="E98" s="54">
        <v>627</v>
      </c>
      <c r="F98" s="54">
        <v>668</v>
      </c>
      <c r="G98" s="54">
        <v>750</v>
      </c>
      <c r="H98" s="54">
        <v>772</v>
      </c>
      <c r="I98" s="54">
        <v>791</v>
      </c>
      <c r="J98" s="54">
        <v>796</v>
      </c>
      <c r="K98" s="54">
        <v>870</v>
      </c>
      <c r="L98" s="54">
        <v>976</v>
      </c>
      <c r="M98" s="54">
        <v>1029</v>
      </c>
      <c r="N98" s="54">
        <v>1360</v>
      </c>
      <c r="O98" s="54">
        <v>1360</v>
      </c>
      <c r="Q98" s="54">
        <f t="shared" si="77"/>
        <v>627</v>
      </c>
      <c r="R98" s="54">
        <f t="shared" si="78"/>
        <v>791</v>
      </c>
      <c r="S98" s="54">
        <f t="shared" si="79"/>
        <v>1029</v>
      </c>
      <c r="T98" s="54">
        <f t="shared" ca="1" si="80"/>
        <v>1360</v>
      </c>
      <c r="U98" s="45" t="s">
        <v>9</v>
      </c>
    </row>
    <row r="99" spans="1:21" ht="15.95" customHeight="1" collapsed="1" x14ac:dyDescent="0.2">
      <c r="A99" s="43" t="s">
        <v>153</v>
      </c>
      <c r="B99" s="145">
        <f t="shared" ref="B99:H99" si="85">B100+B113+B126</f>
        <v>24190</v>
      </c>
      <c r="C99" s="145">
        <f t="shared" si="85"/>
        <v>38272</v>
      </c>
      <c r="D99" s="145">
        <f t="shared" si="85"/>
        <v>38701</v>
      </c>
      <c r="E99" s="145">
        <f t="shared" si="85"/>
        <v>570440</v>
      </c>
      <c r="F99" s="145">
        <f t="shared" si="85"/>
        <v>549190</v>
      </c>
      <c r="G99" s="145">
        <f t="shared" si="85"/>
        <v>555978</v>
      </c>
      <c r="H99" s="145">
        <f t="shared" si="85"/>
        <v>578642</v>
      </c>
      <c r="I99" s="145">
        <f t="shared" ref="I99:J99" si="86">I100+I113+I126</f>
        <v>605022</v>
      </c>
      <c r="J99" s="145">
        <f t="shared" si="86"/>
        <v>621250</v>
      </c>
      <c r="K99" s="145">
        <f t="shared" ref="K99:L99" si="87">K100+K113+K126</f>
        <v>660014</v>
      </c>
      <c r="L99" s="145">
        <f t="shared" si="87"/>
        <v>746002</v>
      </c>
      <c r="M99" s="145">
        <f t="shared" ref="M99:N99" si="88">M100+M113+M126</f>
        <v>1025171</v>
      </c>
      <c r="N99" s="145">
        <f t="shared" si="88"/>
        <v>977811</v>
      </c>
      <c r="O99" s="145">
        <f t="shared" ref="O99" si="89">O100+O113+O126</f>
        <v>963168</v>
      </c>
      <c r="Q99" s="44">
        <f t="shared" si="77"/>
        <v>570440</v>
      </c>
      <c r="R99" s="44">
        <f t="shared" si="78"/>
        <v>605022</v>
      </c>
      <c r="S99" s="44">
        <f t="shared" si="79"/>
        <v>1025171</v>
      </c>
      <c r="T99" s="44">
        <f t="shared" ca="1" si="80"/>
        <v>963168</v>
      </c>
      <c r="U99" s="45" t="s">
        <v>9</v>
      </c>
    </row>
    <row r="100" spans="1:21" ht="15.95" hidden="1" customHeight="1" outlineLevel="1" x14ac:dyDescent="0.2">
      <c r="A100" s="61" t="s">
        <v>154</v>
      </c>
      <c r="B100" s="62">
        <v>598</v>
      </c>
      <c r="C100" s="62">
        <v>692</v>
      </c>
      <c r="D100" s="62">
        <v>1130</v>
      </c>
      <c r="E100" s="62">
        <v>40560</v>
      </c>
      <c r="F100" s="62">
        <v>1048</v>
      </c>
      <c r="G100" s="62">
        <v>4737</v>
      </c>
      <c r="H100" s="62">
        <v>15395</v>
      </c>
      <c r="I100" s="62">
        <f t="shared" ref="I100:N100" si="90">SUM(I101:I112)</f>
        <v>19606</v>
      </c>
      <c r="J100" s="62">
        <f t="shared" si="90"/>
        <v>15181</v>
      </c>
      <c r="K100" s="62">
        <f t="shared" si="90"/>
        <v>16226</v>
      </c>
      <c r="L100" s="62">
        <f t="shared" si="90"/>
        <v>22785</v>
      </c>
      <c r="M100" s="62">
        <f t="shared" si="90"/>
        <v>191387</v>
      </c>
      <c r="N100" s="62">
        <f t="shared" si="90"/>
        <v>88184</v>
      </c>
      <c r="O100" s="62">
        <f t="shared" ref="O100" si="91">SUM(O101:O112)</f>
        <v>49776</v>
      </c>
      <c r="Q100" s="62">
        <f t="shared" si="77"/>
        <v>40560</v>
      </c>
      <c r="R100" s="62">
        <f t="shared" si="78"/>
        <v>19606</v>
      </c>
      <c r="S100" s="62">
        <f t="shared" si="79"/>
        <v>191387</v>
      </c>
      <c r="T100" s="62">
        <f t="shared" ca="1" si="80"/>
        <v>49776</v>
      </c>
      <c r="U100" s="45" t="s">
        <v>9</v>
      </c>
    </row>
    <row r="101" spans="1:21" ht="15.95" hidden="1" customHeight="1" outlineLevel="1" x14ac:dyDescent="0.2">
      <c r="A101" s="63" t="s">
        <v>155</v>
      </c>
      <c r="B101" s="54">
        <v>0</v>
      </c>
      <c r="C101" s="54">
        <v>0</v>
      </c>
      <c r="D101" s="54">
        <v>0</v>
      </c>
      <c r="E101" s="54">
        <v>0</v>
      </c>
      <c r="F101" s="54">
        <v>0</v>
      </c>
      <c r="G101" s="54">
        <v>0</v>
      </c>
      <c r="H101" s="54">
        <v>0</v>
      </c>
      <c r="I101" s="54">
        <v>0</v>
      </c>
      <c r="J101" s="54">
        <v>0</v>
      </c>
      <c r="K101" s="54">
        <v>0</v>
      </c>
      <c r="L101" s="54">
        <v>0</v>
      </c>
      <c r="M101" s="54">
        <v>0</v>
      </c>
      <c r="N101" s="54">
        <v>0</v>
      </c>
      <c r="O101" s="54">
        <v>0</v>
      </c>
      <c r="Q101" s="54">
        <f t="shared" si="77"/>
        <v>0</v>
      </c>
      <c r="R101" s="54">
        <f t="shared" si="78"/>
        <v>0</v>
      </c>
      <c r="S101" s="54">
        <f t="shared" si="79"/>
        <v>0</v>
      </c>
      <c r="T101" s="54">
        <f t="shared" ca="1" si="80"/>
        <v>0</v>
      </c>
      <c r="U101" s="45" t="s">
        <v>9</v>
      </c>
    </row>
    <row r="102" spans="1:21" ht="15.95" hidden="1" customHeight="1" outlineLevel="1" x14ac:dyDescent="0.2">
      <c r="A102" s="63" t="s">
        <v>156</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Q102" s="54">
        <f t="shared" ref="Q102:Q133" si="92">E102</f>
        <v>0</v>
      </c>
      <c r="R102" s="54">
        <f t="shared" ref="R102:R133" si="93">I102</f>
        <v>-1359</v>
      </c>
      <c r="S102" s="54">
        <f t="shared" ref="S102:S133" si="94">M102</f>
        <v>40</v>
      </c>
      <c r="T102" s="54">
        <f t="shared" ref="T102:T133" ca="1" si="95">OFFSET(P102,0,-1)</f>
        <v>-128</v>
      </c>
      <c r="U102" s="45" t="s">
        <v>9</v>
      </c>
    </row>
    <row r="103" spans="1:21" ht="15.95" hidden="1" customHeight="1" outlineLevel="1" x14ac:dyDescent="0.2">
      <c r="A103" s="63" t="s">
        <v>157</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Q103" s="54">
        <f t="shared" si="92"/>
        <v>33982</v>
      </c>
      <c r="R103" s="54">
        <f t="shared" si="93"/>
        <v>9796</v>
      </c>
      <c r="S103" s="54">
        <f t="shared" si="94"/>
        <v>20990</v>
      </c>
      <c r="T103" s="54">
        <f t="shared" ca="1" si="95"/>
        <v>6274</v>
      </c>
      <c r="U103" s="45" t="s">
        <v>9</v>
      </c>
    </row>
    <row r="104" spans="1:21" ht="15.95" hidden="1" customHeight="1" outlineLevel="1" x14ac:dyDescent="0.2">
      <c r="A104" s="63" t="s">
        <v>158</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Q104" s="54">
        <f t="shared" si="92"/>
        <v>1368</v>
      </c>
      <c r="R104" s="54">
        <f t="shared" si="93"/>
        <v>7549</v>
      </c>
      <c r="S104" s="54">
        <f t="shared" si="94"/>
        <v>5353</v>
      </c>
      <c r="T104" s="54">
        <f t="shared" ca="1" si="95"/>
        <v>2618</v>
      </c>
      <c r="U104" s="45" t="s">
        <v>9</v>
      </c>
    </row>
    <row r="105" spans="1:21" ht="15.95" hidden="1" customHeight="1" outlineLevel="1" x14ac:dyDescent="0.2">
      <c r="A105" s="63" t="s">
        <v>159</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Q105" s="54">
        <f t="shared" si="92"/>
        <v>71</v>
      </c>
      <c r="R105" s="54">
        <f t="shared" si="93"/>
        <v>3619</v>
      </c>
      <c r="S105" s="54">
        <f t="shared" si="94"/>
        <v>2067</v>
      </c>
      <c r="T105" s="54">
        <f t="shared" ca="1" si="95"/>
        <v>2742</v>
      </c>
      <c r="U105" s="45" t="s">
        <v>9</v>
      </c>
    </row>
    <row r="106" spans="1:21" ht="15.95" hidden="1" customHeight="1" outlineLevel="1" x14ac:dyDescent="0.2">
      <c r="A106" s="63" t="s">
        <v>160</v>
      </c>
      <c r="B106" s="54">
        <v>0</v>
      </c>
      <c r="C106" s="54">
        <v>0</v>
      </c>
      <c r="D106" s="54">
        <v>0</v>
      </c>
      <c r="E106" s="54">
        <v>0</v>
      </c>
      <c r="F106" s="54">
        <v>0</v>
      </c>
      <c r="G106" s="54">
        <v>0</v>
      </c>
      <c r="H106" s="54">
        <v>0</v>
      </c>
      <c r="I106" s="54">
        <v>0</v>
      </c>
      <c r="J106" s="54">
        <v>0</v>
      </c>
      <c r="K106" s="54">
        <v>0</v>
      </c>
      <c r="L106" s="54">
        <v>0</v>
      </c>
      <c r="M106" s="54">
        <v>162895</v>
      </c>
      <c r="N106" s="54">
        <v>64161</v>
      </c>
      <c r="O106" s="54">
        <v>36997</v>
      </c>
      <c r="Q106" s="54">
        <f t="shared" si="92"/>
        <v>0</v>
      </c>
      <c r="R106" s="54">
        <f t="shared" si="93"/>
        <v>0</v>
      </c>
      <c r="S106" s="54">
        <f t="shared" si="94"/>
        <v>162895</v>
      </c>
      <c r="T106" s="54">
        <f t="shared" ca="1" si="95"/>
        <v>36997</v>
      </c>
      <c r="U106" s="45" t="s">
        <v>9</v>
      </c>
    </row>
    <row r="107" spans="1:21" ht="15.95" hidden="1" customHeight="1" outlineLevel="1" x14ac:dyDescent="0.2">
      <c r="A107" s="63" t="s">
        <v>161</v>
      </c>
      <c r="B107" s="54">
        <v>0</v>
      </c>
      <c r="C107" s="54">
        <v>0</v>
      </c>
      <c r="D107" s="54">
        <v>0</v>
      </c>
      <c r="E107" s="54">
        <v>5140</v>
      </c>
      <c r="F107" s="54">
        <v>0</v>
      </c>
      <c r="G107" s="54">
        <v>0</v>
      </c>
      <c r="H107" s="54">
        <v>0</v>
      </c>
      <c r="I107" s="54">
        <v>0</v>
      </c>
      <c r="J107" s="54">
        <v>0</v>
      </c>
      <c r="K107" s="54">
        <v>0</v>
      </c>
      <c r="L107" s="54">
        <v>0</v>
      </c>
      <c r="M107" s="54">
        <v>0</v>
      </c>
      <c r="N107" s="54">
        <v>0</v>
      </c>
      <c r="O107" s="54">
        <v>0</v>
      </c>
      <c r="Q107" s="54">
        <f t="shared" si="92"/>
        <v>5140</v>
      </c>
      <c r="R107" s="54">
        <f t="shared" si="93"/>
        <v>0</v>
      </c>
      <c r="S107" s="54">
        <f t="shared" si="94"/>
        <v>0</v>
      </c>
      <c r="T107" s="54">
        <f t="shared" ca="1" si="95"/>
        <v>0</v>
      </c>
      <c r="U107" s="45" t="s">
        <v>9</v>
      </c>
    </row>
    <row r="108" spans="1:21" ht="15.95" hidden="1" customHeight="1" outlineLevel="1" x14ac:dyDescent="0.2">
      <c r="A108" s="63" t="s">
        <v>162</v>
      </c>
      <c r="B108" s="54">
        <v>0</v>
      </c>
      <c r="C108" s="54">
        <v>0</v>
      </c>
      <c r="D108" s="54">
        <v>0</v>
      </c>
      <c r="E108" s="54">
        <v>0</v>
      </c>
      <c r="F108" s="54">
        <v>0</v>
      </c>
      <c r="G108" s="54">
        <v>0</v>
      </c>
      <c r="H108" s="54">
        <v>0</v>
      </c>
      <c r="I108" s="54">
        <v>0</v>
      </c>
      <c r="J108" s="54">
        <v>0</v>
      </c>
      <c r="K108" s="54">
        <v>0</v>
      </c>
      <c r="L108" s="54">
        <v>0</v>
      </c>
      <c r="M108" s="54">
        <v>0</v>
      </c>
      <c r="N108" s="54">
        <v>0</v>
      </c>
      <c r="O108" s="54">
        <v>0</v>
      </c>
      <c r="Q108" s="54">
        <f t="shared" si="92"/>
        <v>0</v>
      </c>
      <c r="R108" s="54">
        <f t="shared" si="93"/>
        <v>0</v>
      </c>
      <c r="S108" s="54">
        <f t="shared" si="94"/>
        <v>0</v>
      </c>
      <c r="T108" s="54">
        <f t="shared" ca="1" si="95"/>
        <v>0</v>
      </c>
      <c r="U108" s="45" t="s">
        <v>9</v>
      </c>
    </row>
    <row r="109" spans="1:21" ht="15.95" hidden="1" customHeight="1" outlineLevel="1" x14ac:dyDescent="0.2">
      <c r="A109" s="63" t="s">
        <v>163</v>
      </c>
      <c r="B109" s="54">
        <v>0</v>
      </c>
      <c r="C109" s="54">
        <v>0</v>
      </c>
      <c r="D109" s="54">
        <v>0</v>
      </c>
      <c r="E109" s="54">
        <v>0</v>
      </c>
      <c r="F109" s="54">
        <v>0</v>
      </c>
      <c r="G109" s="54">
        <v>0</v>
      </c>
      <c r="H109" s="54">
        <v>0</v>
      </c>
      <c r="I109" s="54">
        <v>0</v>
      </c>
      <c r="J109" s="54">
        <v>0</v>
      </c>
      <c r="K109" s="54">
        <v>0</v>
      </c>
      <c r="L109" s="54">
        <v>0</v>
      </c>
      <c r="M109" s="54">
        <v>41</v>
      </c>
      <c r="N109" s="54">
        <v>323</v>
      </c>
      <c r="O109" s="54">
        <v>544</v>
      </c>
      <c r="Q109" s="54">
        <f t="shared" si="92"/>
        <v>0</v>
      </c>
      <c r="R109" s="54">
        <f t="shared" si="93"/>
        <v>0</v>
      </c>
      <c r="S109" s="54">
        <f t="shared" si="94"/>
        <v>41</v>
      </c>
      <c r="T109" s="54">
        <f t="shared" ca="1" si="95"/>
        <v>544</v>
      </c>
      <c r="U109" s="45" t="s">
        <v>9</v>
      </c>
    </row>
    <row r="110" spans="1:21" ht="15.95" hidden="1" customHeight="1" outlineLevel="1" x14ac:dyDescent="0.2">
      <c r="A110" s="63" t="s">
        <v>164</v>
      </c>
      <c r="B110" s="54">
        <v>0</v>
      </c>
      <c r="C110" s="54">
        <v>0</v>
      </c>
      <c r="D110" s="54">
        <v>0</v>
      </c>
      <c r="E110" s="54">
        <v>0</v>
      </c>
      <c r="F110" s="54">
        <v>0</v>
      </c>
      <c r="G110" s="54">
        <v>0</v>
      </c>
      <c r="H110" s="54">
        <v>0</v>
      </c>
      <c r="I110" s="54">
        <v>0</v>
      </c>
      <c r="J110" s="54">
        <v>0</v>
      </c>
      <c r="K110" s="54">
        <v>0</v>
      </c>
      <c r="L110" s="54">
        <v>0</v>
      </c>
      <c r="M110" s="54">
        <v>0</v>
      </c>
      <c r="N110" s="54">
        <v>0</v>
      </c>
      <c r="O110" s="54">
        <v>0</v>
      </c>
      <c r="Q110" s="54">
        <f t="shared" si="92"/>
        <v>0</v>
      </c>
      <c r="R110" s="54">
        <f t="shared" si="93"/>
        <v>0</v>
      </c>
      <c r="S110" s="54">
        <f t="shared" si="94"/>
        <v>0</v>
      </c>
      <c r="T110" s="54">
        <f t="shared" ca="1" si="95"/>
        <v>0</v>
      </c>
      <c r="U110" s="45" t="s">
        <v>9</v>
      </c>
    </row>
    <row r="111" spans="1:21" ht="15.95" hidden="1" customHeight="1" outlineLevel="1" x14ac:dyDescent="0.2">
      <c r="A111" s="63" t="s">
        <v>165</v>
      </c>
      <c r="B111" s="54">
        <v>0</v>
      </c>
      <c r="C111" s="54">
        <v>0</v>
      </c>
      <c r="D111" s="54">
        <v>0</v>
      </c>
      <c r="E111" s="54">
        <v>0</v>
      </c>
      <c r="F111" s="54">
        <v>0</v>
      </c>
      <c r="G111" s="54">
        <v>0</v>
      </c>
      <c r="H111" s="54">
        <v>0</v>
      </c>
      <c r="I111" s="54">
        <v>0</v>
      </c>
      <c r="J111" s="54">
        <v>0</v>
      </c>
      <c r="K111" s="54">
        <v>0</v>
      </c>
      <c r="L111" s="54">
        <v>0</v>
      </c>
      <c r="M111" s="54">
        <v>0</v>
      </c>
      <c r="N111" s="54">
        <v>8</v>
      </c>
      <c r="O111" s="54">
        <v>733</v>
      </c>
      <c r="Q111" s="54">
        <f t="shared" si="92"/>
        <v>0</v>
      </c>
      <c r="R111" s="54">
        <f t="shared" si="93"/>
        <v>0</v>
      </c>
      <c r="S111" s="54">
        <f t="shared" si="94"/>
        <v>0</v>
      </c>
      <c r="T111" s="54">
        <f t="shared" ca="1" si="95"/>
        <v>733</v>
      </c>
      <c r="U111" s="45" t="s">
        <v>9</v>
      </c>
    </row>
    <row r="112" spans="1:21" ht="15.95" hidden="1" customHeight="1" outlineLevel="1" x14ac:dyDescent="0.2">
      <c r="A112" s="63" t="s">
        <v>166</v>
      </c>
      <c r="B112" s="54">
        <v>0</v>
      </c>
      <c r="C112" s="54">
        <v>0</v>
      </c>
      <c r="D112" s="54">
        <v>0</v>
      </c>
      <c r="E112" s="54">
        <v>-1</v>
      </c>
      <c r="F112" s="54">
        <v>2</v>
      </c>
      <c r="G112" s="54">
        <v>1</v>
      </c>
      <c r="H112" s="54">
        <v>1</v>
      </c>
      <c r="I112" s="54">
        <v>1</v>
      </c>
      <c r="J112" s="54">
        <v>2</v>
      </c>
      <c r="K112" s="54">
        <v>0</v>
      </c>
      <c r="L112" s="54">
        <v>3</v>
      </c>
      <c r="M112" s="54">
        <v>1</v>
      </c>
      <c r="N112" s="54">
        <v>-1</v>
      </c>
      <c r="O112" s="54">
        <v>-4</v>
      </c>
      <c r="Q112" s="54">
        <f t="shared" si="92"/>
        <v>-1</v>
      </c>
      <c r="R112" s="54">
        <f t="shared" si="93"/>
        <v>1</v>
      </c>
      <c r="S112" s="54">
        <f t="shared" si="94"/>
        <v>1</v>
      </c>
      <c r="T112" s="54">
        <f t="shared" ca="1" si="95"/>
        <v>-4</v>
      </c>
      <c r="U112" s="45" t="s">
        <v>9</v>
      </c>
    </row>
    <row r="113" spans="1:21" ht="15.95" hidden="1" customHeight="1" outlineLevel="1" x14ac:dyDescent="0.2">
      <c r="A113" s="61" t="s">
        <v>167</v>
      </c>
      <c r="B113" s="62">
        <v>0</v>
      </c>
      <c r="C113" s="62">
        <v>0</v>
      </c>
      <c r="D113" s="62">
        <v>0</v>
      </c>
      <c r="E113" s="62">
        <v>497458</v>
      </c>
      <c r="F113" s="62">
        <v>510580</v>
      </c>
      <c r="G113" s="62">
        <v>513758</v>
      </c>
      <c r="H113" s="62">
        <v>525764</v>
      </c>
      <c r="I113" s="62">
        <f t="shared" ref="I113:N113" si="96">SUM(I114:I125)</f>
        <v>548008</v>
      </c>
      <c r="J113" s="62">
        <f t="shared" si="96"/>
        <v>568662</v>
      </c>
      <c r="K113" s="62">
        <f t="shared" si="96"/>
        <v>591556</v>
      </c>
      <c r="L113" s="62">
        <f t="shared" si="96"/>
        <v>671030</v>
      </c>
      <c r="M113" s="62">
        <f t="shared" si="96"/>
        <v>780010</v>
      </c>
      <c r="N113" s="62">
        <f t="shared" si="96"/>
        <v>654859</v>
      </c>
      <c r="O113" s="62">
        <f t="shared" ref="O113" si="97">SUM(O114:O125)</f>
        <v>685862</v>
      </c>
      <c r="Q113" s="62">
        <f t="shared" si="92"/>
        <v>497458</v>
      </c>
      <c r="R113" s="62">
        <f t="shared" si="93"/>
        <v>548008</v>
      </c>
      <c r="S113" s="62">
        <f t="shared" si="94"/>
        <v>780010</v>
      </c>
      <c r="T113" s="62">
        <f t="shared" ca="1" si="95"/>
        <v>685862</v>
      </c>
      <c r="U113" s="45" t="s">
        <v>9</v>
      </c>
    </row>
    <row r="114" spans="1:21" ht="15.95" hidden="1" customHeight="1" outlineLevel="1" x14ac:dyDescent="0.2">
      <c r="A114" s="63" t="s">
        <v>155</v>
      </c>
      <c r="B114" s="54">
        <v>0</v>
      </c>
      <c r="C114" s="54">
        <v>0</v>
      </c>
      <c r="D114" s="54">
        <v>0</v>
      </c>
      <c r="E114" s="54">
        <v>0</v>
      </c>
      <c r="F114" s="54">
        <v>0</v>
      </c>
      <c r="G114" s="54">
        <v>0</v>
      </c>
      <c r="H114" s="54">
        <v>0</v>
      </c>
      <c r="I114" s="54">
        <v>0</v>
      </c>
      <c r="J114" s="54">
        <v>0</v>
      </c>
      <c r="K114" s="54">
        <v>0</v>
      </c>
      <c r="L114" s="54">
        <v>0</v>
      </c>
      <c r="M114" s="54">
        <v>0</v>
      </c>
      <c r="N114" s="54">
        <v>0</v>
      </c>
      <c r="O114" s="54">
        <v>0</v>
      </c>
      <c r="Q114" s="54">
        <f t="shared" si="92"/>
        <v>0</v>
      </c>
      <c r="R114" s="54">
        <f t="shared" si="93"/>
        <v>0</v>
      </c>
      <c r="S114" s="54">
        <f t="shared" si="94"/>
        <v>0</v>
      </c>
      <c r="T114" s="54">
        <f t="shared" ca="1" si="95"/>
        <v>0</v>
      </c>
      <c r="U114" s="45" t="s">
        <v>9</v>
      </c>
    </row>
    <row r="115" spans="1:21" ht="15.95" hidden="1" customHeight="1" outlineLevel="1" x14ac:dyDescent="0.2">
      <c r="A115" s="63" t="s">
        <v>156</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Q115" s="54">
        <f t="shared" si="92"/>
        <v>497458</v>
      </c>
      <c r="R115" s="54">
        <f t="shared" si="93"/>
        <v>548008</v>
      </c>
      <c r="S115" s="54">
        <f t="shared" si="94"/>
        <v>636863</v>
      </c>
      <c r="T115" s="54">
        <f t="shared" ca="1" si="95"/>
        <v>674714</v>
      </c>
      <c r="U115" s="45" t="s">
        <v>9</v>
      </c>
    </row>
    <row r="116" spans="1:21" ht="15.95" hidden="1" customHeight="1" outlineLevel="1" x14ac:dyDescent="0.2">
      <c r="A116" s="63" t="s">
        <v>157</v>
      </c>
      <c r="B116" s="54">
        <v>0</v>
      </c>
      <c r="C116" s="54">
        <v>0</v>
      </c>
      <c r="D116" s="54">
        <v>0</v>
      </c>
      <c r="E116" s="54">
        <v>0</v>
      </c>
      <c r="F116" s="54">
        <v>0</v>
      </c>
      <c r="G116" s="54">
        <v>0</v>
      </c>
      <c r="H116" s="54">
        <v>0</v>
      </c>
      <c r="I116" s="54">
        <v>0</v>
      </c>
      <c r="J116" s="54">
        <v>0</v>
      </c>
      <c r="K116" s="54">
        <v>0</v>
      </c>
      <c r="L116" s="54">
        <v>0</v>
      </c>
      <c r="M116" s="54">
        <v>0</v>
      </c>
      <c r="N116" s="54">
        <v>0</v>
      </c>
      <c r="O116" s="54">
        <v>0</v>
      </c>
      <c r="Q116" s="54">
        <f t="shared" si="92"/>
        <v>0</v>
      </c>
      <c r="R116" s="54">
        <f t="shared" si="93"/>
        <v>0</v>
      </c>
      <c r="S116" s="54">
        <f t="shared" si="94"/>
        <v>0</v>
      </c>
      <c r="T116" s="54">
        <f t="shared" ca="1" si="95"/>
        <v>0</v>
      </c>
      <c r="U116" s="45" t="s">
        <v>9</v>
      </c>
    </row>
    <row r="117" spans="1:21" ht="15.95" hidden="1" customHeight="1" outlineLevel="1" x14ac:dyDescent="0.2">
      <c r="A117" s="63" t="s">
        <v>148</v>
      </c>
      <c r="B117" s="54">
        <v>0</v>
      </c>
      <c r="C117" s="54">
        <v>0</v>
      </c>
      <c r="D117" s="54">
        <v>0</v>
      </c>
      <c r="E117" s="54">
        <v>0</v>
      </c>
      <c r="F117" s="54">
        <v>0</v>
      </c>
      <c r="G117" s="54">
        <v>0</v>
      </c>
      <c r="H117" s="54">
        <v>0</v>
      </c>
      <c r="I117" s="54">
        <v>0</v>
      </c>
      <c r="J117" s="54">
        <v>0</v>
      </c>
      <c r="K117" s="54">
        <v>5100</v>
      </c>
      <c r="L117" s="54">
        <v>60100</v>
      </c>
      <c r="M117" s="54">
        <v>143147</v>
      </c>
      <c r="N117" s="54">
        <v>0</v>
      </c>
      <c r="O117" s="54">
        <v>0</v>
      </c>
      <c r="Q117" s="54">
        <f t="shared" si="92"/>
        <v>0</v>
      </c>
      <c r="R117" s="54">
        <f t="shared" si="93"/>
        <v>0</v>
      </c>
      <c r="S117" s="54">
        <f t="shared" si="94"/>
        <v>143147</v>
      </c>
      <c r="T117" s="54">
        <f t="shared" ca="1" si="95"/>
        <v>0</v>
      </c>
      <c r="U117" s="45" t="s">
        <v>9</v>
      </c>
    </row>
    <row r="118" spans="1:21" ht="15.95" hidden="1" customHeight="1" outlineLevel="1" x14ac:dyDescent="0.2">
      <c r="A118" s="63" t="s">
        <v>159</v>
      </c>
      <c r="B118" s="54">
        <v>0</v>
      </c>
      <c r="C118" s="54">
        <v>0</v>
      </c>
      <c r="D118" s="54">
        <v>0</v>
      </c>
      <c r="E118" s="54">
        <v>0</v>
      </c>
      <c r="F118" s="54">
        <v>0</v>
      </c>
      <c r="G118" s="54">
        <v>0</v>
      </c>
      <c r="H118" s="54">
        <v>0</v>
      </c>
      <c r="I118" s="54">
        <v>0</v>
      </c>
      <c r="J118" s="54">
        <v>0</v>
      </c>
      <c r="K118" s="54">
        <v>0</v>
      </c>
      <c r="L118" s="54">
        <v>0</v>
      </c>
      <c r="M118" s="54">
        <v>0</v>
      </c>
      <c r="N118" s="54">
        <v>0</v>
      </c>
      <c r="O118" s="54">
        <v>0</v>
      </c>
      <c r="Q118" s="54">
        <f t="shared" si="92"/>
        <v>0</v>
      </c>
      <c r="R118" s="54">
        <f t="shared" si="93"/>
        <v>0</v>
      </c>
      <c r="S118" s="54">
        <f t="shared" si="94"/>
        <v>0</v>
      </c>
      <c r="T118" s="54">
        <f t="shared" ca="1" si="95"/>
        <v>0</v>
      </c>
      <c r="U118" s="45" t="s">
        <v>9</v>
      </c>
    </row>
    <row r="119" spans="1:21" ht="15.95" hidden="1" customHeight="1" outlineLevel="1" x14ac:dyDescent="0.2">
      <c r="A119" s="63" t="s">
        <v>149</v>
      </c>
      <c r="B119" s="54">
        <v>0</v>
      </c>
      <c r="C119" s="54">
        <v>0</v>
      </c>
      <c r="D119" s="54">
        <v>0</v>
      </c>
      <c r="E119" s="54">
        <v>0</v>
      </c>
      <c r="F119" s="54">
        <v>0</v>
      </c>
      <c r="G119" s="54">
        <v>0</v>
      </c>
      <c r="H119" s="54">
        <v>0</v>
      </c>
      <c r="I119" s="54">
        <v>0</v>
      </c>
      <c r="J119" s="54">
        <v>0</v>
      </c>
      <c r="K119" s="54">
        <v>0</v>
      </c>
      <c r="L119" s="54">
        <v>0</v>
      </c>
      <c r="M119" s="54">
        <v>0</v>
      </c>
      <c r="N119" s="54">
        <v>0</v>
      </c>
      <c r="O119" s="54">
        <v>0</v>
      </c>
      <c r="Q119" s="54">
        <f t="shared" si="92"/>
        <v>0</v>
      </c>
      <c r="R119" s="54">
        <f t="shared" si="93"/>
        <v>0</v>
      </c>
      <c r="S119" s="54">
        <f t="shared" si="94"/>
        <v>0</v>
      </c>
      <c r="T119" s="54">
        <f t="shared" ca="1" si="95"/>
        <v>0</v>
      </c>
      <c r="U119" s="45" t="s">
        <v>9</v>
      </c>
    </row>
    <row r="120" spans="1:21" ht="15.95" hidden="1" customHeight="1" outlineLevel="1" x14ac:dyDescent="0.2">
      <c r="A120" s="63" t="s">
        <v>164</v>
      </c>
      <c r="B120" s="54">
        <v>0</v>
      </c>
      <c r="C120" s="54">
        <v>0</v>
      </c>
      <c r="D120" s="54">
        <v>0</v>
      </c>
      <c r="E120" s="54">
        <v>0</v>
      </c>
      <c r="F120" s="54">
        <v>0</v>
      </c>
      <c r="G120" s="54">
        <v>0</v>
      </c>
      <c r="H120" s="54">
        <v>0</v>
      </c>
      <c r="I120" s="54">
        <v>0</v>
      </c>
      <c r="J120" s="54">
        <v>0</v>
      </c>
      <c r="K120" s="54">
        <v>0</v>
      </c>
      <c r="L120" s="54">
        <v>0</v>
      </c>
      <c r="M120" s="54">
        <v>0</v>
      </c>
      <c r="N120" s="54">
        <v>11</v>
      </c>
      <c r="O120" s="54">
        <v>11</v>
      </c>
      <c r="Q120" s="54">
        <f t="shared" si="92"/>
        <v>0</v>
      </c>
      <c r="R120" s="54">
        <f t="shared" si="93"/>
        <v>0</v>
      </c>
      <c r="S120" s="54">
        <f t="shared" si="94"/>
        <v>0</v>
      </c>
      <c r="T120" s="54">
        <f t="shared" ca="1" si="95"/>
        <v>11</v>
      </c>
      <c r="U120" s="45" t="s">
        <v>9</v>
      </c>
    </row>
    <row r="121" spans="1:21" ht="15.95" hidden="1" customHeight="1" outlineLevel="1" x14ac:dyDescent="0.2">
      <c r="A121" s="63" t="s">
        <v>165</v>
      </c>
      <c r="B121" s="54">
        <v>0</v>
      </c>
      <c r="C121" s="54">
        <v>0</v>
      </c>
      <c r="D121" s="54">
        <v>0</v>
      </c>
      <c r="E121" s="54">
        <v>0</v>
      </c>
      <c r="F121" s="54">
        <v>0</v>
      </c>
      <c r="G121" s="54">
        <v>0</v>
      </c>
      <c r="H121" s="54">
        <v>0</v>
      </c>
      <c r="I121" s="54">
        <v>0</v>
      </c>
      <c r="J121" s="54">
        <v>0</v>
      </c>
      <c r="K121" s="54">
        <v>0</v>
      </c>
      <c r="L121" s="54">
        <v>0</v>
      </c>
      <c r="M121" s="54">
        <v>0</v>
      </c>
      <c r="N121" s="54">
        <v>0</v>
      </c>
      <c r="O121" s="54">
        <v>0</v>
      </c>
      <c r="Q121" s="54">
        <f t="shared" si="92"/>
        <v>0</v>
      </c>
      <c r="R121" s="54">
        <f t="shared" si="93"/>
        <v>0</v>
      </c>
      <c r="S121" s="54">
        <f t="shared" si="94"/>
        <v>0</v>
      </c>
      <c r="T121" s="54">
        <f t="shared" ca="1" si="95"/>
        <v>0</v>
      </c>
      <c r="U121" s="45" t="s">
        <v>9</v>
      </c>
    </row>
    <row r="122" spans="1:21" ht="15.95" hidden="1" customHeight="1" outlineLevel="1" x14ac:dyDescent="0.2">
      <c r="A122" s="63" t="s">
        <v>162</v>
      </c>
      <c r="B122" s="54">
        <v>0</v>
      </c>
      <c r="C122" s="54">
        <v>0</v>
      </c>
      <c r="D122" s="54">
        <v>0</v>
      </c>
      <c r="E122" s="54">
        <v>0</v>
      </c>
      <c r="F122" s="54">
        <v>0</v>
      </c>
      <c r="G122" s="54">
        <v>0</v>
      </c>
      <c r="H122" s="54">
        <v>0</v>
      </c>
      <c r="I122" s="54">
        <v>0</v>
      </c>
      <c r="J122" s="54">
        <v>0</v>
      </c>
      <c r="K122" s="54">
        <v>0</v>
      </c>
      <c r="L122" s="54">
        <v>0</v>
      </c>
      <c r="M122" s="54">
        <v>0</v>
      </c>
      <c r="N122" s="54">
        <v>0</v>
      </c>
      <c r="O122" s="54">
        <v>0</v>
      </c>
      <c r="Q122" s="54">
        <f t="shared" si="92"/>
        <v>0</v>
      </c>
      <c r="R122" s="54">
        <f t="shared" si="93"/>
        <v>0</v>
      </c>
      <c r="S122" s="54">
        <f t="shared" si="94"/>
        <v>0</v>
      </c>
      <c r="T122" s="54">
        <f t="shared" ca="1" si="95"/>
        <v>0</v>
      </c>
      <c r="U122" s="45" t="s">
        <v>9</v>
      </c>
    </row>
    <row r="123" spans="1:21" ht="15.95" hidden="1" customHeight="1" outlineLevel="1" x14ac:dyDescent="0.2">
      <c r="A123" s="63" t="s">
        <v>163</v>
      </c>
      <c r="B123" s="54">
        <v>0</v>
      </c>
      <c r="C123" s="54">
        <v>0</v>
      </c>
      <c r="D123" s="54">
        <v>0</v>
      </c>
      <c r="E123" s="54">
        <v>0</v>
      </c>
      <c r="F123" s="54">
        <v>0</v>
      </c>
      <c r="G123" s="54">
        <v>0</v>
      </c>
      <c r="H123" s="54">
        <v>0</v>
      </c>
      <c r="I123" s="54">
        <v>0</v>
      </c>
      <c r="J123" s="54">
        <v>0</v>
      </c>
      <c r="K123" s="54">
        <v>0</v>
      </c>
      <c r="L123" s="54">
        <v>0</v>
      </c>
      <c r="M123" s="54">
        <v>0</v>
      </c>
      <c r="N123" s="54">
        <v>0</v>
      </c>
      <c r="O123" s="54">
        <v>0</v>
      </c>
      <c r="Q123" s="54">
        <f t="shared" si="92"/>
        <v>0</v>
      </c>
      <c r="R123" s="54">
        <f t="shared" si="93"/>
        <v>0</v>
      </c>
      <c r="S123" s="54">
        <f t="shared" si="94"/>
        <v>0</v>
      </c>
      <c r="T123" s="54">
        <f t="shared" ca="1" si="95"/>
        <v>0</v>
      </c>
      <c r="U123" s="45" t="s">
        <v>9</v>
      </c>
    </row>
    <row r="124" spans="1:21" ht="15.95" hidden="1" customHeight="1" outlineLevel="1" x14ac:dyDescent="0.2">
      <c r="A124" s="63" t="s">
        <v>160</v>
      </c>
      <c r="B124" s="54">
        <v>0</v>
      </c>
      <c r="C124" s="54">
        <v>0</v>
      </c>
      <c r="D124" s="54">
        <v>0</v>
      </c>
      <c r="E124" s="54">
        <v>0</v>
      </c>
      <c r="F124" s="54">
        <v>0</v>
      </c>
      <c r="G124" s="54">
        <v>0</v>
      </c>
      <c r="H124" s="54">
        <v>0</v>
      </c>
      <c r="I124" s="54">
        <v>0</v>
      </c>
      <c r="J124" s="54">
        <v>0</v>
      </c>
      <c r="K124" s="54">
        <v>0</v>
      </c>
      <c r="L124" s="54">
        <v>0</v>
      </c>
      <c r="M124" s="54">
        <v>0</v>
      </c>
      <c r="N124" s="54">
        <v>0</v>
      </c>
      <c r="O124" s="54">
        <v>11137</v>
      </c>
      <c r="Q124" s="54">
        <f t="shared" si="92"/>
        <v>0</v>
      </c>
      <c r="R124" s="54">
        <f t="shared" si="93"/>
        <v>0</v>
      </c>
      <c r="S124" s="54">
        <f t="shared" si="94"/>
        <v>0</v>
      </c>
      <c r="T124" s="54">
        <f t="shared" ca="1" si="95"/>
        <v>11137</v>
      </c>
      <c r="U124" s="45" t="s">
        <v>9</v>
      </c>
    </row>
    <row r="125" spans="1:21" ht="15.95" hidden="1" customHeight="1" outlineLevel="1" x14ac:dyDescent="0.2">
      <c r="A125" s="63" t="s">
        <v>166</v>
      </c>
      <c r="B125" s="54">
        <v>0</v>
      </c>
      <c r="C125" s="54">
        <v>0</v>
      </c>
      <c r="D125" s="54">
        <v>0</v>
      </c>
      <c r="E125" s="54">
        <v>0</v>
      </c>
      <c r="F125" s="54">
        <v>0</v>
      </c>
      <c r="G125" s="54">
        <v>0</v>
      </c>
      <c r="H125" s="54">
        <v>0</v>
      </c>
      <c r="I125" s="54">
        <v>0</v>
      </c>
      <c r="J125" s="54">
        <v>0</v>
      </c>
      <c r="K125" s="54">
        <v>0</v>
      </c>
      <c r="L125" s="54">
        <v>0</v>
      </c>
      <c r="M125" s="54">
        <v>0</v>
      </c>
      <c r="N125" s="54">
        <v>0</v>
      </c>
      <c r="O125" s="54">
        <v>0</v>
      </c>
      <c r="Q125" s="54">
        <f t="shared" si="92"/>
        <v>0</v>
      </c>
      <c r="R125" s="54">
        <f t="shared" si="93"/>
        <v>0</v>
      </c>
      <c r="S125" s="54">
        <f t="shared" si="94"/>
        <v>0</v>
      </c>
      <c r="T125" s="54">
        <f t="shared" ca="1" si="95"/>
        <v>0</v>
      </c>
      <c r="U125" s="45" t="s">
        <v>9</v>
      </c>
    </row>
    <row r="126" spans="1:21" ht="15.95" hidden="1" customHeight="1" outlineLevel="1" x14ac:dyDescent="0.2">
      <c r="A126" s="61" t="s">
        <v>168</v>
      </c>
      <c r="B126" s="62">
        <v>23592</v>
      </c>
      <c r="C126" s="62">
        <v>37580</v>
      </c>
      <c r="D126" s="62">
        <v>37571</v>
      </c>
      <c r="E126" s="62">
        <v>32422</v>
      </c>
      <c r="F126" s="62">
        <v>37562</v>
      </c>
      <c r="G126" s="62">
        <v>37483</v>
      </c>
      <c r="H126" s="62">
        <v>37483</v>
      </c>
      <c r="I126" s="62">
        <f t="shared" ref="I126:N126" si="98">SUM(I127:I132)</f>
        <v>37408</v>
      </c>
      <c r="J126" s="62">
        <f t="shared" si="98"/>
        <v>37407</v>
      </c>
      <c r="K126" s="62">
        <f t="shared" si="98"/>
        <v>52232</v>
      </c>
      <c r="L126" s="62">
        <f t="shared" si="98"/>
        <v>52187</v>
      </c>
      <c r="M126" s="62">
        <f t="shared" si="98"/>
        <v>53774</v>
      </c>
      <c r="N126" s="62">
        <f t="shared" si="98"/>
        <v>234768</v>
      </c>
      <c r="O126" s="62">
        <f t="shared" ref="O126" si="99">SUM(O127:O132)</f>
        <v>227530</v>
      </c>
      <c r="Q126" s="62">
        <f t="shared" si="92"/>
        <v>32422</v>
      </c>
      <c r="R126" s="62">
        <f t="shared" si="93"/>
        <v>37408</v>
      </c>
      <c r="S126" s="62">
        <f t="shared" si="94"/>
        <v>53774</v>
      </c>
      <c r="T126" s="62">
        <f t="shared" ca="1" si="95"/>
        <v>227530</v>
      </c>
      <c r="U126" s="45" t="s">
        <v>9</v>
      </c>
    </row>
    <row r="127" spans="1:21" ht="15.95" hidden="1" customHeight="1" outlineLevel="1" x14ac:dyDescent="0.2">
      <c r="A127" s="63" t="s">
        <v>169</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Q127" s="54">
        <f t="shared" si="92"/>
        <v>37632</v>
      </c>
      <c r="R127" s="54">
        <f t="shared" si="93"/>
        <v>37632</v>
      </c>
      <c r="S127" s="54">
        <f t="shared" si="94"/>
        <v>37632</v>
      </c>
      <c r="T127" s="54">
        <f t="shared" ca="1" si="95"/>
        <v>222145</v>
      </c>
      <c r="U127" s="45" t="s">
        <v>9</v>
      </c>
    </row>
    <row r="128" spans="1:21" ht="15.95" hidden="1" customHeight="1" outlineLevel="1" x14ac:dyDescent="0.2">
      <c r="A128" s="63" t="s">
        <v>170</v>
      </c>
      <c r="B128" s="54">
        <v>0</v>
      </c>
      <c r="C128" s="54">
        <v>0</v>
      </c>
      <c r="D128" s="54">
        <v>0</v>
      </c>
      <c r="E128" s="54">
        <v>0</v>
      </c>
      <c r="F128" s="54">
        <v>0</v>
      </c>
      <c r="G128" s="54">
        <v>0</v>
      </c>
      <c r="H128" s="54">
        <v>0</v>
      </c>
      <c r="I128" s="54">
        <v>0</v>
      </c>
      <c r="J128" s="54">
        <v>0</v>
      </c>
      <c r="K128" s="54">
        <v>0</v>
      </c>
      <c r="L128" s="54">
        <v>0</v>
      </c>
      <c r="M128" s="54">
        <v>0</v>
      </c>
      <c r="N128" s="54">
        <v>0</v>
      </c>
      <c r="O128" s="54">
        <v>0</v>
      </c>
      <c r="Q128" s="54">
        <f t="shared" si="92"/>
        <v>0</v>
      </c>
      <c r="R128" s="54">
        <f t="shared" si="93"/>
        <v>0</v>
      </c>
      <c r="S128" s="54">
        <f t="shared" si="94"/>
        <v>0</v>
      </c>
      <c r="T128" s="54">
        <f t="shared" ca="1" si="95"/>
        <v>0</v>
      </c>
      <c r="U128" s="45" t="s">
        <v>9</v>
      </c>
    </row>
    <row r="129" spans="1:21" ht="15.95" hidden="1" customHeight="1" outlineLevel="1" x14ac:dyDescent="0.2">
      <c r="A129" s="63" t="s">
        <v>148</v>
      </c>
      <c r="B129" s="54">
        <v>0</v>
      </c>
      <c r="C129" s="54">
        <v>0</v>
      </c>
      <c r="D129" s="54">
        <v>0</v>
      </c>
      <c r="E129" s="54">
        <v>0</v>
      </c>
      <c r="F129" s="54">
        <v>0</v>
      </c>
      <c r="G129" s="54">
        <v>0</v>
      </c>
      <c r="H129" s="54">
        <v>0</v>
      </c>
      <c r="I129" s="54">
        <v>0</v>
      </c>
      <c r="J129" s="54">
        <v>0</v>
      </c>
      <c r="K129" s="54">
        <v>0</v>
      </c>
      <c r="L129" s="54">
        <v>0</v>
      </c>
      <c r="M129" s="54">
        <v>0</v>
      </c>
      <c r="N129" s="54">
        <v>0</v>
      </c>
      <c r="O129" s="54">
        <v>0</v>
      </c>
      <c r="Q129" s="54">
        <f t="shared" si="92"/>
        <v>0</v>
      </c>
      <c r="R129" s="54">
        <f t="shared" si="93"/>
        <v>0</v>
      </c>
      <c r="S129" s="54">
        <f t="shared" si="94"/>
        <v>0</v>
      </c>
      <c r="T129" s="54">
        <f t="shared" ca="1" si="95"/>
        <v>0</v>
      </c>
      <c r="U129" s="45" t="s">
        <v>9</v>
      </c>
    </row>
    <row r="130" spans="1:21" ht="15.95" hidden="1" customHeight="1" outlineLevel="1" x14ac:dyDescent="0.2">
      <c r="A130" s="63" t="s">
        <v>171</v>
      </c>
      <c r="B130" s="54">
        <v>0</v>
      </c>
      <c r="C130" s="54">
        <v>0</v>
      </c>
      <c r="D130" s="54">
        <v>0</v>
      </c>
      <c r="E130" s="54">
        <v>0</v>
      </c>
      <c r="F130" s="54">
        <v>0</v>
      </c>
      <c r="G130" s="54">
        <v>0</v>
      </c>
      <c r="H130" s="54">
        <v>0</v>
      </c>
      <c r="I130" s="54">
        <v>0</v>
      </c>
      <c r="J130" s="54">
        <v>0</v>
      </c>
      <c r="K130" s="54">
        <v>0</v>
      </c>
      <c r="L130" s="54">
        <v>0</v>
      </c>
      <c r="M130" s="54">
        <v>0</v>
      </c>
      <c r="N130" s="54">
        <v>0</v>
      </c>
      <c r="O130" s="54">
        <v>0</v>
      </c>
      <c r="Q130" s="54">
        <f t="shared" si="92"/>
        <v>0</v>
      </c>
      <c r="R130" s="54">
        <f t="shared" si="93"/>
        <v>0</v>
      </c>
      <c r="S130" s="54">
        <f t="shared" si="94"/>
        <v>0</v>
      </c>
      <c r="T130" s="54">
        <f t="shared" ca="1" si="95"/>
        <v>0</v>
      </c>
      <c r="U130" s="45" t="s">
        <v>9</v>
      </c>
    </row>
    <row r="131" spans="1:21" ht="15.95" hidden="1" customHeight="1" outlineLevel="1" x14ac:dyDescent="0.2">
      <c r="A131" s="63" t="s">
        <v>172</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Q131" s="54">
        <f t="shared" si="92"/>
        <v>1111</v>
      </c>
      <c r="R131" s="54">
        <f t="shared" si="93"/>
        <v>-224</v>
      </c>
      <c r="S131" s="54">
        <f t="shared" si="94"/>
        <v>16141</v>
      </c>
      <c r="T131" s="54">
        <f t="shared" ca="1" si="95"/>
        <v>16141</v>
      </c>
      <c r="U131" s="45" t="s">
        <v>9</v>
      </c>
    </row>
    <row r="132" spans="1:21" ht="15.95" hidden="1" customHeight="1" outlineLevel="1" x14ac:dyDescent="0.2">
      <c r="A132" s="63" t="s">
        <v>173</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Q132" s="54">
        <f t="shared" si="92"/>
        <v>-6321</v>
      </c>
      <c r="R132" s="54">
        <f t="shared" si="93"/>
        <v>0</v>
      </c>
      <c r="S132" s="54">
        <f t="shared" si="94"/>
        <v>1</v>
      </c>
      <c r="T132" s="54">
        <f t="shared" ca="1" si="95"/>
        <v>-10756</v>
      </c>
      <c r="U132" s="45" t="s">
        <v>9</v>
      </c>
    </row>
    <row r="133" spans="1:21" ht="15.95" hidden="1" customHeight="1" outlineLevel="1" x14ac:dyDescent="0.2">
      <c r="A133" s="63" t="s">
        <v>174</v>
      </c>
      <c r="B133" s="54">
        <v>0</v>
      </c>
      <c r="C133" s="54">
        <v>0</v>
      </c>
      <c r="D133" s="54">
        <v>0</v>
      </c>
      <c r="E133" s="54">
        <v>0</v>
      </c>
      <c r="F133" s="54">
        <v>0</v>
      </c>
      <c r="G133" s="54">
        <v>0</v>
      </c>
      <c r="H133" s="54">
        <v>0</v>
      </c>
      <c r="I133" s="54">
        <v>0</v>
      </c>
      <c r="J133" s="54">
        <v>0</v>
      </c>
      <c r="K133" s="54">
        <v>0</v>
      </c>
      <c r="L133" s="54">
        <v>0</v>
      </c>
      <c r="M133" s="54">
        <v>0</v>
      </c>
      <c r="N133" s="54">
        <v>0</v>
      </c>
      <c r="O133" s="54">
        <v>0</v>
      </c>
      <c r="Q133" s="54">
        <f t="shared" si="92"/>
        <v>0</v>
      </c>
      <c r="R133" s="54">
        <f t="shared" si="93"/>
        <v>0</v>
      </c>
      <c r="S133" s="54">
        <f t="shared" si="94"/>
        <v>0</v>
      </c>
      <c r="T133" s="54">
        <f t="shared" ca="1" si="95"/>
        <v>0</v>
      </c>
      <c r="U133" s="45" t="s">
        <v>9</v>
      </c>
    </row>
    <row r="134" spans="1:21" ht="15.95" customHeight="1" collapsed="1" x14ac:dyDescent="0.2">
      <c r="U134" s="45" t="s">
        <v>9</v>
      </c>
    </row>
    <row r="135" spans="1:21" s="42" customFormat="1" ht="15.95" customHeight="1" collapsed="1" x14ac:dyDescent="0.2">
      <c r="A135" s="39" t="s">
        <v>175</v>
      </c>
      <c r="B135" s="40"/>
      <c r="C135" s="40"/>
      <c r="D135" s="40"/>
      <c r="E135" s="40"/>
      <c r="F135" s="40"/>
      <c r="G135" s="40"/>
      <c r="H135" s="40"/>
      <c r="I135" s="40"/>
      <c r="J135" s="40"/>
      <c r="K135" s="40"/>
      <c r="L135" s="40"/>
      <c r="M135" s="40"/>
      <c r="N135" s="40"/>
      <c r="O135" s="40"/>
      <c r="Q135" s="40"/>
      <c r="R135" s="40"/>
      <c r="S135" s="40"/>
      <c r="T135" s="40"/>
      <c r="U135" s="41" t="s">
        <v>9</v>
      </c>
    </row>
    <row r="136" spans="1:21" ht="15.95" hidden="1" customHeight="1" outlineLevel="1" x14ac:dyDescent="0.2">
      <c r="A136" s="55" t="s">
        <v>88</v>
      </c>
      <c r="B136" s="56">
        <v>5901</v>
      </c>
      <c r="C136" s="56">
        <v>11390</v>
      </c>
      <c r="D136" s="56">
        <v>30486</v>
      </c>
      <c r="E136" s="56">
        <v>37741</v>
      </c>
      <c r="F136" s="56">
        <v>32278</v>
      </c>
      <c r="G136" s="56">
        <v>76133</v>
      </c>
      <c r="H136" s="56">
        <v>228504</v>
      </c>
      <c r="I136" s="56">
        <f t="shared" ref="I136:N136" si="100">SUM(I137:I144)</f>
        <v>277161</v>
      </c>
      <c r="J136" s="56">
        <f t="shared" si="100"/>
        <v>176055</v>
      </c>
      <c r="K136" s="56">
        <f t="shared" si="100"/>
        <v>37878</v>
      </c>
      <c r="L136" s="56">
        <f t="shared" si="100"/>
        <v>129449</v>
      </c>
      <c r="M136" s="56">
        <f t="shared" si="100"/>
        <v>303829</v>
      </c>
      <c r="N136" s="56">
        <f t="shared" si="100"/>
        <v>61015</v>
      </c>
      <c r="O136" s="56">
        <f t="shared" ref="O136" si="101">SUM(O137:O144)</f>
        <v>50183</v>
      </c>
      <c r="Q136" s="56">
        <f t="shared" ref="Q136:Q187" si="102">SUM(B136:E136)</f>
        <v>85518</v>
      </c>
      <c r="R136" s="56">
        <f t="shared" ref="R136:R167" si="103">SUM(F136:I136)</f>
        <v>614076</v>
      </c>
      <c r="S136" s="56">
        <f t="shared" ref="S136:S167" si="104">SUM(J136:M136)</f>
        <v>647211</v>
      </c>
      <c r="T136" s="56">
        <f t="shared" ref="T136:T167" si="105">SUM(N136:P136)</f>
        <v>111198</v>
      </c>
      <c r="U136" s="45" t="s">
        <v>9</v>
      </c>
    </row>
    <row r="137" spans="1:21" ht="15.95" hidden="1" customHeight="1" outlineLevel="1" x14ac:dyDescent="0.2">
      <c r="A137" s="57" t="s">
        <v>89</v>
      </c>
      <c r="B137" s="58">
        <v>0</v>
      </c>
      <c r="C137" s="58">
        <v>0</v>
      </c>
      <c r="D137" s="58">
        <v>0</v>
      </c>
      <c r="E137" s="58">
        <v>0</v>
      </c>
      <c r="F137" s="58">
        <v>0</v>
      </c>
      <c r="G137" s="58">
        <v>0</v>
      </c>
      <c r="H137" s="58">
        <v>0</v>
      </c>
      <c r="I137" s="58">
        <v>0</v>
      </c>
      <c r="J137" s="58">
        <v>0</v>
      </c>
      <c r="K137" s="58">
        <v>0</v>
      </c>
      <c r="L137" s="58">
        <v>0</v>
      </c>
      <c r="M137" s="58">
        <v>487</v>
      </c>
      <c r="N137" s="58">
        <v>5031</v>
      </c>
      <c r="O137" s="58">
        <v>5030</v>
      </c>
      <c r="Q137" s="58">
        <f t="shared" si="102"/>
        <v>0</v>
      </c>
      <c r="R137" s="58">
        <f t="shared" si="103"/>
        <v>0</v>
      </c>
      <c r="S137" s="58">
        <f t="shared" si="104"/>
        <v>487</v>
      </c>
      <c r="T137" s="58">
        <f t="shared" si="105"/>
        <v>10061</v>
      </c>
      <c r="U137" s="45" t="s">
        <v>9</v>
      </c>
    </row>
    <row r="138" spans="1:21" ht="15.95" hidden="1" customHeight="1" outlineLevel="1" x14ac:dyDescent="0.2">
      <c r="A138" s="57" t="s">
        <v>90</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102"/>
        <v>0</v>
      </c>
      <c r="R138" s="58">
        <f t="shared" si="103"/>
        <v>0</v>
      </c>
      <c r="S138" s="58">
        <f t="shared" si="104"/>
        <v>0</v>
      </c>
      <c r="T138" s="58">
        <f t="shared" si="105"/>
        <v>0</v>
      </c>
      <c r="U138" s="45" t="s">
        <v>9</v>
      </c>
    </row>
    <row r="139" spans="1:21" ht="15.95" hidden="1" customHeight="1" outlineLevel="1" x14ac:dyDescent="0.2">
      <c r="A139" s="57" t="s">
        <v>91</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Q139" s="58">
        <f t="shared" si="102"/>
        <v>0</v>
      </c>
      <c r="R139" s="58">
        <f t="shared" si="103"/>
        <v>23455</v>
      </c>
      <c r="S139" s="58">
        <f t="shared" si="104"/>
        <v>272451</v>
      </c>
      <c r="T139" s="58">
        <f t="shared" si="105"/>
        <v>59714</v>
      </c>
      <c r="U139" s="45" t="s">
        <v>9</v>
      </c>
    </row>
    <row r="140" spans="1:21" ht="15.95" hidden="1" customHeight="1" outlineLevel="1" x14ac:dyDescent="0.2">
      <c r="A140" s="57" t="s">
        <v>92</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102"/>
        <v>0</v>
      </c>
      <c r="R140" s="58">
        <f t="shared" si="103"/>
        <v>0</v>
      </c>
      <c r="S140" s="58">
        <f t="shared" si="104"/>
        <v>0</v>
      </c>
      <c r="T140" s="58">
        <f t="shared" si="105"/>
        <v>0</v>
      </c>
      <c r="U140" s="45" t="s">
        <v>9</v>
      </c>
    </row>
    <row r="141" spans="1:21" ht="15.95" hidden="1" customHeight="1" outlineLevel="1" x14ac:dyDescent="0.2">
      <c r="A141" s="57" t="s">
        <v>93</v>
      </c>
      <c r="B141" s="58">
        <v>0</v>
      </c>
      <c r="C141" s="58">
        <v>0</v>
      </c>
      <c r="D141" s="58">
        <v>0</v>
      </c>
      <c r="E141" s="58">
        <v>0</v>
      </c>
      <c r="F141" s="58">
        <v>0</v>
      </c>
      <c r="G141" s="58">
        <v>0</v>
      </c>
      <c r="H141" s="58">
        <v>0</v>
      </c>
      <c r="I141" s="58">
        <v>0</v>
      </c>
      <c r="J141" s="58">
        <v>0</v>
      </c>
      <c r="K141" s="58">
        <v>0</v>
      </c>
      <c r="L141" s="58">
        <v>0</v>
      </c>
      <c r="M141" s="58">
        <v>0</v>
      </c>
      <c r="N141" s="58">
        <v>0</v>
      </c>
      <c r="O141" s="58">
        <v>41423</v>
      </c>
      <c r="Q141" s="58">
        <f t="shared" si="102"/>
        <v>0</v>
      </c>
      <c r="R141" s="58">
        <f t="shared" si="103"/>
        <v>0</v>
      </c>
      <c r="S141" s="58">
        <f t="shared" si="104"/>
        <v>0</v>
      </c>
      <c r="T141" s="58">
        <f t="shared" si="105"/>
        <v>41423</v>
      </c>
      <c r="U141" s="45" t="s">
        <v>9</v>
      </c>
    </row>
    <row r="142" spans="1:21" ht="15.95" hidden="1" customHeight="1" outlineLevel="1" x14ac:dyDescent="0.2">
      <c r="A142" s="57" t="s">
        <v>94</v>
      </c>
      <c r="B142" s="140">
        <v>5901</v>
      </c>
      <c r="C142" s="140">
        <v>11390</v>
      </c>
      <c r="D142" s="140">
        <v>30486</v>
      </c>
      <c r="E142" s="140">
        <v>37741</v>
      </c>
      <c r="F142" s="140">
        <v>32278</v>
      </c>
      <c r="G142" s="140">
        <v>76133</v>
      </c>
      <c r="H142" s="140">
        <v>228504</v>
      </c>
      <c r="I142" s="140">
        <v>253706</v>
      </c>
      <c r="J142" s="140">
        <v>160858</v>
      </c>
      <c r="K142" s="140">
        <v>19574</v>
      </c>
      <c r="L142" s="140">
        <v>110041</v>
      </c>
      <c r="M142" s="140">
        <v>83800</v>
      </c>
      <c r="N142" s="140">
        <v>0</v>
      </c>
      <c r="O142" s="140">
        <v>0</v>
      </c>
      <c r="Q142" s="58">
        <f t="shared" si="102"/>
        <v>85518</v>
      </c>
      <c r="R142" s="58">
        <f t="shared" si="103"/>
        <v>590621</v>
      </c>
      <c r="S142" s="58">
        <f t="shared" si="104"/>
        <v>374273</v>
      </c>
      <c r="T142" s="58">
        <f t="shared" si="105"/>
        <v>0</v>
      </c>
      <c r="U142" s="45" t="s">
        <v>9</v>
      </c>
    </row>
    <row r="143" spans="1:21" ht="15.95" hidden="1" customHeight="1" outlineLevel="1" x14ac:dyDescent="0.2">
      <c r="A143" s="57" t="s">
        <v>176</v>
      </c>
      <c r="B143" s="58">
        <v>0</v>
      </c>
      <c r="C143" s="58">
        <v>0</v>
      </c>
      <c r="D143" s="58">
        <v>0</v>
      </c>
      <c r="E143" s="58">
        <v>0</v>
      </c>
      <c r="F143" s="58">
        <v>0</v>
      </c>
      <c r="G143" s="58">
        <v>0</v>
      </c>
      <c r="H143" s="58">
        <v>0</v>
      </c>
      <c r="I143" s="58">
        <v>0</v>
      </c>
      <c r="J143" s="58">
        <v>0</v>
      </c>
      <c r="K143" s="58">
        <v>0</v>
      </c>
      <c r="L143" s="58">
        <v>0</v>
      </c>
      <c r="M143" s="58">
        <v>0</v>
      </c>
      <c r="N143" s="58">
        <v>0</v>
      </c>
      <c r="O143" s="58">
        <v>0</v>
      </c>
      <c r="Q143" s="58">
        <f t="shared" si="102"/>
        <v>0</v>
      </c>
      <c r="R143" s="58">
        <f t="shared" si="103"/>
        <v>0</v>
      </c>
      <c r="S143" s="58">
        <f t="shared" si="104"/>
        <v>0</v>
      </c>
      <c r="T143" s="58">
        <f t="shared" si="105"/>
        <v>0</v>
      </c>
      <c r="U143" s="45" t="s">
        <v>9</v>
      </c>
    </row>
    <row r="144" spans="1:21" ht="15.95" hidden="1" customHeight="1" outlineLevel="1" x14ac:dyDescent="0.2">
      <c r="A144" s="57" t="s">
        <v>177</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102"/>
        <v>0</v>
      </c>
      <c r="R144" s="58">
        <f t="shared" si="103"/>
        <v>0</v>
      </c>
      <c r="S144" s="58">
        <f t="shared" si="104"/>
        <v>0</v>
      </c>
      <c r="T144" s="58">
        <f t="shared" si="105"/>
        <v>0</v>
      </c>
      <c r="U144" s="45" t="s">
        <v>9</v>
      </c>
    </row>
    <row r="145" spans="1:23" ht="15.95" hidden="1" customHeight="1" outlineLevel="1" x14ac:dyDescent="0.2">
      <c r="A145" s="55" t="s">
        <v>95</v>
      </c>
      <c r="B145" s="56">
        <v>-569</v>
      </c>
      <c r="C145" s="56">
        <v>-1051</v>
      </c>
      <c r="D145" s="56">
        <v>-2942</v>
      </c>
      <c r="E145" s="56">
        <v>-3286</v>
      </c>
      <c r="F145" s="56">
        <v>-2986</v>
      </c>
      <c r="G145" s="56">
        <v>-7042</v>
      </c>
      <c r="H145" s="56">
        <v>-21137</v>
      </c>
      <c r="I145" s="56">
        <f t="shared" ref="I145:N145" si="106">SUM(I146:I159)</f>
        <v>-25637</v>
      </c>
      <c r="J145" s="56">
        <f t="shared" si="106"/>
        <v>-16285</v>
      </c>
      <c r="K145" s="56">
        <f t="shared" si="106"/>
        <v>-5798</v>
      </c>
      <c r="L145" s="56">
        <f t="shared" si="106"/>
        <v>-11974</v>
      </c>
      <c r="M145" s="56">
        <f t="shared" si="106"/>
        <v>-28145</v>
      </c>
      <c r="N145" s="56">
        <f t="shared" si="106"/>
        <v>-6079</v>
      </c>
      <c r="O145" s="56">
        <f t="shared" ref="O145" si="107">SUM(O146:O159)</f>
        <v>-5081</v>
      </c>
      <c r="Q145" s="56">
        <f t="shared" si="102"/>
        <v>-7848</v>
      </c>
      <c r="R145" s="56">
        <f t="shared" si="103"/>
        <v>-56802</v>
      </c>
      <c r="S145" s="56">
        <f t="shared" si="104"/>
        <v>-62202</v>
      </c>
      <c r="T145" s="56">
        <f t="shared" si="105"/>
        <v>-11160</v>
      </c>
      <c r="U145" s="45" t="s">
        <v>9</v>
      </c>
    </row>
    <row r="146" spans="1:23" ht="15.95" hidden="1" customHeight="1" outlineLevel="1" x14ac:dyDescent="0.2">
      <c r="A146" s="57" t="s">
        <v>96</v>
      </c>
      <c r="B146" s="58">
        <v>0</v>
      </c>
      <c r="C146" s="58">
        <v>0</v>
      </c>
      <c r="D146" s="58">
        <v>0</v>
      </c>
      <c r="E146" s="58">
        <v>0</v>
      </c>
      <c r="F146" s="58">
        <v>0</v>
      </c>
      <c r="G146" s="58">
        <v>0</v>
      </c>
      <c r="H146" s="58">
        <v>0</v>
      </c>
      <c r="I146" s="58">
        <v>0</v>
      </c>
      <c r="J146" s="58">
        <v>0</v>
      </c>
      <c r="K146" s="58">
        <v>-409</v>
      </c>
      <c r="L146" s="58">
        <v>0</v>
      </c>
      <c r="M146" s="58">
        <v>-53</v>
      </c>
      <c r="N146" s="58">
        <v>-547</v>
      </c>
      <c r="O146" s="58">
        <v>-547</v>
      </c>
      <c r="Q146" s="58">
        <f t="shared" si="102"/>
        <v>0</v>
      </c>
      <c r="R146" s="58">
        <f t="shared" si="103"/>
        <v>0</v>
      </c>
      <c r="S146" s="58">
        <f t="shared" si="104"/>
        <v>-462</v>
      </c>
      <c r="T146" s="58">
        <f t="shared" si="105"/>
        <v>-1094</v>
      </c>
      <c r="U146" s="45" t="s">
        <v>9</v>
      </c>
    </row>
    <row r="147" spans="1:23" ht="15.95" hidden="1" customHeight="1" outlineLevel="1" x14ac:dyDescent="0.2">
      <c r="A147" s="57" t="s">
        <v>97</v>
      </c>
      <c r="B147" s="58">
        <v>0</v>
      </c>
      <c r="C147" s="58">
        <v>0</v>
      </c>
      <c r="D147" s="58">
        <v>0</v>
      </c>
      <c r="E147" s="58">
        <v>0</v>
      </c>
      <c r="F147" s="58">
        <v>0</v>
      </c>
      <c r="G147" s="58">
        <v>0</v>
      </c>
      <c r="H147" s="58">
        <v>0</v>
      </c>
      <c r="I147" s="58">
        <v>0</v>
      </c>
      <c r="J147" s="58">
        <v>0</v>
      </c>
      <c r="K147" s="58">
        <v>-1885</v>
      </c>
      <c r="L147" s="58">
        <v>0</v>
      </c>
      <c r="M147" s="58">
        <v>-243</v>
      </c>
      <c r="N147" s="58">
        <v>-2519</v>
      </c>
      <c r="O147" s="58">
        <v>-2521</v>
      </c>
      <c r="Q147" s="58">
        <f t="shared" si="102"/>
        <v>0</v>
      </c>
      <c r="R147" s="58">
        <f t="shared" si="103"/>
        <v>0</v>
      </c>
      <c r="S147" s="58">
        <f t="shared" si="104"/>
        <v>-2128</v>
      </c>
      <c r="T147" s="58">
        <f t="shared" si="105"/>
        <v>-5040</v>
      </c>
      <c r="U147" s="45" t="s">
        <v>9</v>
      </c>
    </row>
    <row r="148" spans="1:23" ht="15.95" hidden="1" customHeight="1" outlineLevel="1" x14ac:dyDescent="0.2">
      <c r="A148" s="57" t="s">
        <v>178</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Q148" s="58">
        <f t="shared" si="102"/>
        <v>-1134</v>
      </c>
      <c r="R148" s="58">
        <f t="shared" si="103"/>
        <v>-10132</v>
      </c>
      <c r="S148" s="58">
        <f t="shared" si="104"/>
        <v>-10626</v>
      </c>
      <c r="T148" s="58">
        <f t="shared" si="105"/>
        <v>-744</v>
      </c>
      <c r="U148" s="45" t="s">
        <v>9</v>
      </c>
    </row>
    <row r="149" spans="1:23" ht="15.95" hidden="1" customHeight="1" outlineLevel="1" x14ac:dyDescent="0.2">
      <c r="A149" s="57" t="s">
        <v>179</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Q149" s="58">
        <f t="shared" si="102"/>
        <v>-5223</v>
      </c>
      <c r="R149" s="58">
        <f t="shared" si="103"/>
        <v>-46670</v>
      </c>
      <c r="S149" s="58">
        <f t="shared" si="104"/>
        <v>-48945</v>
      </c>
      <c r="T149" s="58">
        <f t="shared" si="105"/>
        <v>-3426</v>
      </c>
      <c r="U149" s="45" t="s">
        <v>9</v>
      </c>
    </row>
    <row r="150" spans="1:23" ht="15.95" hidden="1" customHeight="1" outlineLevel="1" x14ac:dyDescent="0.2">
      <c r="A150" s="57" t="s">
        <v>98</v>
      </c>
      <c r="B150" s="58">
        <v>0</v>
      </c>
      <c r="C150" s="58">
        <v>0</v>
      </c>
      <c r="D150" s="58">
        <v>0</v>
      </c>
      <c r="E150" s="58">
        <v>0</v>
      </c>
      <c r="F150" s="58">
        <v>0</v>
      </c>
      <c r="G150" s="58">
        <v>0</v>
      </c>
      <c r="H150" s="58">
        <v>0</v>
      </c>
      <c r="I150" s="58">
        <v>0</v>
      </c>
      <c r="J150" s="58">
        <v>0</v>
      </c>
      <c r="K150" s="58">
        <v>0</v>
      </c>
      <c r="L150" s="58">
        <v>0</v>
      </c>
      <c r="M150" s="58">
        <v>0</v>
      </c>
      <c r="N150" s="58">
        <v>0</v>
      </c>
      <c r="O150" s="58">
        <v>0</v>
      </c>
      <c r="Q150" s="58">
        <f t="shared" si="102"/>
        <v>0</v>
      </c>
      <c r="R150" s="58">
        <f t="shared" si="103"/>
        <v>0</v>
      </c>
      <c r="S150" s="58">
        <f t="shared" si="104"/>
        <v>0</v>
      </c>
      <c r="T150" s="58">
        <f t="shared" si="105"/>
        <v>0</v>
      </c>
      <c r="U150" s="45" t="s">
        <v>9</v>
      </c>
    </row>
    <row r="151" spans="1:23" ht="15.95" hidden="1" customHeight="1" outlineLevel="1" x14ac:dyDescent="0.2">
      <c r="A151" s="57" t="s">
        <v>99</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102"/>
        <v>0</v>
      </c>
      <c r="R151" s="58">
        <f t="shared" si="103"/>
        <v>0</v>
      </c>
      <c r="S151" s="58">
        <f t="shared" si="104"/>
        <v>0</v>
      </c>
      <c r="T151" s="58">
        <f t="shared" si="105"/>
        <v>0</v>
      </c>
      <c r="U151" s="45" t="s">
        <v>9</v>
      </c>
    </row>
    <row r="152" spans="1:23" ht="15.95" hidden="1" customHeight="1" outlineLevel="1" x14ac:dyDescent="0.2">
      <c r="A152" s="57" t="s">
        <v>100</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102"/>
        <v>0</v>
      </c>
      <c r="R152" s="58">
        <f t="shared" si="103"/>
        <v>0</v>
      </c>
      <c r="S152" s="58">
        <f t="shared" si="104"/>
        <v>0</v>
      </c>
      <c r="T152" s="58">
        <f t="shared" si="105"/>
        <v>0</v>
      </c>
      <c r="U152" s="45" t="s">
        <v>9</v>
      </c>
    </row>
    <row r="153" spans="1:23" ht="15.95" hidden="1" customHeight="1" outlineLevel="1" x14ac:dyDescent="0.2">
      <c r="A153" s="57" t="s">
        <v>101</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102"/>
        <v>0</v>
      </c>
      <c r="R153" s="58">
        <f t="shared" si="103"/>
        <v>0</v>
      </c>
      <c r="S153" s="58">
        <f t="shared" si="104"/>
        <v>0</v>
      </c>
      <c r="T153" s="58">
        <f t="shared" si="105"/>
        <v>0</v>
      </c>
      <c r="U153" s="45" t="s">
        <v>9</v>
      </c>
    </row>
    <row r="154" spans="1:23" ht="15.95" hidden="1" customHeight="1" outlineLevel="1" x14ac:dyDescent="0.2">
      <c r="A154" s="57" t="s">
        <v>180</v>
      </c>
      <c r="B154" s="58"/>
      <c r="C154" s="58"/>
      <c r="D154" s="58">
        <v>0</v>
      </c>
      <c r="E154" s="58">
        <v>0</v>
      </c>
      <c r="F154" s="58">
        <v>0</v>
      </c>
      <c r="G154" s="58">
        <v>0</v>
      </c>
      <c r="H154" s="58">
        <v>0</v>
      </c>
      <c r="I154" s="58">
        <v>0</v>
      </c>
      <c r="J154" s="58">
        <v>0</v>
      </c>
      <c r="K154" s="58">
        <v>0</v>
      </c>
      <c r="L154" s="58">
        <v>0</v>
      </c>
      <c r="M154" s="58">
        <v>0</v>
      </c>
      <c r="N154" s="58">
        <v>0</v>
      </c>
      <c r="O154" s="58">
        <v>0</v>
      </c>
      <c r="Q154" s="58">
        <f t="shared" si="102"/>
        <v>0</v>
      </c>
      <c r="R154" s="58">
        <f t="shared" si="103"/>
        <v>0</v>
      </c>
      <c r="S154" s="58">
        <f t="shared" si="104"/>
        <v>0</v>
      </c>
      <c r="T154" s="58">
        <f t="shared" si="105"/>
        <v>0</v>
      </c>
      <c r="U154" s="45" t="s">
        <v>9</v>
      </c>
    </row>
    <row r="155" spans="1:23" ht="15.95" hidden="1" customHeight="1" outlineLevel="1" x14ac:dyDescent="0.2">
      <c r="A155" s="57" t="s">
        <v>102</v>
      </c>
      <c r="B155" s="58">
        <v>0</v>
      </c>
      <c r="C155" s="58">
        <v>0</v>
      </c>
      <c r="D155" s="58">
        <v>0</v>
      </c>
      <c r="E155" s="58">
        <v>0</v>
      </c>
      <c r="F155" s="58">
        <v>0</v>
      </c>
      <c r="G155" s="58">
        <v>0</v>
      </c>
      <c r="H155" s="58">
        <v>0</v>
      </c>
      <c r="I155" s="58">
        <v>0</v>
      </c>
      <c r="J155" s="58">
        <v>0</v>
      </c>
      <c r="K155" s="58">
        <v>0</v>
      </c>
      <c r="L155" s="58">
        <v>0</v>
      </c>
      <c r="M155" s="58">
        <v>-11</v>
      </c>
      <c r="N155" s="58">
        <v>-118</v>
      </c>
      <c r="O155" s="58">
        <v>-119</v>
      </c>
      <c r="Q155" s="58">
        <f t="shared" si="102"/>
        <v>0</v>
      </c>
      <c r="R155" s="58">
        <f t="shared" si="103"/>
        <v>0</v>
      </c>
      <c r="S155" s="58">
        <f t="shared" si="104"/>
        <v>-11</v>
      </c>
      <c r="T155" s="58">
        <f t="shared" si="105"/>
        <v>-237</v>
      </c>
      <c r="U155" s="45" t="s">
        <v>9</v>
      </c>
    </row>
    <row r="156" spans="1:23" ht="15.95" hidden="1" customHeight="1" outlineLevel="1" x14ac:dyDescent="0.2">
      <c r="A156" s="57" t="s">
        <v>103</v>
      </c>
      <c r="B156" s="58">
        <v>0</v>
      </c>
      <c r="C156" s="58">
        <v>0</v>
      </c>
      <c r="D156" s="58">
        <v>0</v>
      </c>
      <c r="E156" s="58">
        <v>0</v>
      </c>
      <c r="F156" s="58">
        <v>0</v>
      </c>
      <c r="G156" s="58">
        <v>0</v>
      </c>
      <c r="H156" s="58">
        <v>0</v>
      </c>
      <c r="I156" s="58">
        <v>0</v>
      </c>
      <c r="J156" s="58">
        <v>0</v>
      </c>
      <c r="K156" s="58">
        <v>0</v>
      </c>
      <c r="L156" s="58">
        <v>0</v>
      </c>
      <c r="M156" s="58">
        <v>-11</v>
      </c>
      <c r="N156" s="58">
        <v>-118</v>
      </c>
      <c r="O156" s="58">
        <v>-119</v>
      </c>
      <c r="Q156" s="58">
        <f t="shared" si="102"/>
        <v>0</v>
      </c>
      <c r="R156" s="58">
        <f t="shared" si="103"/>
        <v>0</v>
      </c>
      <c r="S156" s="58">
        <f t="shared" si="104"/>
        <v>-11</v>
      </c>
      <c r="T156" s="58">
        <f t="shared" si="105"/>
        <v>-237</v>
      </c>
      <c r="U156" s="45" t="s">
        <v>9</v>
      </c>
    </row>
    <row r="157" spans="1:23" ht="15.95" hidden="1" customHeight="1" outlineLevel="1" x14ac:dyDescent="0.2">
      <c r="A157" s="57" t="s">
        <v>104</v>
      </c>
      <c r="B157" s="58">
        <v>0</v>
      </c>
      <c r="C157" s="58">
        <v>0</v>
      </c>
      <c r="D157" s="58">
        <v>0</v>
      </c>
      <c r="E157" s="58">
        <v>0</v>
      </c>
      <c r="F157" s="58">
        <v>0</v>
      </c>
      <c r="G157" s="58">
        <v>0</v>
      </c>
      <c r="H157" s="58">
        <v>0</v>
      </c>
      <c r="I157" s="58">
        <v>0</v>
      </c>
      <c r="J157" s="58">
        <v>0</v>
      </c>
      <c r="K157" s="58">
        <v>0</v>
      </c>
      <c r="L157" s="58">
        <v>0</v>
      </c>
      <c r="M157" s="58">
        <v>-6</v>
      </c>
      <c r="N157" s="58">
        <v>-59</v>
      </c>
      <c r="O157" s="58">
        <v>-59</v>
      </c>
      <c r="Q157" s="58">
        <f t="shared" si="102"/>
        <v>0</v>
      </c>
      <c r="R157" s="58">
        <f t="shared" si="103"/>
        <v>0</v>
      </c>
      <c r="S157" s="58">
        <f t="shared" si="104"/>
        <v>-6</v>
      </c>
      <c r="T157" s="58">
        <f t="shared" si="105"/>
        <v>-118</v>
      </c>
      <c r="U157" s="45" t="s">
        <v>9</v>
      </c>
    </row>
    <row r="158" spans="1:23" ht="15.95" hidden="1" customHeight="1" outlineLevel="1" x14ac:dyDescent="0.2">
      <c r="A158" s="57" t="s">
        <v>105</v>
      </c>
      <c r="B158" s="58">
        <v>0</v>
      </c>
      <c r="C158" s="58">
        <v>0</v>
      </c>
      <c r="D158" s="58">
        <v>0</v>
      </c>
      <c r="E158" s="58">
        <v>0</v>
      </c>
      <c r="F158" s="58">
        <v>0</v>
      </c>
      <c r="G158" s="58">
        <v>0</v>
      </c>
      <c r="H158" s="58">
        <v>0</v>
      </c>
      <c r="I158" s="58">
        <v>0</v>
      </c>
      <c r="J158" s="58">
        <v>0</v>
      </c>
      <c r="K158" s="58">
        <v>0</v>
      </c>
      <c r="L158" s="58">
        <v>0</v>
      </c>
      <c r="M158" s="58">
        <v>-13</v>
      </c>
      <c r="N158" s="58">
        <v>-132</v>
      </c>
      <c r="O158" s="58">
        <v>-132</v>
      </c>
      <c r="Q158" s="58">
        <f t="shared" si="102"/>
        <v>0</v>
      </c>
      <c r="R158" s="58">
        <f t="shared" si="103"/>
        <v>0</v>
      </c>
      <c r="S158" s="58">
        <f t="shared" si="104"/>
        <v>-13</v>
      </c>
      <c r="T158" s="58">
        <f t="shared" si="105"/>
        <v>-264</v>
      </c>
      <c r="U158" s="45" t="s">
        <v>9</v>
      </c>
    </row>
    <row r="159" spans="1:23" ht="15.95" hidden="1" customHeight="1" outlineLevel="1" x14ac:dyDescent="0.2">
      <c r="A159" s="57" t="s">
        <v>181</v>
      </c>
      <c r="B159" s="58"/>
      <c r="C159" s="58"/>
      <c r="D159" s="58">
        <v>-122</v>
      </c>
      <c r="E159" s="58">
        <v>251</v>
      </c>
      <c r="F159" s="58">
        <v>0</v>
      </c>
      <c r="G159" s="58">
        <v>0</v>
      </c>
      <c r="H159" s="58">
        <v>0</v>
      </c>
      <c r="I159" s="58">
        <v>0</v>
      </c>
      <c r="J159" s="58">
        <v>0</v>
      </c>
      <c r="K159" s="58">
        <v>0</v>
      </c>
      <c r="L159" s="58">
        <v>0</v>
      </c>
      <c r="M159" s="58">
        <v>0</v>
      </c>
      <c r="N159" s="58">
        <v>0</v>
      </c>
      <c r="O159" s="58">
        <v>0</v>
      </c>
      <c r="Q159" s="58">
        <f t="shared" si="102"/>
        <v>129</v>
      </c>
      <c r="R159" s="58">
        <f t="shared" si="103"/>
        <v>0</v>
      </c>
      <c r="S159" s="58">
        <f t="shared" si="104"/>
        <v>0</v>
      </c>
      <c r="T159" s="58">
        <f t="shared" si="105"/>
        <v>0</v>
      </c>
      <c r="U159" s="45" t="s">
        <v>9</v>
      </c>
    </row>
    <row r="160" spans="1:23" ht="15.95" hidden="1" customHeight="1" outlineLevel="1" x14ac:dyDescent="0.2">
      <c r="A160" s="55" t="s">
        <v>106</v>
      </c>
      <c r="B160" s="56">
        <f t="shared" ref="B160:G160" si="108">SUM(B136,B145)</f>
        <v>5332</v>
      </c>
      <c r="C160" s="56">
        <f t="shared" si="108"/>
        <v>10339</v>
      </c>
      <c r="D160" s="56">
        <f t="shared" si="108"/>
        <v>27544</v>
      </c>
      <c r="E160" s="56">
        <f t="shared" si="108"/>
        <v>34455</v>
      </c>
      <c r="F160" s="56">
        <f t="shared" si="108"/>
        <v>29292</v>
      </c>
      <c r="G160" s="56">
        <f t="shared" si="108"/>
        <v>69091</v>
      </c>
      <c r="H160" s="56">
        <f t="shared" ref="H160:M160" si="109">SUM(H136,H145)</f>
        <v>207367</v>
      </c>
      <c r="I160" s="56">
        <f t="shared" si="109"/>
        <v>251524</v>
      </c>
      <c r="J160" s="56">
        <f t="shared" si="109"/>
        <v>159770</v>
      </c>
      <c r="K160" s="56">
        <f t="shared" si="109"/>
        <v>32080</v>
      </c>
      <c r="L160" s="56">
        <f t="shared" si="109"/>
        <v>117475</v>
      </c>
      <c r="M160" s="56">
        <f t="shared" si="109"/>
        <v>275684</v>
      </c>
      <c r="N160" s="56">
        <f t="shared" ref="N160:O160" si="110">SUM(N136,N145)</f>
        <v>54936</v>
      </c>
      <c r="O160" s="56">
        <f t="shared" si="110"/>
        <v>45102</v>
      </c>
      <c r="Q160" s="56">
        <f t="shared" si="102"/>
        <v>77670</v>
      </c>
      <c r="R160" s="56">
        <f t="shared" si="103"/>
        <v>557274</v>
      </c>
      <c r="S160" s="56">
        <f t="shared" si="104"/>
        <v>585009</v>
      </c>
      <c r="T160" s="56">
        <f t="shared" si="105"/>
        <v>100038</v>
      </c>
      <c r="U160" s="45" t="s">
        <v>9</v>
      </c>
      <c r="W160" s="34"/>
    </row>
    <row r="161" spans="1:21" ht="15.95" hidden="1" customHeight="1" outlineLevel="1" x14ac:dyDescent="0.2">
      <c r="A161" s="55" t="s">
        <v>107</v>
      </c>
      <c r="B161" s="56">
        <v>-5463</v>
      </c>
      <c r="C161" s="56">
        <v>-6171</v>
      </c>
      <c r="D161" s="56">
        <v>-11359</v>
      </c>
      <c r="E161" s="56">
        <v>-21774</v>
      </c>
      <c r="F161" s="56">
        <v>-19984</v>
      </c>
      <c r="G161" s="56">
        <v>-45791</v>
      </c>
      <c r="H161" s="56">
        <v>-143610</v>
      </c>
      <c r="I161" s="56">
        <f t="shared" ref="I161:N161" si="111">SUM(I162:I165)</f>
        <v>-181842</v>
      </c>
      <c r="J161" s="56">
        <f t="shared" si="111"/>
        <v>-103332</v>
      </c>
      <c r="K161" s="56">
        <f t="shared" si="111"/>
        <v>-87621</v>
      </c>
      <c r="L161" s="56">
        <f t="shared" si="111"/>
        <v>-91345</v>
      </c>
      <c r="M161" s="56">
        <f t="shared" si="111"/>
        <v>-195527</v>
      </c>
      <c r="N161" s="56">
        <f t="shared" si="111"/>
        <v>-2568</v>
      </c>
      <c r="O161" s="56">
        <f t="shared" ref="O161" si="112">SUM(O162:O165)</f>
        <v>-1761</v>
      </c>
      <c r="Q161" s="56">
        <f t="shared" si="102"/>
        <v>-44767</v>
      </c>
      <c r="R161" s="56">
        <f t="shared" si="103"/>
        <v>-391227</v>
      </c>
      <c r="S161" s="56">
        <f t="shared" si="104"/>
        <v>-477825</v>
      </c>
      <c r="T161" s="56">
        <f t="shared" si="105"/>
        <v>-4329</v>
      </c>
      <c r="U161" s="45" t="s">
        <v>9</v>
      </c>
    </row>
    <row r="162" spans="1:21" ht="15.95" hidden="1" customHeight="1" outlineLevel="1" x14ac:dyDescent="0.2">
      <c r="A162" s="57" t="s">
        <v>108</v>
      </c>
      <c r="B162" s="58">
        <v>0</v>
      </c>
      <c r="C162" s="58">
        <v>0</v>
      </c>
      <c r="D162" s="58">
        <v>0</v>
      </c>
      <c r="E162" s="58">
        <v>0</v>
      </c>
      <c r="F162" s="58">
        <v>0</v>
      </c>
      <c r="G162" s="58">
        <v>0</v>
      </c>
      <c r="H162" s="58">
        <v>0</v>
      </c>
      <c r="I162" s="58">
        <v>0</v>
      </c>
      <c r="J162" s="58">
        <v>0</v>
      </c>
      <c r="K162" s="58">
        <v>0</v>
      </c>
      <c r="L162" s="58">
        <v>0</v>
      </c>
      <c r="M162" s="58">
        <v>0</v>
      </c>
      <c r="N162" s="58">
        <v>0</v>
      </c>
      <c r="O162" s="58">
        <v>0</v>
      </c>
      <c r="Q162" s="58">
        <f t="shared" si="102"/>
        <v>0</v>
      </c>
      <c r="R162" s="58">
        <f t="shared" si="103"/>
        <v>0</v>
      </c>
      <c r="S162" s="58">
        <f t="shared" si="104"/>
        <v>0</v>
      </c>
      <c r="T162" s="58">
        <f t="shared" si="105"/>
        <v>0</v>
      </c>
      <c r="U162" s="45" t="s">
        <v>9</v>
      </c>
    </row>
    <row r="163" spans="1:21" ht="15.95" hidden="1" customHeight="1" outlineLevel="1" x14ac:dyDescent="0.2">
      <c r="A163" s="57" t="s">
        <v>109</v>
      </c>
      <c r="B163" s="58">
        <v>0</v>
      </c>
      <c r="C163" s="58">
        <v>0</v>
      </c>
      <c r="D163" s="58">
        <v>0</v>
      </c>
      <c r="E163" s="58">
        <v>177</v>
      </c>
      <c r="F163" s="58">
        <v>45</v>
      </c>
      <c r="G163" s="58">
        <v>-45</v>
      </c>
      <c r="H163" s="58">
        <v>132</v>
      </c>
      <c r="I163" s="58">
        <v>46</v>
      </c>
      <c r="J163" s="58">
        <v>99</v>
      </c>
      <c r="K163" s="58">
        <v>277</v>
      </c>
      <c r="L163" s="58">
        <v>-79</v>
      </c>
      <c r="M163" s="58">
        <v>99</v>
      </c>
      <c r="N163" s="58">
        <v>-2480</v>
      </c>
      <c r="O163" s="58">
        <v>-1686</v>
      </c>
      <c r="Q163" s="58">
        <f t="shared" si="102"/>
        <v>177</v>
      </c>
      <c r="R163" s="58">
        <f t="shared" si="103"/>
        <v>178</v>
      </c>
      <c r="S163" s="58">
        <f t="shared" si="104"/>
        <v>396</v>
      </c>
      <c r="T163" s="58">
        <f t="shared" si="105"/>
        <v>-4166</v>
      </c>
      <c r="U163" s="45" t="s">
        <v>9</v>
      </c>
    </row>
    <row r="164" spans="1:21" ht="15.95" hidden="1" customHeight="1" outlineLevel="1" x14ac:dyDescent="0.2">
      <c r="A164" s="57" t="s">
        <v>110</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Q164" s="58">
        <f t="shared" si="102"/>
        <v>-44798</v>
      </c>
      <c r="R164" s="58">
        <f t="shared" si="103"/>
        <v>-391258</v>
      </c>
      <c r="S164" s="58">
        <f t="shared" si="104"/>
        <v>-477896</v>
      </c>
      <c r="T164" s="58">
        <f t="shared" si="105"/>
        <v>0</v>
      </c>
      <c r="U164" s="45" t="s">
        <v>9</v>
      </c>
    </row>
    <row r="165" spans="1:21" ht="15.95" hidden="1" customHeight="1" outlineLevel="1" x14ac:dyDescent="0.2">
      <c r="A165" s="57" t="s">
        <v>111</v>
      </c>
      <c r="B165" s="58">
        <v>0</v>
      </c>
      <c r="C165" s="58">
        <v>0</v>
      </c>
      <c r="D165" s="58">
        <v>0</v>
      </c>
      <c r="E165" s="58">
        <v>-146</v>
      </c>
      <c r="F165" s="58">
        <v>-37</v>
      </c>
      <c r="G165" s="58">
        <v>-34</v>
      </c>
      <c r="H165" s="58">
        <v>-38</v>
      </c>
      <c r="I165" s="58">
        <v>-38</v>
      </c>
      <c r="J165" s="58">
        <v>-71</v>
      </c>
      <c r="K165" s="58">
        <v>-224</v>
      </c>
      <c r="L165" s="58">
        <v>58</v>
      </c>
      <c r="M165" s="58">
        <v>-88</v>
      </c>
      <c r="N165" s="58">
        <v>-88</v>
      </c>
      <c r="O165" s="58">
        <v>-75</v>
      </c>
      <c r="Q165" s="58">
        <f t="shared" si="102"/>
        <v>-146</v>
      </c>
      <c r="R165" s="58">
        <f t="shared" si="103"/>
        <v>-147</v>
      </c>
      <c r="S165" s="58">
        <f t="shared" si="104"/>
        <v>-325</v>
      </c>
      <c r="T165" s="58">
        <f t="shared" si="105"/>
        <v>-163</v>
      </c>
      <c r="U165" s="45" t="s">
        <v>9</v>
      </c>
    </row>
    <row r="166" spans="1:21" ht="15.95" hidden="1" customHeight="1" outlineLevel="1" x14ac:dyDescent="0.2">
      <c r="A166" s="55" t="s">
        <v>112</v>
      </c>
      <c r="B166" s="141">
        <v>0</v>
      </c>
      <c r="C166" s="141">
        <v>-12</v>
      </c>
      <c r="D166" s="141">
        <v>-9</v>
      </c>
      <c r="E166" s="141">
        <v>-8</v>
      </c>
      <c r="F166" s="141">
        <v>0</v>
      </c>
      <c r="G166" s="141">
        <v>7</v>
      </c>
      <c r="H166" s="141">
        <v>-157</v>
      </c>
      <c r="I166" s="141">
        <f t="shared" ref="I166:N166" si="113">SUM(I167:I172)</f>
        <v>-5</v>
      </c>
      <c r="J166" s="141">
        <f t="shared" si="113"/>
        <v>-1</v>
      </c>
      <c r="K166" s="141">
        <f t="shared" si="113"/>
        <v>24760</v>
      </c>
      <c r="L166" s="141">
        <f t="shared" si="113"/>
        <v>-58</v>
      </c>
      <c r="M166" s="141">
        <f t="shared" si="113"/>
        <v>-59</v>
      </c>
      <c r="N166" s="141">
        <f t="shared" si="113"/>
        <v>-567</v>
      </c>
      <c r="O166" s="141">
        <f t="shared" ref="O166" si="114">SUM(O167:O172)</f>
        <v>-726</v>
      </c>
      <c r="Q166" s="56">
        <f t="shared" si="102"/>
        <v>-29</v>
      </c>
      <c r="R166" s="56">
        <f t="shared" si="103"/>
        <v>-155</v>
      </c>
      <c r="S166" s="56">
        <f t="shared" si="104"/>
        <v>24642</v>
      </c>
      <c r="T166" s="56">
        <f t="shared" si="105"/>
        <v>-1293</v>
      </c>
      <c r="U166" s="45" t="s">
        <v>9</v>
      </c>
    </row>
    <row r="167" spans="1:21" ht="15.95" hidden="1" customHeight="1" outlineLevel="1" x14ac:dyDescent="0.2">
      <c r="A167" s="57" t="s">
        <v>113</v>
      </c>
      <c r="B167" s="140">
        <v>0</v>
      </c>
      <c r="C167" s="140">
        <v>-12</v>
      </c>
      <c r="D167" s="140">
        <v>-9</v>
      </c>
      <c r="E167" s="140">
        <v>-8</v>
      </c>
      <c r="F167" s="140">
        <v>0</v>
      </c>
      <c r="G167" s="140">
        <v>7</v>
      </c>
      <c r="H167" s="140">
        <v>-157</v>
      </c>
      <c r="I167" s="140">
        <v>-5</v>
      </c>
      <c r="J167" s="140">
        <v>-1</v>
      </c>
      <c r="K167" s="140">
        <v>-43</v>
      </c>
      <c r="L167" s="140">
        <v>-58</v>
      </c>
      <c r="M167" s="140">
        <v>-59</v>
      </c>
      <c r="N167" s="140">
        <v>-526</v>
      </c>
      <c r="O167" s="140">
        <v>-399</v>
      </c>
      <c r="Q167" s="58">
        <f t="shared" si="102"/>
        <v>-29</v>
      </c>
      <c r="R167" s="58">
        <f t="shared" si="103"/>
        <v>-155</v>
      </c>
      <c r="S167" s="58">
        <f t="shared" si="104"/>
        <v>-161</v>
      </c>
      <c r="T167" s="58">
        <f t="shared" si="105"/>
        <v>-925</v>
      </c>
      <c r="U167" s="45" t="s">
        <v>9</v>
      </c>
    </row>
    <row r="168" spans="1:21" ht="15.95" hidden="1" customHeight="1" outlineLevel="1" x14ac:dyDescent="0.25">
      <c r="A168" s="57" t="s">
        <v>114</v>
      </c>
      <c r="B168" s="148">
        <v>0</v>
      </c>
      <c r="C168" s="148">
        <v>0</v>
      </c>
      <c r="D168" s="148">
        <v>0</v>
      </c>
      <c r="E168" s="148">
        <v>0</v>
      </c>
      <c r="F168" s="148">
        <v>0</v>
      </c>
      <c r="G168" s="148">
        <v>0</v>
      </c>
      <c r="H168" s="148">
        <v>0</v>
      </c>
      <c r="I168" s="148">
        <v>0</v>
      </c>
      <c r="J168" s="148">
        <v>0</v>
      </c>
      <c r="K168" s="148">
        <v>0</v>
      </c>
      <c r="L168" s="148">
        <v>0</v>
      </c>
      <c r="M168" s="148">
        <v>0</v>
      </c>
      <c r="N168" s="148">
        <v>0</v>
      </c>
      <c r="O168" s="148">
        <v>0</v>
      </c>
      <c r="Q168" s="34">
        <f t="shared" si="102"/>
        <v>0</v>
      </c>
      <c r="R168" s="34">
        <f t="shared" ref="R168:R187" si="115">SUM(F168:I168)</f>
        <v>0</v>
      </c>
      <c r="S168" s="34">
        <f t="shared" ref="S168:S187" si="116">SUM(J168:M168)</f>
        <v>0</v>
      </c>
      <c r="T168" s="34">
        <f t="shared" ref="T168:T187" si="117">SUM(N168:P168)</f>
        <v>0</v>
      </c>
      <c r="U168" s="45" t="s">
        <v>9</v>
      </c>
    </row>
    <row r="169" spans="1:21" ht="15.95" hidden="1" customHeight="1" outlineLevel="1" x14ac:dyDescent="0.25">
      <c r="A169" s="57" t="s">
        <v>115</v>
      </c>
      <c r="B169" s="148">
        <v>0</v>
      </c>
      <c r="C169" s="148">
        <v>0</v>
      </c>
      <c r="D169" s="148">
        <v>0</v>
      </c>
      <c r="E169" s="148">
        <v>0</v>
      </c>
      <c r="F169" s="148">
        <v>0</v>
      </c>
      <c r="G169" s="148">
        <v>0</v>
      </c>
      <c r="H169" s="148">
        <v>0</v>
      </c>
      <c r="I169" s="148">
        <v>0</v>
      </c>
      <c r="J169" s="148">
        <v>0</v>
      </c>
      <c r="K169" s="148">
        <v>0</v>
      </c>
      <c r="L169" s="148">
        <v>0</v>
      </c>
      <c r="M169" s="148">
        <v>0</v>
      </c>
      <c r="N169" s="148">
        <v>-431</v>
      </c>
      <c r="O169" s="148">
        <v>-448</v>
      </c>
      <c r="Q169" s="34">
        <f t="shared" si="102"/>
        <v>0</v>
      </c>
      <c r="R169" s="34">
        <f t="shared" si="115"/>
        <v>0</v>
      </c>
      <c r="S169" s="34">
        <f t="shared" si="116"/>
        <v>0</v>
      </c>
      <c r="T169" s="34">
        <f t="shared" si="117"/>
        <v>-879</v>
      </c>
      <c r="U169" s="45" t="s">
        <v>9</v>
      </c>
    </row>
    <row r="170" spans="1:21" ht="15.95" hidden="1" customHeight="1" outlineLevel="1" x14ac:dyDescent="0.25">
      <c r="A170" s="57" t="s">
        <v>116</v>
      </c>
      <c r="B170" s="148">
        <v>0</v>
      </c>
      <c r="C170" s="148">
        <v>0</v>
      </c>
      <c r="D170" s="148">
        <v>0</v>
      </c>
      <c r="E170" s="148">
        <v>0</v>
      </c>
      <c r="F170" s="148">
        <v>0</v>
      </c>
      <c r="G170" s="148">
        <v>0</v>
      </c>
      <c r="H170" s="148">
        <v>0</v>
      </c>
      <c r="I170" s="148">
        <v>0</v>
      </c>
      <c r="J170" s="148">
        <v>0</v>
      </c>
      <c r="K170" s="148">
        <v>0</v>
      </c>
      <c r="L170" s="148">
        <v>0</v>
      </c>
      <c r="M170" s="148">
        <v>0</v>
      </c>
      <c r="N170" s="148">
        <v>0</v>
      </c>
      <c r="O170" s="148">
        <v>0</v>
      </c>
      <c r="Q170" s="34">
        <f t="shared" si="102"/>
        <v>0</v>
      </c>
      <c r="R170" s="34">
        <f t="shared" si="115"/>
        <v>0</v>
      </c>
      <c r="S170" s="34">
        <f t="shared" si="116"/>
        <v>0</v>
      </c>
      <c r="T170" s="34">
        <f t="shared" si="117"/>
        <v>0</v>
      </c>
      <c r="U170" s="45" t="s">
        <v>9</v>
      </c>
    </row>
    <row r="171" spans="1:21" ht="15.95" hidden="1" customHeight="1" outlineLevel="1" x14ac:dyDescent="0.25">
      <c r="A171" s="57" t="s">
        <v>117</v>
      </c>
      <c r="B171" s="148">
        <v>0</v>
      </c>
      <c r="C171" s="148">
        <v>0</v>
      </c>
      <c r="D171" s="148">
        <v>0</v>
      </c>
      <c r="E171" s="148">
        <v>0</v>
      </c>
      <c r="F171" s="148">
        <v>0</v>
      </c>
      <c r="G171" s="148">
        <v>0</v>
      </c>
      <c r="H171" s="148">
        <v>0</v>
      </c>
      <c r="I171" s="148">
        <v>0</v>
      </c>
      <c r="J171" s="148">
        <v>0</v>
      </c>
      <c r="K171" s="148">
        <v>24803</v>
      </c>
      <c r="L171" s="148">
        <v>0</v>
      </c>
      <c r="M171" s="148">
        <v>0</v>
      </c>
      <c r="N171" s="148">
        <v>390</v>
      </c>
      <c r="O171" s="148">
        <v>121</v>
      </c>
      <c r="Q171" s="34">
        <f t="shared" si="102"/>
        <v>0</v>
      </c>
      <c r="R171" s="34">
        <f t="shared" si="115"/>
        <v>0</v>
      </c>
      <c r="S171" s="34">
        <f t="shared" si="116"/>
        <v>24803</v>
      </c>
      <c r="T171" s="34">
        <f t="shared" si="117"/>
        <v>511</v>
      </c>
      <c r="U171" s="45" t="s">
        <v>9</v>
      </c>
    </row>
    <row r="172" spans="1:21" ht="15.95" hidden="1" customHeight="1" outlineLevel="1" x14ac:dyDescent="0.25">
      <c r="A172" s="57" t="s">
        <v>118</v>
      </c>
      <c r="B172" s="148">
        <v>0</v>
      </c>
      <c r="C172" s="148">
        <v>0</v>
      </c>
      <c r="D172" s="148">
        <v>0</v>
      </c>
      <c r="E172" s="148">
        <v>0</v>
      </c>
      <c r="F172" s="148">
        <v>0</v>
      </c>
      <c r="G172" s="148">
        <v>0</v>
      </c>
      <c r="H172" s="148">
        <v>0</v>
      </c>
      <c r="I172" s="148">
        <v>0</v>
      </c>
      <c r="J172" s="148">
        <v>0</v>
      </c>
      <c r="K172" s="148">
        <v>0</v>
      </c>
      <c r="L172" s="148">
        <v>0</v>
      </c>
      <c r="M172" s="148">
        <v>0</v>
      </c>
      <c r="N172" s="148">
        <v>0</v>
      </c>
      <c r="O172" s="148">
        <v>0</v>
      </c>
      <c r="Q172" s="34">
        <f t="shared" si="102"/>
        <v>0</v>
      </c>
      <c r="R172" s="34">
        <f t="shared" si="115"/>
        <v>0</v>
      </c>
      <c r="S172" s="34">
        <f t="shared" si="116"/>
        <v>0</v>
      </c>
      <c r="T172" s="34">
        <f t="shared" si="117"/>
        <v>0</v>
      </c>
      <c r="U172" s="45" t="s">
        <v>9</v>
      </c>
    </row>
    <row r="173" spans="1:21" ht="15.95" hidden="1" customHeight="1" outlineLevel="1" x14ac:dyDescent="0.2">
      <c r="A173" s="59" t="s">
        <v>119</v>
      </c>
      <c r="B173" s="56">
        <f t="shared" ref="B173:H173" si="118">B160+B161+B166</f>
        <v>-131</v>
      </c>
      <c r="C173" s="56">
        <f t="shared" si="118"/>
        <v>4156</v>
      </c>
      <c r="D173" s="56">
        <f t="shared" si="118"/>
        <v>16176</v>
      </c>
      <c r="E173" s="56">
        <f t="shared" si="118"/>
        <v>12673</v>
      </c>
      <c r="F173" s="56">
        <f t="shared" si="118"/>
        <v>9308</v>
      </c>
      <c r="G173" s="56">
        <f t="shared" si="118"/>
        <v>23307</v>
      </c>
      <c r="H173" s="56">
        <f t="shared" si="118"/>
        <v>63600</v>
      </c>
      <c r="I173" s="56">
        <f t="shared" ref="I173:J173" si="119">I160+I161+I166</f>
        <v>69677</v>
      </c>
      <c r="J173" s="56">
        <f t="shared" si="119"/>
        <v>56437</v>
      </c>
      <c r="K173" s="56">
        <f t="shared" ref="K173:L173" si="120">K160+K161+K166</f>
        <v>-30781</v>
      </c>
      <c r="L173" s="56">
        <f t="shared" si="120"/>
        <v>26072</v>
      </c>
      <c r="M173" s="56">
        <f t="shared" ref="M173:N173" si="121">M160+M161+M166</f>
        <v>80098</v>
      </c>
      <c r="N173" s="56">
        <f t="shared" si="121"/>
        <v>51801</v>
      </c>
      <c r="O173" s="56">
        <f t="shared" ref="O173" si="122">O160+O161+O166</f>
        <v>42615</v>
      </c>
      <c r="Q173" s="56">
        <f t="shared" si="102"/>
        <v>32874</v>
      </c>
      <c r="R173" s="56">
        <f t="shared" si="115"/>
        <v>165892</v>
      </c>
      <c r="S173" s="56">
        <f t="shared" si="116"/>
        <v>131826</v>
      </c>
      <c r="T173" s="56">
        <f t="shared" si="117"/>
        <v>94416</v>
      </c>
      <c r="U173" s="45" t="s">
        <v>9</v>
      </c>
    </row>
    <row r="174" spans="1:21" ht="15.95" hidden="1" customHeight="1" outlineLevel="1" x14ac:dyDescent="0.2">
      <c r="A174" s="60" t="s">
        <v>120</v>
      </c>
      <c r="B174" s="56">
        <v>0</v>
      </c>
      <c r="C174" s="56">
        <v>0</v>
      </c>
      <c r="D174" s="56">
        <v>0</v>
      </c>
      <c r="E174" s="56">
        <v>-52</v>
      </c>
      <c r="F174" s="56">
        <v>-11</v>
      </c>
      <c r="G174" s="56">
        <v>-10</v>
      </c>
      <c r="H174" s="56">
        <v>-10</v>
      </c>
      <c r="I174" s="56">
        <f t="shared" ref="I174:N174" si="123">SUM(I175:I177)</f>
        <v>-10</v>
      </c>
      <c r="J174" s="56">
        <f t="shared" si="123"/>
        <v>-18</v>
      </c>
      <c r="K174" s="56">
        <f t="shared" si="123"/>
        <v>-58</v>
      </c>
      <c r="L174" s="56">
        <f t="shared" si="123"/>
        <v>26</v>
      </c>
      <c r="M174" s="56">
        <f t="shared" si="123"/>
        <v>-2047</v>
      </c>
      <c r="N174" s="56">
        <f t="shared" si="123"/>
        <v>-25717</v>
      </c>
      <c r="O174" s="56">
        <f t="shared" ref="O174" si="124">SUM(O175:O177)</f>
        <v>-28088</v>
      </c>
      <c r="Q174" s="56">
        <f t="shared" si="102"/>
        <v>-52</v>
      </c>
      <c r="R174" s="56">
        <f t="shared" si="115"/>
        <v>-41</v>
      </c>
      <c r="S174" s="56">
        <f t="shared" si="116"/>
        <v>-2097</v>
      </c>
      <c r="T174" s="56">
        <f t="shared" si="117"/>
        <v>-53805</v>
      </c>
      <c r="U174" s="45" t="s">
        <v>9</v>
      </c>
    </row>
    <row r="175" spans="1:21" ht="15.95" hidden="1" customHeight="1" outlineLevel="1" x14ac:dyDescent="0.2">
      <c r="A175" s="57" t="s">
        <v>121</v>
      </c>
      <c r="B175" s="58">
        <v>0</v>
      </c>
      <c r="C175" s="58">
        <v>0</v>
      </c>
      <c r="D175" s="58">
        <v>0</v>
      </c>
      <c r="E175" s="58">
        <v>-52</v>
      </c>
      <c r="F175" s="58">
        <v>-11</v>
      </c>
      <c r="G175" s="58">
        <v>-10</v>
      </c>
      <c r="H175" s="58">
        <v>-10</v>
      </c>
      <c r="I175" s="58">
        <v>-10</v>
      </c>
      <c r="J175" s="58">
        <v>-18</v>
      </c>
      <c r="K175" s="58">
        <v>-58</v>
      </c>
      <c r="L175" s="58">
        <v>26</v>
      </c>
      <c r="M175" s="58">
        <v>-2040</v>
      </c>
      <c r="N175" s="58">
        <v>-25501</v>
      </c>
      <c r="O175" s="58">
        <v>-27865</v>
      </c>
      <c r="Q175" s="58">
        <f t="shared" si="102"/>
        <v>-52</v>
      </c>
      <c r="R175" s="58">
        <f t="shared" si="115"/>
        <v>-41</v>
      </c>
      <c r="S175" s="58">
        <f t="shared" si="116"/>
        <v>-2090</v>
      </c>
      <c r="T175" s="58">
        <f t="shared" si="117"/>
        <v>-53366</v>
      </c>
      <c r="U175" s="45" t="s">
        <v>9</v>
      </c>
    </row>
    <row r="176" spans="1:21" ht="15.95" hidden="1" customHeight="1" outlineLevel="1" x14ac:dyDescent="0.2">
      <c r="A176" s="57" t="s">
        <v>122</v>
      </c>
      <c r="B176" s="58">
        <v>0</v>
      </c>
      <c r="C176" s="58">
        <v>0</v>
      </c>
      <c r="D176" s="58">
        <v>0</v>
      </c>
      <c r="E176" s="58">
        <v>0</v>
      </c>
      <c r="F176" s="58">
        <v>0</v>
      </c>
      <c r="G176" s="58">
        <v>0</v>
      </c>
      <c r="H176" s="58">
        <v>0</v>
      </c>
      <c r="I176" s="58">
        <v>0</v>
      </c>
      <c r="J176" s="58">
        <v>0</v>
      </c>
      <c r="K176" s="58">
        <v>0</v>
      </c>
      <c r="L176" s="58">
        <v>0</v>
      </c>
      <c r="M176" s="58">
        <v>0</v>
      </c>
      <c r="N176" s="58">
        <v>0</v>
      </c>
      <c r="O176" s="58">
        <v>0</v>
      </c>
      <c r="Q176" s="58">
        <f t="shared" si="102"/>
        <v>0</v>
      </c>
      <c r="R176" s="58">
        <f t="shared" si="115"/>
        <v>0</v>
      </c>
      <c r="S176" s="58">
        <f t="shared" si="116"/>
        <v>0</v>
      </c>
      <c r="T176" s="58">
        <f t="shared" si="117"/>
        <v>0</v>
      </c>
      <c r="U176" s="45" t="s">
        <v>9</v>
      </c>
    </row>
    <row r="177" spans="1:28" ht="15.95" hidden="1" customHeight="1" outlineLevel="1" x14ac:dyDescent="0.2">
      <c r="A177" s="57" t="s">
        <v>123</v>
      </c>
      <c r="B177" s="58">
        <v>0</v>
      </c>
      <c r="C177" s="58">
        <v>0</v>
      </c>
      <c r="D177" s="58">
        <v>0</v>
      </c>
      <c r="E177" s="58">
        <v>0</v>
      </c>
      <c r="F177" s="58">
        <v>0</v>
      </c>
      <c r="G177" s="58">
        <v>0</v>
      </c>
      <c r="H177" s="58">
        <v>0</v>
      </c>
      <c r="I177" s="58">
        <v>0</v>
      </c>
      <c r="J177" s="58">
        <v>0</v>
      </c>
      <c r="K177" s="58">
        <v>0</v>
      </c>
      <c r="L177" s="58">
        <v>0</v>
      </c>
      <c r="M177" s="58">
        <v>-7</v>
      </c>
      <c r="N177" s="58">
        <v>-216</v>
      </c>
      <c r="O177" s="58">
        <v>-223</v>
      </c>
      <c r="Q177" s="58">
        <f t="shared" si="102"/>
        <v>0</v>
      </c>
      <c r="R177" s="58">
        <f t="shared" si="115"/>
        <v>0</v>
      </c>
      <c r="S177" s="58">
        <f t="shared" si="116"/>
        <v>-7</v>
      </c>
      <c r="T177" s="58">
        <f t="shared" si="117"/>
        <v>-439</v>
      </c>
      <c r="U177" s="45" t="s">
        <v>9</v>
      </c>
    </row>
    <row r="178" spans="1:28" ht="15.95" hidden="1" customHeight="1" outlineLevel="1" x14ac:dyDescent="0.2">
      <c r="A178" s="60" t="s">
        <v>124</v>
      </c>
      <c r="B178" s="56">
        <v>0</v>
      </c>
      <c r="C178" s="56">
        <v>0</v>
      </c>
      <c r="D178" s="56">
        <v>0</v>
      </c>
      <c r="E178" s="56">
        <v>0</v>
      </c>
      <c r="F178" s="56">
        <v>0</v>
      </c>
      <c r="G178" s="56">
        <v>0</v>
      </c>
      <c r="H178" s="56">
        <v>0</v>
      </c>
      <c r="I178" s="56">
        <f t="shared" ref="I178:N178" si="125">SUM(I179:I180)</f>
        <v>0</v>
      </c>
      <c r="J178" s="56">
        <f t="shared" si="125"/>
        <v>0</v>
      </c>
      <c r="K178" s="56">
        <f t="shared" si="125"/>
        <v>0</v>
      </c>
      <c r="L178" s="56">
        <f t="shared" si="125"/>
        <v>0</v>
      </c>
      <c r="M178" s="56">
        <f t="shared" si="125"/>
        <v>7</v>
      </c>
      <c r="N178" s="56">
        <f t="shared" si="125"/>
        <v>184</v>
      </c>
      <c r="O178" s="56">
        <f t="shared" ref="O178" si="126">SUM(O179:O180)</f>
        <v>362</v>
      </c>
      <c r="Q178" s="56">
        <f t="shared" si="102"/>
        <v>0</v>
      </c>
      <c r="R178" s="56">
        <f t="shared" si="115"/>
        <v>0</v>
      </c>
      <c r="S178" s="56">
        <f t="shared" si="116"/>
        <v>7</v>
      </c>
      <c r="T178" s="56">
        <f t="shared" si="117"/>
        <v>546</v>
      </c>
      <c r="U178" s="45" t="s">
        <v>9</v>
      </c>
    </row>
    <row r="179" spans="1:28" ht="15.95" hidden="1" customHeight="1" outlineLevel="1" x14ac:dyDescent="0.2">
      <c r="A179" s="57" t="s">
        <v>125</v>
      </c>
      <c r="B179" s="56">
        <v>0</v>
      </c>
      <c r="C179" s="56">
        <v>0</v>
      </c>
      <c r="D179" s="56">
        <v>0</v>
      </c>
      <c r="E179" s="56">
        <v>0</v>
      </c>
      <c r="F179" s="56">
        <v>0</v>
      </c>
      <c r="G179" s="56">
        <v>0</v>
      </c>
      <c r="H179" s="56">
        <v>0</v>
      </c>
      <c r="I179" s="56">
        <v>0</v>
      </c>
      <c r="J179" s="56">
        <v>0</v>
      </c>
      <c r="K179" s="56">
        <v>0</v>
      </c>
      <c r="L179" s="56">
        <v>0</v>
      </c>
      <c r="M179" s="56">
        <v>4</v>
      </c>
      <c r="N179" s="56">
        <v>181</v>
      </c>
      <c r="O179" s="56">
        <v>275</v>
      </c>
      <c r="Q179" s="58">
        <f t="shared" si="102"/>
        <v>0</v>
      </c>
      <c r="R179" s="58">
        <f t="shared" si="115"/>
        <v>0</v>
      </c>
      <c r="S179" s="58">
        <f t="shared" si="116"/>
        <v>4</v>
      </c>
      <c r="T179" s="58">
        <f t="shared" si="117"/>
        <v>456</v>
      </c>
      <c r="U179" s="45" t="s">
        <v>9</v>
      </c>
    </row>
    <row r="180" spans="1:28" ht="15.95" hidden="1" customHeight="1" outlineLevel="1" x14ac:dyDescent="0.2">
      <c r="A180" s="57" t="s">
        <v>123</v>
      </c>
      <c r="B180" s="56">
        <v>0</v>
      </c>
      <c r="C180" s="56">
        <v>0</v>
      </c>
      <c r="D180" s="56">
        <v>0</v>
      </c>
      <c r="E180" s="56">
        <v>0</v>
      </c>
      <c r="F180" s="56">
        <v>0</v>
      </c>
      <c r="G180" s="56">
        <v>0</v>
      </c>
      <c r="H180" s="56">
        <v>0</v>
      </c>
      <c r="I180" s="56">
        <v>0</v>
      </c>
      <c r="J180" s="56">
        <v>0</v>
      </c>
      <c r="K180" s="56">
        <v>0</v>
      </c>
      <c r="L180" s="56">
        <v>0</v>
      </c>
      <c r="M180" s="56">
        <v>3</v>
      </c>
      <c r="N180" s="56">
        <v>3</v>
      </c>
      <c r="O180" s="56">
        <v>87</v>
      </c>
      <c r="Q180" s="56">
        <f t="shared" si="102"/>
        <v>0</v>
      </c>
      <c r="R180" s="56">
        <f t="shared" si="115"/>
        <v>0</v>
      </c>
      <c r="S180" s="56">
        <f t="shared" si="116"/>
        <v>3</v>
      </c>
      <c r="T180" s="56">
        <f t="shared" si="117"/>
        <v>90</v>
      </c>
      <c r="U180" s="45" t="s">
        <v>9</v>
      </c>
    </row>
    <row r="181" spans="1:28" ht="15.95" hidden="1" customHeight="1" outlineLevel="1" x14ac:dyDescent="0.2">
      <c r="A181" s="55" t="s">
        <v>126</v>
      </c>
      <c r="B181" s="56">
        <f t="shared" ref="B181:H181" si="127">B173+B174+B178</f>
        <v>-131</v>
      </c>
      <c r="C181" s="56">
        <f t="shared" si="127"/>
        <v>4156</v>
      </c>
      <c r="D181" s="56">
        <f t="shared" si="127"/>
        <v>16176</v>
      </c>
      <c r="E181" s="56">
        <f t="shared" si="127"/>
        <v>12621</v>
      </c>
      <c r="F181" s="56">
        <f t="shared" si="127"/>
        <v>9297</v>
      </c>
      <c r="G181" s="56">
        <f t="shared" si="127"/>
        <v>23297</v>
      </c>
      <c r="H181" s="56">
        <f t="shared" si="127"/>
        <v>63590</v>
      </c>
      <c r="I181" s="56">
        <f t="shared" ref="I181:J181" si="128">I173+I174+I178</f>
        <v>69667</v>
      </c>
      <c r="J181" s="56">
        <f t="shared" si="128"/>
        <v>56419</v>
      </c>
      <c r="K181" s="56">
        <f t="shared" ref="K181:L181" si="129">K173+K174+K178</f>
        <v>-30839</v>
      </c>
      <c r="L181" s="56">
        <f t="shared" si="129"/>
        <v>26098</v>
      </c>
      <c r="M181" s="56">
        <f t="shared" ref="M181:N181" si="130">M173+M174+M178</f>
        <v>78058</v>
      </c>
      <c r="N181" s="56">
        <f t="shared" si="130"/>
        <v>26268</v>
      </c>
      <c r="O181" s="56">
        <f t="shared" ref="O181" si="131">O173+O174+O178</f>
        <v>14889</v>
      </c>
      <c r="Q181" s="56">
        <f t="shared" si="102"/>
        <v>32822</v>
      </c>
      <c r="R181" s="56">
        <f t="shared" si="115"/>
        <v>165851</v>
      </c>
      <c r="S181" s="56">
        <f t="shared" si="116"/>
        <v>129736</v>
      </c>
      <c r="T181" s="56">
        <f t="shared" si="117"/>
        <v>41157</v>
      </c>
      <c r="U181" s="45" t="s">
        <v>9</v>
      </c>
    </row>
    <row r="182" spans="1:28" ht="15.95" hidden="1" customHeight="1" outlineLevel="1" x14ac:dyDescent="0.2">
      <c r="A182" s="55" t="s">
        <v>127</v>
      </c>
      <c r="B182" s="56">
        <v>45</v>
      </c>
      <c r="C182" s="56">
        <v>-1113</v>
      </c>
      <c r="D182" s="56">
        <v>-5334</v>
      </c>
      <c r="E182" s="56">
        <v>-4774</v>
      </c>
      <c r="F182" s="56">
        <v>-3162</v>
      </c>
      <c r="G182" s="56">
        <v>-7940</v>
      </c>
      <c r="H182" s="56">
        <v>-21644</v>
      </c>
      <c r="I182" s="56">
        <f t="shared" ref="I182:N182" si="132">SUM(I183:I186)</f>
        <v>-23689</v>
      </c>
      <c r="J182" s="56">
        <f t="shared" si="132"/>
        <v>-19183</v>
      </c>
      <c r="K182" s="56">
        <f t="shared" si="132"/>
        <v>10483</v>
      </c>
      <c r="L182" s="56">
        <f t="shared" si="132"/>
        <v>-8880</v>
      </c>
      <c r="M182" s="56">
        <f t="shared" si="132"/>
        <v>-26534</v>
      </c>
      <c r="N182" s="56">
        <f t="shared" si="132"/>
        <v>-12341</v>
      </c>
      <c r="O182" s="56">
        <f t="shared" ref="O182" si="133">SUM(O183:O186)</f>
        <v>-8321</v>
      </c>
      <c r="Q182" s="56">
        <f t="shared" si="102"/>
        <v>-11176</v>
      </c>
      <c r="R182" s="56">
        <f t="shared" si="115"/>
        <v>-56435</v>
      </c>
      <c r="S182" s="56">
        <f t="shared" si="116"/>
        <v>-44114</v>
      </c>
      <c r="T182" s="56">
        <f t="shared" si="117"/>
        <v>-20662</v>
      </c>
      <c r="U182" s="45" t="s">
        <v>9</v>
      </c>
    </row>
    <row r="183" spans="1:28" ht="15.95" hidden="1" customHeight="1" outlineLevel="1" x14ac:dyDescent="0.2">
      <c r="A183" s="57" t="s">
        <v>128</v>
      </c>
      <c r="B183" s="58">
        <v>0</v>
      </c>
      <c r="C183" s="58">
        <v>0</v>
      </c>
      <c r="D183" s="58">
        <v>0</v>
      </c>
      <c r="E183" s="58">
        <v>0</v>
      </c>
      <c r="F183" s="58">
        <v>0</v>
      </c>
      <c r="G183" s="58">
        <v>0</v>
      </c>
      <c r="H183" s="58">
        <v>0</v>
      </c>
      <c r="I183" s="58">
        <v>0</v>
      </c>
      <c r="J183" s="58">
        <v>0</v>
      </c>
      <c r="K183" s="58">
        <v>-5615</v>
      </c>
      <c r="L183" s="58">
        <v>11</v>
      </c>
      <c r="M183" s="58">
        <v>598</v>
      </c>
      <c r="N183" s="58">
        <v>0</v>
      </c>
      <c r="O183" s="58">
        <v>0</v>
      </c>
      <c r="Q183" s="58">
        <f t="shared" si="102"/>
        <v>0</v>
      </c>
      <c r="R183" s="58">
        <f t="shared" si="115"/>
        <v>0</v>
      </c>
      <c r="S183" s="58">
        <f t="shared" si="116"/>
        <v>-5006</v>
      </c>
      <c r="T183" s="58">
        <f t="shared" si="117"/>
        <v>0</v>
      </c>
      <c r="U183" s="45" t="s">
        <v>9</v>
      </c>
    </row>
    <row r="184" spans="1:28" ht="15.95" hidden="1" customHeight="1" outlineLevel="1" x14ac:dyDescent="0.2">
      <c r="A184" s="57" t="s">
        <v>129</v>
      </c>
      <c r="B184" s="58">
        <v>0</v>
      </c>
      <c r="C184" s="58">
        <v>0</v>
      </c>
      <c r="D184" s="58">
        <v>0</v>
      </c>
      <c r="E184" s="58">
        <v>0</v>
      </c>
      <c r="F184" s="58">
        <v>0</v>
      </c>
      <c r="G184" s="58">
        <v>0</v>
      </c>
      <c r="H184" s="58">
        <v>0</v>
      </c>
      <c r="I184" s="58">
        <v>0</v>
      </c>
      <c r="J184" s="58">
        <v>0</v>
      </c>
      <c r="K184" s="58">
        <v>-2026</v>
      </c>
      <c r="L184" s="58">
        <v>2</v>
      </c>
      <c r="M184" s="58">
        <v>213</v>
      </c>
      <c r="N184" s="58">
        <v>0</v>
      </c>
      <c r="O184" s="58">
        <v>0</v>
      </c>
      <c r="Q184" s="58">
        <f t="shared" si="102"/>
        <v>0</v>
      </c>
      <c r="R184" s="58">
        <f t="shared" si="115"/>
        <v>0</v>
      </c>
      <c r="S184" s="58">
        <f t="shared" si="116"/>
        <v>-1811</v>
      </c>
      <c r="T184" s="58">
        <f t="shared" si="117"/>
        <v>0</v>
      </c>
      <c r="U184" s="45" t="s">
        <v>9</v>
      </c>
    </row>
    <row r="185" spans="1:28" ht="15.95" hidden="1" customHeight="1" outlineLevel="1" x14ac:dyDescent="0.2">
      <c r="A185" s="57" t="s">
        <v>130</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Q185" s="58">
        <f t="shared" si="102"/>
        <v>-8218</v>
      </c>
      <c r="R185" s="58">
        <f t="shared" si="115"/>
        <v>-41496</v>
      </c>
      <c r="S185" s="58">
        <f t="shared" si="116"/>
        <v>-27424</v>
      </c>
      <c r="T185" s="58">
        <f t="shared" si="117"/>
        <v>-15193</v>
      </c>
      <c r="U185" s="45" t="s">
        <v>9</v>
      </c>
    </row>
    <row r="186" spans="1:28" ht="15.95" hidden="1" customHeight="1" outlineLevel="1" x14ac:dyDescent="0.2">
      <c r="A186" s="57" t="s">
        <v>131</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Q186" s="58">
        <f t="shared" si="102"/>
        <v>-2958</v>
      </c>
      <c r="R186" s="58">
        <f t="shared" si="115"/>
        <v>-14939</v>
      </c>
      <c r="S186" s="58">
        <f t="shared" si="116"/>
        <v>-9873</v>
      </c>
      <c r="T186" s="58">
        <f t="shared" si="117"/>
        <v>-5469</v>
      </c>
      <c r="U186" s="45" t="s">
        <v>9</v>
      </c>
    </row>
    <row r="187" spans="1:28" ht="15.95" hidden="1" customHeight="1" outlineLevel="1" x14ac:dyDescent="0.2">
      <c r="A187" s="55" t="s">
        <v>81</v>
      </c>
      <c r="B187" s="56">
        <f t="shared" ref="B187:H187" si="134">B181+B182</f>
        <v>-86</v>
      </c>
      <c r="C187" s="56">
        <f t="shared" si="134"/>
        <v>3043</v>
      </c>
      <c r="D187" s="56">
        <f t="shared" si="134"/>
        <v>10842</v>
      </c>
      <c r="E187" s="56">
        <f t="shared" si="134"/>
        <v>7847</v>
      </c>
      <c r="F187" s="56">
        <f t="shared" si="134"/>
        <v>6135</v>
      </c>
      <c r="G187" s="56">
        <f t="shared" si="134"/>
        <v>15357</v>
      </c>
      <c r="H187" s="56">
        <f t="shared" si="134"/>
        <v>41946</v>
      </c>
      <c r="I187" s="56">
        <f t="shared" ref="I187:J187" si="135">I181+I182</f>
        <v>45978</v>
      </c>
      <c r="J187" s="56">
        <f t="shared" si="135"/>
        <v>37236</v>
      </c>
      <c r="K187" s="56">
        <f t="shared" ref="K187:L187" si="136">K181+K182</f>
        <v>-20356</v>
      </c>
      <c r="L187" s="56">
        <f t="shared" si="136"/>
        <v>17218</v>
      </c>
      <c r="M187" s="56">
        <f t="shared" ref="M187:N187" si="137">M181+M182</f>
        <v>51524</v>
      </c>
      <c r="N187" s="56">
        <f t="shared" si="137"/>
        <v>13927</v>
      </c>
      <c r="O187" s="56">
        <f t="shared" ref="O187" si="138">O181+O182</f>
        <v>6568</v>
      </c>
      <c r="Q187" s="56">
        <f t="shared" si="102"/>
        <v>21646</v>
      </c>
      <c r="R187" s="56">
        <f t="shared" si="115"/>
        <v>109416</v>
      </c>
      <c r="S187" s="56">
        <f t="shared" si="116"/>
        <v>85622</v>
      </c>
      <c r="T187" s="56">
        <f t="shared" si="117"/>
        <v>20495</v>
      </c>
      <c r="U187" s="45" t="s">
        <v>9</v>
      </c>
    </row>
    <row r="188" spans="1:28" ht="15.95" customHeight="1" collapsed="1" x14ac:dyDescent="0.2">
      <c r="U188" s="45" t="s">
        <v>9</v>
      </c>
    </row>
    <row r="189" spans="1:28" s="42" customFormat="1" ht="15.95" customHeight="1" x14ac:dyDescent="0.2">
      <c r="A189" s="39" t="s">
        <v>182</v>
      </c>
      <c r="B189" s="40"/>
      <c r="C189" s="40"/>
      <c r="D189" s="40"/>
      <c r="E189" s="40"/>
      <c r="F189" s="40"/>
      <c r="G189" s="40"/>
      <c r="H189" s="40"/>
      <c r="I189" s="40"/>
      <c r="J189" s="40"/>
      <c r="K189" s="40"/>
      <c r="L189" s="40"/>
      <c r="M189" s="40"/>
      <c r="N189" s="40"/>
      <c r="O189" s="40"/>
      <c r="Q189" s="40"/>
      <c r="R189" s="40"/>
      <c r="S189" s="40"/>
      <c r="T189" s="40"/>
      <c r="U189" s="41" t="s">
        <v>9</v>
      </c>
    </row>
    <row r="190" spans="1:28" ht="15.95" customHeight="1" collapsed="1" x14ac:dyDescent="0.2">
      <c r="A190" s="43" t="s">
        <v>133</v>
      </c>
      <c r="B190" s="145">
        <v>27220</v>
      </c>
      <c r="C190" s="145">
        <v>46522</v>
      </c>
      <c r="D190" s="145">
        <v>66078</v>
      </c>
      <c r="E190" s="145">
        <v>614259</v>
      </c>
      <c r="F190" s="145">
        <v>605257</v>
      </c>
      <c r="G190" s="145">
        <v>642420</v>
      </c>
      <c r="H190" s="44">
        <f t="shared" ref="H190:M190" si="139">H191+H206</f>
        <v>749794</v>
      </c>
      <c r="I190" s="44">
        <f t="shared" si="139"/>
        <v>871518</v>
      </c>
      <c r="J190" s="44">
        <f t="shared" si="139"/>
        <v>960832</v>
      </c>
      <c r="K190" s="44">
        <f t="shared" si="139"/>
        <v>949712</v>
      </c>
      <c r="L190" s="44">
        <f t="shared" si="139"/>
        <v>1073745</v>
      </c>
      <c r="M190" s="44">
        <f t="shared" si="139"/>
        <v>1457918</v>
      </c>
      <c r="N190" s="44">
        <f t="shared" ref="N190:O190" si="140">N191+N206</f>
        <v>1442840</v>
      </c>
      <c r="O190" s="44">
        <f t="shared" si="140"/>
        <v>1452526</v>
      </c>
      <c r="Q190" s="145">
        <f>E190</f>
        <v>614259</v>
      </c>
      <c r="R190" s="145">
        <f t="shared" ref="R190:R221" si="141">I190</f>
        <v>871518</v>
      </c>
      <c r="S190" s="145">
        <f t="shared" ref="S190:S221" si="142">M190</f>
        <v>1457918</v>
      </c>
      <c r="T190" s="145">
        <f t="shared" ref="T190:T221" ca="1" si="143">OFFSET(P190,0,-1)</f>
        <v>1452526</v>
      </c>
      <c r="U190" s="45" t="s">
        <v>9</v>
      </c>
    </row>
    <row r="191" spans="1:28" ht="15.95" hidden="1" customHeight="1" outlineLevel="1" x14ac:dyDescent="0.2">
      <c r="A191" s="61" t="s">
        <v>134</v>
      </c>
      <c r="B191" s="62">
        <v>5945</v>
      </c>
      <c r="C191" s="62">
        <v>13856</v>
      </c>
      <c r="D191" s="62">
        <v>2925</v>
      </c>
      <c r="E191" s="62">
        <v>512859</v>
      </c>
      <c r="F191" s="62">
        <v>471616</v>
      </c>
      <c r="G191" s="62">
        <v>432692</v>
      </c>
      <c r="H191" s="62">
        <v>311582</v>
      </c>
      <c r="I191" s="62">
        <f t="shared" ref="I191:N191" si="144">SUM(I192:I205)</f>
        <v>156147</v>
      </c>
      <c r="J191" s="62">
        <f t="shared" si="144"/>
        <v>69051</v>
      </c>
      <c r="K191" s="62">
        <f t="shared" si="144"/>
        <v>20141</v>
      </c>
      <c r="L191" s="62">
        <f t="shared" si="144"/>
        <v>14804</v>
      </c>
      <c r="M191" s="62">
        <f t="shared" si="144"/>
        <v>208966</v>
      </c>
      <c r="N191" s="62">
        <f t="shared" si="144"/>
        <v>159087</v>
      </c>
      <c r="O191" s="62">
        <f t="shared" ref="O191" si="145">SUM(O192:O205)</f>
        <v>164806</v>
      </c>
      <c r="Q191" s="62">
        <f>E191</f>
        <v>512859</v>
      </c>
      <c r="R191" s="62">
        <f t="shared" si="141"/>
        <v>156147</v>
      </c>
      <c r="S191" s="62">
        <f t="shared" si="142"/>
        <v>208966</v>
      </c>
      <c r="T191" s="62">
        <f t="shared" ca="1" si="143"/>
        <v>164806</v>
      </c>
      <c r="U191" s="45" t="s">
        <v>9</v>
      </c>
      <c r="AB191" s="34"/>
    </row>
    <row r="192" spans="1:28" ht="15.95" hidden="1" customHeight="1" outlineLevel="1" x14ac:dyDescent="0.2">
      <c r="A192" s="63" t="s">
        <v>135</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Q192" s="54">
        <f t="shared" ref="Q192:Q253" si="146">E192</f>
        <v>652</v>
      </c>
      <c r="R192" s="54">
        <f t="shared" si="141"/>
        <v>60</v>
      </c>
      <c r="S192" s="54">
        <f t="shared" si="142"/>
        <v>3103</v>
      </c>
      <c r="T192" s="54">
        <f t="shared" ca="1" si="143"/>
        <v>52</v>
      </c>
      <c r="U192" s="45" t="s">
        <v>9</v>
      </c>
    </row>
    <row r="193" spans="1:21" ht="15.95" hidden="1" customHeight="1" outlineLevel="1" x14ac:dyDescent="0.2">
      <c r="A193" s="63" t="s">
        <v>136</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Q193" s="54">
        <f t="shared" si="146"/>
        <v>511967</v>
      </c>
      <c r="R193" s="54">
        <f t="shared" si="141"/>
        <v>153950</v>
      </c>
      <c r="S193" s="54">
        <f t="shared" si="142"/>
        <v>5783</v>
      </c>
      <c r="T193" s="54">
        <f t="shared" ca="1" si="143"/>
        <v>11650</v>
      </c>
      <c r="U193" s="45" t="s">
        <v>9</v>
      </c>
    </row>
    <row r="194" spans="1:21" ht="15.95" hidden="1" customHeight="1" outlineLevel="1" x14ac:dyDescent="0.2">
      <c r="A194" s="63" t="s">
        <v>137</v>
      </c>
      <c r="B194" s="54">
        <v>0</v>
      </c>
      <c r="C194" s="54">
        <v>0</v>
      </c>
      <c r="D194" s="54">
        <v>0</v>
      </c>
      <c r="E194" s="54">
        <v>0</v>
      </c>
      <c r="F194" s="54">
        <v>0</v>
      </c>
      <c r="G194" s="54">
        <v>0</v>
      </c>
      <c r="H194" s="54">
        <v>0</v>
      </c>
      <c r="I194" s="54">
        <v>0</v>
      </c>
      <c r="J194" s="54">
        <v>0</v>
      </c>
      <c r="K194" s="54">
        <v>0</v>
      </c>
      <c r="L194" s="54">
        <v>0</v>
      </c>
      <c r="M194" s="54">
        <v>0</v>
      </c>
      <c r="N194" s="54">
        <v>0</v>
      </c>
      <c r="O194" s="54">
        <v>0</v>
      </c>
      <c r="Q194" s="54">
        <f t="shared" si="146"/>
        <v>0</v>
      </c>
      <c r="R194" s="54">
        <f t="shared" si="141"/>
        <v>0</v>
      </c>
      <c r="S194" s="54">
        <f t="shared" si="142"/>
        <v>0</v>
      </c>
      <c r="T194" s="54">
        <f t="shared" ca="1" si="143"/>
        <v>0</v>
      </c>
      <c r="U194" s="45" t="s">
        <v>9</v>
      </c>
    </row>
    <row r="195" spans="1:21" ht="15.95" hidden="1" customHeight="1" outlineLevel="1" x14ac:dyDescent="0.2">
      <c r="A195" s="63" t="s">
        <v>138</v>
      </c>
      <c r="B195" s="54">
        <v>0</v>
      </c>
      <c r="C195" s="54">
        <v>0</v>
      </c>
      <c r="D195" s="54">
        <v>0</v>
      </c>
      <c r="E195" s="54">
        <v>0</v>
      </c>
      <c r="F195" s="54">
        <v>0</v>
      </c>
      <c r="G195" s="54">
        <v>0</v>
      </c>
      <c r="H195" s="54">
        <v>0</v>
      </c>
      <c r="I195" s="54">
        <v>0</v>
      </c>
      <c r="J195" s="54">
        <v>0</v>
      </c>
      <c r="K195" s="54">
        <v>0</v>
      </c>
      <c r="L195" s="54">
        <v>0</v>
      </c>
      <c r="M195" s="54">
        <v>3199</v>
      </c>
      <c r="N195" s="54">
        <v>14727</v>
      </c>
      <c r="O195" s="54">
        <v>16075</v>
      </c>
      <c r="Q195" s="54">
        <f t="shared" si="146"/>
        <v>0</v>
      </c>
      <c r="R195" s="54">
        <f t="shared" si="141"/>
        <v>0</v>
      </c>
      <c r="S195" s="54">
        <f t="shared" si="142"/>
        <v>3199</v>
      </c>
      <c r="T195" s="54">
        <f t="shared" ca="1" si="143"/>
        <v>16075</v>
      </c>
      <c r="U195" s="45" t="s">
        <v>9</v>
      </c>
    </row>
    <row r="196" spans="1:21" ht="15.95" hidden="1" customHeight="1" outlineLevel="1" x14ac:dyDescent="0.2">
      <c r="A196" s="63" t="s">
        <v>139</v>
      </c>
      <c r="B196" s="54">
        <v>0</v>
      </c>
      <c r="C196" s="54">
        <v>0</v>
      </c>
      <c r="D196" s="54">
        <v>0</v>
      </c>
      <c r="E196" s="54">
        <v>0</v>
      </c>
      <c r="F196" s="54">
        <v>0</v>
      </c>
      <c r="G196" s="54">
        <v>0</v>
      </c>
      <c r="H196" s="54">
        <v>0</v>
      </c>
      <c r="I196" s="54">
        <v>0</v>
      </c>
      <c r="J196" s="54">
        <v>0</v>
      </c>
      <c r="K196" s="54">
        <v>0</v>
      </c>
      <c r="L196" s="54">
        <v>0</v>
      </c>
      <c r="M196" s="54">
        <v>0</v>
      </c>
      <c r="N196" s="54">
        <v>0</v>
      </c>
      <c r="O196" s="54">
        <v>0</v>
      </c>
      <c r="Q196" s="54">
        <f t="shared" si="146"/>
        <v>0</v>
      </c>
      <c r="R196" s="54">
        <f t="shared" si="141"/>
        <v>0</v>
      </c>
      <c r="S196" s="54">
        <f t="shared" si="142"/>
        <v>0</v>
      </c>
      <c r="T196" s="54">
        <f t="shared" ca="1" si="143"/>
        <v>0</v>
      </c>
      <c r="U196" s="45" t="s">
        <v>9</v>
      </c>
    </row>
    <row r="197" spans="1:21" ht="15.95" hidden="1" customHeight="1" outlineLevel="1" x14ac:dyDescent="0.2">
      <c r="A197" s="63" t="s">
        <v>140</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Q197" s="54">
        <f t="shared" si="146"/>
        <v>182</v>
      </c>
      <c r="R197" s="54">
        <f t="shared" si="141"/>
        <v>2055</v>
      </c>
      <c r="S197" s="54">
        <f t="shared" si="142"/>
        <v>2602</v>
      </c>
      <c r="T197" s="54">
        <f t="shared" ca="1" si="143"/>
        <v>1249</v>
      </c>
      <c r="U197" s="45" t="s">
        <v>9</v>
      </c>
    </row>
    <row r="198" spans="1:21" ht="15.95" hidden="1" customHeight="1" outlineLevel="1" x14ac:dyDescent="0.2">
      <c r="A198" s="63" t="s">
        <v>141</v>
      </c>
      <c r="B198" s="54">
        <v>0</v>
      </c>
      <c r="C198" s="54">
        <v>0</v>
      </c>
      <c r="D198" s="54">
        <v>0</v>
      </c>
      <c r="E198" s="54">
        <v>0</v>
      </c>
      <c r="F198" s="54">
        <v>0</v>
      </c>
      <c r="G198" s="54">
        <v>0</v>
      </c>
      <c r="H198" s="54">
        <v>0</v>
      </c>
      <c r="I198" s="54">
        <v>0</v>
      </c>
      <c r="J198" s="54">
        <v>0</v>
      </c>
      <c r="K198" s="54">
        <v>0</v>
      </c>
      <c r="L198" s="54">
        <v>0</v>
      </c>
      <c r="M198" s="54">
        <v>80624</v>
      </c>
      <c r="N198" s="54">
        <v>15466</v>
      </c>
      <c r="O198" s="54">
        <v>13621</v>
      </c>
      <c r="Q198" s="54">
        <f t="shared" si="146"/>
        <v>0</v>
      </c>
      <c r="R198" s="54">
        <f t="shared" si="141"/>
        <v>0</v>
      </c>
      <c r="S198" s="54">
        <f t="shared" si="142"/>
        <v>80624</v>
      </c>
      <c r="T198" s="54">
        <f t="shared" ca="1" si="143"/>
        <v>13621</v>
      </c>
      <c r="U198" s="45" t="s">
        <v>9</v>
      </c>
    </row>
    <row r="199" spans="1:21" ht="15.95" hidden="1" customHeight="1" outlineLevel="1" x14ac:dyDescent="0.2">
      <c r="A199" s="63" t="s">
        <v>142</v>
      </c>
      <c r="B199" s="54">
        <v>0</v>
      </c>
      <c r="C199" s="54">
        <v>0</v>
      </c>
      <c r="D199" s="54">
        <v>0</v>
      </c>
      <c r="E199" s="54">
        <v>0</v>
      </c>
      <c r="F199" s="54">
        <v>0</v>
      </c>
      <c r="G199" s="54">
        <v>0</v>
      </c>
      <c r="H199" s="54">
        <v>0</v>
      </c>
      <c r="I199" s="54">
        <v>0</v>
      </c>
      <c r="J199" s="54">
        <v>0</v>
      </c>
      <c r="K199" s="54">
        <v>0</v>
      </c>
      <c r="L199" s="54">
        <v>0</v>
      </c>
      <c r="M199" s="54">
        <v>0</v>
      </c>
      <c r="N199" s="54">
        <v>0</v>
      </c>
      <c r="O199" s="54">
        <v>20</v>
      </c>
      <c r="Q199" s="54">
        <f t="shared" si="146"/>
        <v>0</v>
      </c>
      <c r="R199" s="54">
        <f t="shared" si="141"/>
        <v>0</v>
      </c>
      <c r="S199" s="54">
        <f t="shared" si="142"/>
        <v>0</v>
      </c>
      <c r="T199" s="54">
        <f t="shared" ca="1" si="143"/>
        <v>20</v>
      </c>
      <c r="U199" s="45" t="s">
        <v>9</v>
      </c>
    </row>
    <row r="200" spans="1:21" ht="15.95" hidden="1" customHeight="1" outlineLevel="1" x14ac:dyDescent="0.2">
      <c r="A200" s="63" t="s">
        <v>143</v>
      </c>
      <c r="B200" s="54">
        <v>0</v>
      </c>
      <c r="C200" s="54">
        <v>0</v>
      </c>
      <c r="D200" s="54">
        <v>0</v>
      </c>
      <c r="E200" s="54">
        <v>0</v>
      </c>
      <c r="F200" s="54">
        <v>0</v>
      </c>
      <c r="G200" s="54">
        <v>0</v>
      </c>
      <c r="H200" s="54">
        <v>0</v>
      </c>
      <c r="I200" s="54">
        <v>0</v>
      </c>
      <c r="J200" s="54">
        <v>0</v>
      </c>
      <c r="K200" s="54">
        <v>0</v>
      </c>
      <c r="L200" s="54">
        <v>0</v>
      </c>
      <c r="M200" s="54">
        <v>0</v>
      </c>
      <c r="N200" s="54">
        <v>0</v>
      </c>
      <c r="O200" s="54">
        <v>0</v>
      </c>
      <c r="Q200" s="54">
        <f t="shared" si="146"/>
        <v>0</v>
      </c>
      <c r="R200" s="54">
        <f t="shared" si="141"/>
        <v>0</v>
      </c>
      <c r="S200" s="54">
        <f t="shared" si="142"/>
        <v>0</v>
      </c>
      <c r="T200" s="54">
        <f t="shared" ca="1" si="143"/>
        <v>0</v>
      </c>
      <c r="U200" s="45" t="s">
        <v>9</v>
      </c>
    </row>
    <row r="201" spans="1:21" ht="15.95" hidden="1" customHeight="1" outlineLevel="1" x14ac:dyDescent="0.2">
      <c r="A201" s="63" t="s">
        <v>144</v>
      </c>
      <c r="B201" s="54">
        <v>0</v>
      </c>
      <c r="C201" s="54">
        <v>0</v>
      </c>
      <c r="D201" s="54">
        <v>0</v>
      </c>
      <c r="E201" s="54">
        <v>0</v>
      </c>
      <c r="F201" s="54">
        <v>0</v>
      </c>
      <c r="G201" s="54">
        <v>8</v>
      </c>
      <c r="H201" s="54">
        <v>0</v>
      </c>
      <c r="I201" s="54">
        <v>2</v>
      </c>
      <c r="J201" s="54">
        <v>15</v>
      </c>
      <c r="K201" s="54">
        <v>22</v>
      </c>
      <c r="L201" s="54">
        <v>27</v>
      </c>
      <c r="M201" s="54">
        <v>32</v>
      </c>
      <c r="N201" s="54">
        <v>45</v>
      </c>
      <c r="O201" s="54">
        <v>131</v>
      </c>
      <c r="Q201" s="54">
        <f t="shared" si="146"/>
        <v>0</v>
      </c>
      <c r="R201" s="54">
        <f t="shared" si="141"/>
        <v>2</v>
      </c>
      <c r="S201" s="54">
        <f t="shared" si="142"/>
        <v>32</v>
      </c>
      <c r="T201" s="54">
        <f t="shared" ca="1" si="143"/>
        <v>131</v>
      </c>
      <c r="U201" s="45" t="s">
        <v>9</v>
      </c>
    </row>
    <row r="202" spans="1:21" ht="15.95" hidden="1" customHeight="1" outlineLevel="1" x14ac:dyDescent="0.2">
      <c r="A202" s="63" t="s">
        <v>145</v>
      </c>
      <c r="B202" s="54">
        <v>0</v>
      </c>
      <c r="C202" s="54">
        <v>0</v>
      </c>
      <c r="D202" s="54">
        <v>0</v>
      </c>
      <c r="E202" s="54">
        <v>0</v>
      </c>
      <c r="F202" s="54">
        <v>0</v>
      </c>
      <c r="G202" s="54">
        <v>0</v>
      </c>
      <c r="H202" s="54">
        <v>0</v>
      </c>
      <c r="I202" s="54">
        <v>0</v>
      </c>
      <c r="J202" s="54">
        <v>0</v>
      </c>
      <c r="K202" s="54">
        <v>0</v>
      </c>
      <c r="L202" s="54">
        <v>0</v>
      </c>
      <c r="M202" s="54">
        <v>0</v>
      </c>
      <c r="N202" s="54">
        <v>0</v>
      </c>
      <c r="O202" s="54">
        <v>0</v>
      </c>
      <c r="Q202" s="54">
        <f t="shared" si="146"/>
        <v>0</v>
      </c>
      <c r="R202" s="54">
        <f t="shared" si="141"/>
        <v>0</v>
      </c>
      <c r="S202" s="54">
        <f t="shared" si="142"/>
        <v>0</v>
      </c>
      <c r="T202" s="54">
        <f t="shared" ca="1" si="143"/>
        <v>0</v>
      </c>
      <c r="U202" s="45" t="s">
        <v>9</v>
      </c>
    </row>
    <row r="203" spans="1:21" ht="15.95" hidden="1" customHeight="1" outlineLevel="1" x14ac:dyDescent="0.2">
      <c r="A203" s="63" t="s">
        <v>183</v>
      </c>
      <c r="B203" s="54">
        <v>0</v>
      </c>
      <c r="C203" s="54">
        <v>0</v>
      </c>
      <c r="D203" s="54">
        <v>0</v>
      </c>
      <c r="E203" s="54">
        <v>0</v>
      </c>
      <c r="F203" s="54">
        <v>0</v>
      </c>
      <c r="G203" s="54">
        <v>0</v>
      </c>
      <c r="H203" s="54">
        <v>0</v>
      </c>
      <c r="I203" s="54">
        <v>0</v>
      </c>
      <c r="J203" s="54">
        <v>0</v>
      </c>
      <c r="K203" s="54">
        <v>0</v>
      </c>
      <c r="L203" s="54">
        <v>0</v>
      </c>
      <c r="M203" s="54">
        <v>110530</v>
      </c>
      <c r="N203" s="54">
        <v>114056</v>
      </c>
      <c r="O203" s="54">
        <v>120048</v>
      </c>
      <c r="Q203" s="54">
        <f t="shared" si="146"/>
        <v>0</v>
      </c>
      <c r="R203" s="54">
        <f t="shared" si="141"/>
        <v>0</v>
      </c>
      <c r="S203" s="54">
        <f t="shared" si="142"/>
        <v>110530</v>
      </c>
      <c r="T203" s="54">
        <f t="shared" ca="1" si="143"/>
        <v>120048</v>
      </c>
      <c r="U203" s="45" t="s">
        <v>9</v>
      </c>
    </row>
    <row r="204" spans="1:21" ht="15.95" hidden="1" customHeight="1" outlineLevel="1" x14ac:dyDescent="0.2">
      <c r="A204" s="63" t="s">
        <v>184</v>
      </c>
      <c r="B204" s="54">
        <v>0</v>
      </c>
      <c r="C204" s="54">
        <v>0</v>
      </c>
      <c r="D204" s="54">
        <v>0</v>
      </c>
      <c r="E204" s="54">
        <v>0</v>
      </c>
      <c r="F204" s="54">
        <v>0</v>
      </c>
      <c r="G204" s="54">
        <v>0</v>
      </c>
      <c r="H204" s="54">
        <v>0</v>
      </c>
      <c r="I204" s="54">
        <v>0</v>
      </c>
      <c r="J204" s="54">
        <v>0</v>
      </c>
      <c r="K204" s="54">
        <v>0</v>
      </c>
      <c r="L204" s="54">
        <v>0</v>
      </c>
      <c r="M204" s="54">
        <v>0</v>
      </c>
      <c r="N204" s="54">
        <v>0</v>
      </c>
      <c r="O204" s="54">
        <v>0</v>
      </c>
      <c r="Q204" s="54">
        <f t="shared" si="146"/>
        <v>0</v>
      </c>
      <c r="R204" s="54">
        <f t="shared" si="141"/>
        <v>0</v>
      </c>
      <c r="S204" s="54">
        <f t="shared" si="142"/>
        <v>0</v>
      </c>
      <c r="T204" s="54">
        <f t="shared" ca="1" si="143"/>
        <v>0</v>
      </c>
      <c r="U204" s="45" t="s">
        <v>9</v>
      </c>
    </row>
    <row r="205" spans="1:21" ht="15.95" hidden="1" customHeight="1" outlineLevel="1" x14ac:dyDescent="0.2">
      <c r="A205" s="63" t="s">
        <v>146</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Q205" s="54">
        <f t="shared" si="146"/>
        <v>58</v>
      </c>
      <c r="R205" s="54">
        <f t="shared" si="141"/>
        <v>80</v>
      </c>
      <c r="S205" s="54">
        <f t="shared" si="142"/>
        <v>3093</v>
      </c>
      <c r="T205" s="54">
        <f t="shared" ca="1" si="143"/>
        <v>1960</v>
      </c>
      <c r="U205" s="45" t="s">
        <v>9</v>
      </c>
    </row>
    <row r="206" spans="1:21" ht="15.95" hidden="1" customHeight="1" outlineLevel="1" x14ac:dyDescent="0.2">
      <c r="A206" s="61" t="s">
        <v>147</v>
      </c>
      <c r="B206" s="62">
        <v>21275</v>
      </c>
      <c r="C206" s="62">
        <v>32666</v>
      </c>
      <c r="D206" s="62">
        <v>63153</v>
      </c>
      <c r="E206" s="62">
        <v>101400</v>
      </c>
      <c r="F206" s="62">
        <v>133641</v>
      </c>
      <c r="G206" s="62">
        <v>209728</v>
      </c>
      <c r="H206" s="62">
        <v>438212</v>
      </c>
      <c r="I206" s="62">
        <f t="shared" ref="I206:N206" si="147">SUM(I207:I221)</f>
        <v>715371</v>
      </c>
      <c r="J206" s="62">
        <f t="shared" si="147"/>
        <v>891781</v>
      </c>
      <c r="K206" s="62">
        <f t="shared" si="147"/>
        <v>929571</v>
      </c>
      <c r="L206" s="62">
        <f t="shared" si="147"/>
        <v>1058941</v>
      </c>
      <c r="M206" s="62">
        <f t="shared" si="147"/>
        <v>1248952</v>
      </c>
      <c r="N206" s="62">
        <f t="shared" si="147"/>
        <v>1283753</v>
      </c>
      <c r="O206" s="62">
        <f t="shared" ref="O206" si="148">SUM(O207:O221)</f>
        <v>1287720</v>
      </c>
      <c r="Q206" s="62">
        <f t="shared" si="146"/>
        <v>101400</v>
      </c>
      <c r="R206" s="62">
        <f t="shared" si="141"/>
        <v>715371</v>
      </c>
      <c r="S206" s="62">
        <f t="shared" si="142"/>
        <v>1248952</v>
      </c>
      <c r="T206" s="62">
        <f t="shared" ca="1" si="143"/>
        <v>1287720</v>
      </c>
      <c r="U206" s="45" t="s">
        <v>9</v>
      </c>
    </row>
    <row r="207" spans="1:21" ht="15.95" hidden="1" customHeight="1" outlineLevel="1" x14ac:dyDescent="0.2">
      <c r="A207" s="63" t="s">
        <v>138</v>
      </c>
      <c r="B207" s="58">
        <v>0</v>
      </c>
      <c r="C207" s="58">
        <v>0</v>
      </c>
      <c r="D207" s="58">
        <v>0</v>
      </c>
      <c r="E207" s="58">
        <v>0</v>
      </c>
      <c r="F207" s="58">
        <v>0</v>
      </c>
      <c r="G207" s="58">
        <v>0</v>
      </c>
      <c r="H207" s="58">
        <v>0</v>
      </c>
      <c r="I207" s="58">
        <v>0</v>
      </c>
      <c r="J207" s="58">
        <v>0</v>
      </c>
      <c r="K207" s="58">
        <v>0</v>
      </c>
      <c r="L207" s="58">
        <v>0</v>
      </c>
      <c r="M207" s="58">
        <v>0</v>
      </c>
      <c r="N207" s="58">
        <v>0</v>
      </c>
      <c r="O207" s="58">
        <v>0</v>
      </c>
      <c r="Q207" s="58">
        <f t="shared" si="146"/>
        <v>0</v>
      </c>
      <c r="R207" s="58">
        <f t="shared" si="141"/>
        <v>0</v>
      </c>
      <c r="S207" s="58">
        <f t="shared" si="142"/>
        <v>0</v>
      </c>
      <c r="T207" s="58">
        <f t="shared" ca="1" si="143"/>
        <v>0</v>
      </c>
      <c r="U207" s="45" t="s">
        <v>9</v>
      </c>
    </row>
    <row r="208" spans="1:21" ht="15.95" hidden="1" customHeight="1" outlineLevel="1" x14ac:dyDescent="0.2">
      <c r="A208" s="63" t="s">
        <v>139</v>
      </c>
      <c r="B208" s="54">
        <v>0</v>
      </c>
      <c r="C208" s="54">
        <v>0</v>
      </c>
      <c r="D208" s="54">
        <v>0</v>
      </c>
      <c r="E208" s="54">
        <v>0</v>
      </c>
      <c r="F208" s="54">
        <v>0</v>
      </c>
      <c r="G208" s="54">
        <v>0</v>
      </c>
      <c r="H208" s="54">
        <v>0</v>
      </c>
      <c r="I208" s="54">
        <v>0</v>
      </c>
      <c r="J208" s="54">
        <v>0</v>
      </c>
      <c r="K208" s="54">
        <v>0</v>
      </c>
      <c r="L208" s="54">
        <v>0</v>
      </c>
      <c r="M208" s="54">
        <v>0</v>
      </c>
      <c r="N208" s="54">
        <v>0</v>
      </c>
      <c r="O208" s="54">
        <v>0</v>
      </c>
      <c r="Q208" s="54">
        <f t="shared" si="146"/>
        <v>0</v>
      </c>
      <c r="R208" s="54">
        <f t="shared" si="141"/>
        <v>0</v>
      </c>
      <c r="S208" s="54">
        <f t="shared" si="142"/>
        <v>0</v>
      </c>
      <c r="T208" s="54">
        <f t="shared" ca="1" si="143"/>
        <v>0</v>
      </c>
      <c r="U208" s="45" t="s">
        <v>9</v>
      </c>
    </row>
    <row r="209" spans="1:21" ht="15.95" hidden="1" customHeight="1" outlineLevel="1" x14ac:dyDescent="0.2">
      <c r="A209" s="63" t="s">
        <v>148</v>
      </c>
      <c r="B209" s="54">
        <v>0</v>
      </c>
      <c r="C209" s="54">
        <v>0</v>
      </c>
      <c r="D209" s="54">
        <v>0</v>
      </c>
      <c r="E209" s="54">
        <v>0</v>
      </c>
      <c r="F209" s="54">
        <v>0</v>
      </c>
      <c r="G209" s="54">
        <v>0</v>
      </c>
      <c r="H209" s="54">
        <v>0</v>
      </c>
      <c r="I209" s="54">
        <v>0</v>
      </c>
      <c r="J209" s="54">
        <v>0</v>
      </c>
      <c r="K209" s="54">
        <v>0</v>
      </c>
      <c r="L209" s="54">
        <v>0</v>
      </c>
      <c r="M209" s="54">
        <v>0</v>
      </c>
      <c r="N209" s="54">
        <v>0</v>
      </c>
      <c r="O209" s="54">
        <v>0</v>
      </c>
      <c r="Q209" s="54">
        <f t="shared" si="146"/>
        <v>0</v>
      </c>
      <c r="R209" s="54">
        <f t="shared" si="141"/>
        <v>0</v>
      </c>
      <c r="S209" s="54">
        <f t="shared" si="142"/>
        <v>0</v>
      </c>
      <c r="T209" s="54">
        <f t="shared" ca="1" si="143"/>
        <v>0</v>
      </c>
      <c r="U209" s="45" t="s">
        <v>9</v>
      </c>
    </row>
    <row r="210" spans="1:21" ht="15.95" hidden="1" customHeight="1" outlineLevel="1" x14ac:dyDescent="0.2">
      <c r="A210" s="63" t="s">
        <v>137</v>
      </c>
      <c r="B210" s="54">
        <v>0</v>
      </c>
      <c r="C210" s="54">
        <v>0</v>
      </c>
      <c r="D210" s="54">
        <v>0</v>
      </c>
      <c r="E210" s="54">
        <v>0</v>
      </c>
      <c r="F210" s="54">
        <v>0</v>
      </c>
      <c r="G210" s="54">
        <v>0</v>
      </c>
      <c r="H210" s="54">
        <v>0</v>
      </c>
      <c r="I210" s="54">
        <v>0</v>
      </c>
      <c r="J210" s="54">
        <v>0</v>
      </c>
      <c r="K210" s="54">
        <v>0</v>
      </c>
      <c r="L210" s="54">
        <v>0</v>
      </c>
      <c r="M210" s="54">
        <v>0</v>
      </c>
      <c r="N210" s="54">
        <v>10459</v>
      </c>
      <c r="O210" s="54">
        <v>2710</v>
      </c>
      <c r="Q210" s="54">
        <f t="shared" si="146"/>
        <v>0</v>
      </c>
      <c r="R210" s="54">
        <f t="shared" si="141"/>
        <v>0</v>
      </c>
      <c r="S210" s="54">
        <f t="shared" si="142"/>
        <v>0</v>
      </c>
      <c r="T210" s="54">
        <f t="shared" ca="1" si="143"/>
        <v>2710</v>
      </c>
      <c r="U210" s="45" t="s">
        <v>9</v>
      </c>
    </row>
    <row r="211" spans="1:21" ht="15.95" hidden="1" customHeight="1" outlineLevel="1" x14ac:dyDescent="0.2">
      <c r="A211" s="63" t="s">
        <v>140</v>
      </c>
      <c r="B211" s="54">
        <v>0</v>
      </c>
      <c r="C211" s="54">
        <v>0</v>
      </c>
      <c r="D211" s="54">
        <v>0</v>
      </c>
      <c r="E211" s="54">
        <v>0</v>
      </c>
      <c r="F211" s="54">
        <v>0</v>
      </c>
      <c r="G211" s="54">
        <v>0</v>
      </c>
      <c r="H211" s="54">
        <v>0</v>
      </c>
      <c r="I211" s="54">
        <v>0</v>
      </c>
      <c r="J211" s="54">
        <v>0</v>
      </c>
      <c r="K211" s="54">
        <v>0</v>
      </c>
      <c r="L211" s="54">
        <v>0</v>
      </c>
      <c r="M211" s="54">
        <v>0</v>
      </c>
      <c r="N211" s="54">
        <v>0</v>
      </c>
      <c r="O211" s="54">
        <v>0</v>
      </c>
      <c r="Q211" s="54">
        <f t="shared" si="146"/>
        <v>0</v>
      </c>
      <c r="R211" s="54">
        <f t="shared" si="141"/>
        <v>0</v>
      </c>
      <c r="S211" s="54">
        <f t="shared" si="142"/>
        <v>0</v>
      </c>
      <c r="T211" s="54">
        <f t="shared" ca="1" si="143"/>
        <v>0</v>
      </c>
      <c r="U211" s="45" t="s">
        <v>9</v>
      </c>
    </row>
    <row r="212" spans="1:21" ht="15.95" hidden="1" customHeight="1" outlineLevel="1" x14ac:dyDescent="0.2">
      <c r="A212" s="63" t="s">
        <v>149</v>
      </c>
      <c r="B212" s="54">
        <v>0</v>
      </c>
      <c r="C212" s="54">
        <v>0</v>
      </c>
      <c r="D212" s="54">
        <v>0</v>
      </c>
      <c r="E212" s="54">
        <v>0</v>
      </c>
      <c r="F212" s="54">
        <v>0</v>
      </c>
      <c r="G212" s="54">
        <v>0</v>
      </c>
      <c r="H212" s="54">
        <v>0</v>
      </c>
      <c r="I212" s="54">
        <v>0</v>
      </c>
      <c r="J212" s="54">
        <v>0</v>
      </c>
      <c r="K212" s="54">
        <v>0</v>
      </c>
      <c r="L212" s="54">
        <v>0</v>
      </c>
      <c r="M212" s="54">
        <v>0</v>
      </c>
      <c r="N212" s="54">
        <v>0</v>
      </c>
      <c r="O212" s="54">
        <v>0</v>
      </c>
      <c r="Q212" s="54">
        <f t="shared" si="146"/>
        <v>0</v>
      </c>
      <c r="R212" s="54">
        <f t="shared" si="141"/>
        <v>0</v>
      </c>
      <c r="S212" s="54">
        <f t="shared" si="142"/>
        <v>0</v>
      </c>
      <c r="T212" s="54">
        <f t="shared" ca="1" si="143"/>
        <v>0</v>
      </c>
      <c r="U212" s="45" t="s">
        <v>9</v>
      </c>
    </row>
    <row r="213" spans="1:21" ht="15.95" hidden="1" customHeight="1" outlineLevel="1" x14ac:dyDescent="0.2">
      <c r="A213" s="63" t="s">
        <v>141</v>
      </c>
      <c r="B213" s="54">
        <v>0</v>
      </c>
      <c r="C213" s="54">
        <v>0</v>
      </c>
      <c r="D213" s="54">
        <v>0</v>
      </c>
      <c r="E213" s="54">
        <v>0</v>
      </c>
      <c r="F213" s="54">
        <v>0</v>
      </c>
      <c r="G213" s="54">
        <v>0</v>
      </c>
      <c r="H213" s="54">
        <v>0</v>
      </c>
      <c r="I213" s="54">
        <v>0</v>
      </c>
      <c r="J213" s="54">
        <v>0</v>
      </c>
      <c r="K213" s="54">
        <v>0</v>
      </c>
      <c r="L213" s="54">
        <v>0</v>
      </c>
      <c r="M213" s="54">
        <v>0</v>
      </c>
      <c r="N213" s="54">
        <v>0</v>
      </c>
      <c r="O213" s="54">
        <v>0</v>
      </c>
      <c r="Q213" s="54">
        <f t="shared" si="146"/>
        <v>0</v>
      </c>
      <c r="R213" s="54">
        <f t="shared" si="141"/>
        <v>0</v>
      </c>
      <c r="S213" s="54">
        <f t="shared" si="142"/>
        <v>0</v>
      </c>
      <c r="T213" s="54">
        <f t="shared" ca="1" si="143"/>
        <v>0</v>
      </c>
      <c r="U213" s="45" t="s">
        <v>9</v>
      </c>
    </row>
    <row r="214" spans="1:21" ht="15.95" hidden="1" customHeight="1" outlineLevel="1" x14ac:dyDescent="0.2">
      <c r="A214" s="63" t="s">
        <v>142</v>
      </c>
      <c r="B214" s="54">
        <v>0</v>
      </c>
      <c r="C214" s="54">
        <v>0</v>
      </c>
      <c r="D214" s="54">
        <v>0</v>
      </c>
      <c r="E214" s="54">
        <v>0</v>
      </c>
      <c r="F214" s="54">
        <v>0</v>
      </c>
      <c r="G214" s="54">
        <v>0</v>
      </c>
      <c r="H214" s="54">
        <v>0</v>
      </c>
      <c r="I214" s="54">
        <v>0</v>
      </c>
      <c r="J214" s="54">
        <v>0</v>
      </c>
      <c r="K214" s="54">
        <v>0</v>
      </c>
      <c r="L214" s="54">
        <v>0</v>
      </c>
      <c r="M214" s="54">
        <v>0</v>
      </c>
      <c r="N214" s="54">
        <v>0</v>
      </c>
      <c r="O214" s="54">
        <v>0</v>
      </c>
      <c r="Q214" s="54">
        <f t="shared" si="146"/>
        <v>0</v>
      </c>
      <c r="R214" s="54">
        <f t="shared" si="141"/>
        <v>0</v>
      </c>
      <c r="S214" s="54">
        <f t="shared" si="142"/>
        <v>0</v>
      </c>
      <c r="T214" s="54">
        <f t="shared" ca="1" si="143"/>
        <v>0</v>
      </c>
      <c r="U214" s="45" t="s">
        <v>9</v>
      </c>
    </row>
    <row r="215" spans="1:21" ht="15.95" hidden="1" customHeight="1" outlineLevel="1" x14ac:dyDescent="0.2">
      <c r="A215" s="63" t="s">
        <v>143</v>
      </c>
      <c r="B215" s="54">
        <v>0</v>
      </c>
      <c r="C215" s="54">
        <v>0</v>
      </c>
      <c r="D215" s="54">
        <v>0</v>
      </c>
      <c r="E215" s="54">
        <v>0</v>
      </c>
      <c r="F215" s="54">
        <v>0</v>
      </c>
      <c r="G215" s="54">
        <v>0</v>
      </c>
      <c r="H215" s="54">
        <v>0</v>
      </c>
      <c r="I215" s="54">
        <v>0</v>
      </c>
      <c r="J215" s="54">
        <v>0</v>
      </c>
      <c r="K215" s="54">
        <v>0</v>
      </c>
      <c r="L215" s="54">
        <v>0</v>
      </c>
      <c r="M215" s="54">
        <v>0</v>
      </c>
      <c r="N215" s="54">
        <v>0</v>
      </c>
      <c r="O215" s="54">
        <v>0</v>
      </c>
      <c r="Q215" s="54">
        <f t="shared" si="146"/>
        <v>0</v>
      </c>
      <c r="R215" s="54">
        <f t="shared" si="141"/>
        <v>0</v>
      </c>
      <c r="S215" s="54">
        <f t="shared" si="142"/>
        <v>0</v>
      </c>
      <c r="T215" s="54">
        <f t="shared" ca="1" si="143"/>
        <v>0</v>
      </c>
      <c r="U215" s="45" t="s">
        <v>9</v>
      </c>
    </row>
    <row r="216" spans="1:21" ht="15.95" hidden="1" customHeight="1" outlineLevel="1" x14ac:dyDescent="0.2">
      <c r="A216" s="63" t="s">
        <v>145</v>
      </c>
      <c r="B216" s="54">
        <v>0</v>
      </c>
      <c r="C216" s="54">
        <v>0</v>
      </c>
      <c r="D216" s="54">
        <v>0</v>
      </c>
      <c r="E216" s="54">
        <v>0</v>
      </c>
      <c r="F216" s="54">
        <v>0</v>
      </c>
      <c r="G216" s="54">
        <v>0</v>
      </c>
      <c r="H216" s="54">
        <v>0</v>
      </c>
      <c r="I216" s="54">
        <v>0</v>
      </c>
      <c r="J216" s="54">
        <v>0</v>
      </c>
      <c r="K216" s="54">
        <v>0</v>
      </c>
      <c r="L216" s="54">
        <v>0</v>
      </c>
      <c r="M216" s="54">
        <v>0</v>
      </c>
      <c r="N216" s="54">
        <v>0</v>
      </c>
      <c r="O216" s="54">
        <v>0</v>
      </c>
      <c r="Q216" s="54">
        <f t="shared" si="146"/>
        <v>0</v>
      </c>
      <c r="R216" s="54">
        <f t="shared" si="141"/>
        <v>0</v>
      </c>
      <c r="S216" s="54">
        <f t="shared" si="142"/>
        <v>0</v>
      </c>
      <c r="T216" s="54">
        <f t="shared" ca="1" si="143"/>
        <v>0</v>
      </c>
      <c r="U216" s="45" t="s">
        <v>9</v>
      </c>
    </row>
    <row r="217" spans="1:21" ht="15.95" hidden="1" customHeight="1" outlineLevel="1" x14ac:dyDescent="0.2">
      <c r="A217" s="63" t="s">
        <v>183</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Q217" s="54">
        <f t="shared" si="146"/>
        <v>100893</v>
      </c>
      <c r="R217" s="54">
        <f t="shared" si="141"/>
        <v>714969</v>
      </c>
      <c r="S217" s="54">
        <f t="shared" si="142"/>
        <v>1248451</v>
      </c>
      <c r="T217" s="54">
        <f t="shared" ca="1" si="143"/>
        <v>1284016</v>
      </c>
      <c r="U217" s="45" t="s">
        <v>9</v>
      </c>
    </row>
    <row r="218" spans="1:21" ht="15.95" hidden="1" customHeight="1" outlineLevel="1" x14ac:dyDescent="0.2">
      <c r="A218" s="63" t="s">
        <v>146</v>
      </c>
      <c r="B218" s="54">
        <v>0</v>
      </c>
      <c r="C218" s="54">
        <v>0</v>
      </c>
      <c r="D218" s="54">
        <v>0</v>
      </c>
      <c r="E218" s="54">
        <v>0</v>
      </c>
      <c r="F218" s="54">
        <v>0</v>
      </c>
      <c r="G218" s="54">
        <v>0</v>
      </c>
      <c r="H218" s="54">
        <v>0</v>
      </c>
      <c r="I218" s="54">
        <v>0</v>
      </c>
      <c r="J218" s="54">
        <v>0</v>
      </c>
      <c r="K218" s="54">
        <v>0</v>
      </c>
      <c r="L218" s="54">
        <v>0</v>
      </c>
      <c r="M218" s="54">
        <v>0</v>
      </c>
      <c r="N218" s="54">
        <v>0</v>
      </c>
      <c r="O218" s="54">
        <v>0</v>
      </c>
      <c r="Q218" s="54">
        <f t="shared" si="146"/>
        <v>0</v>
      </c>
      <c r="R218" s="54">
        <f t="shared" si="141"/>
        <v>0</v>
      </c>
      <c r="S218" s="54">
        <f t="shared" si="142"/>
        <v>0</v>
      </c>
      <c r="T218" s="54">
        <f t="shared" ca="1" si="143"/>
        <v>0</v>
      </c>
      <c r="U218" s="45" t="s">
        <v>9</v>
      </c>
    </row>
    <row r="219" spans="1:21" ht="15.95" hidden="1" customHeight="1" outlineLevel="1" x14ac:dyDescent="0.2">
      <c r="A219" s="63" t="s">
        <v>150</v>
      </c>
      <c r="B219" s="54">
        <v>0</v>
      </c>
      <c r="C219" s="54">
        <v>0</v>
      </c>
      <c r="D219" s="54">
        <v>0</v>
      </c>
      <c r="E219" s="54">
        <v>0</v>
      </c>
      <c r="F219" s="54">
        <v>0</v>
      </c>
      <c r="G219" s="54">
        <v>0</v>
      </c>
      <c r="H219" s="54">
        <v>0</v>
      </c>
      <c r="I219" s="54">
        <v>0</v>
      </c>
      <c r="J219" s="54">
        <v>0</v>
      </c>
      <c r="K219" s="54">
        <v>0</v>
      </c>
      <c r="L219" s="54">
        <v>0</v>
      </c>
      <c r="M219" s="54">
        <v>0</v>
      </c>
      <c r="N219" s="54">
        <v>0</v>
      </c>
      <c r="O219" s="54">
        <v>0</v>
      </c>
      <c r="Q219" s="54">
        <f t="shared" si="146"/>
        <v>0</v>
      </c>
      <c r="R219" s="54">
        <f t="shared" si="141"/>
        <v>0</v>
      </c>
      <c r="S219" s="54">
        <f t="shared" si="142"/>
        <v>0</v>
      </c>
      <c r="T219" s="54">
        <f t="shared" ca="1" si="143"/>
        <v>0</v>
      </c>
      <c r="U219" s="45" t="s">
        <v>9</v>
      </c>
    </row>
    <row r="220" spans="1:21" ht="15.95" hidden="1" customHeight="1" outlineLevel="1" x14ac:dyDescent="0.2">
      <c r="A220" s="63" t="s">
        <v>151</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Q220" s="54">
        <f t="shared" si="146"/>
        <v>507</v>
      </c>
      <c r="R220" s="54">
        <f t="shared" si="141"/>
        <v>402</v>
      </c>
      <c r="S220" s="54">
        <f t="shared" si="142"/>
        <v>501</v>
      </c>
      <c r="T220" s="54">
        <f t="shared" ca="1" si="143"/>
        <v>994</v>
      </c>
      <c r="U220" s="45" t="s">
        <v>9</v>
      </c>
    </row>
    <row r="221" spans="1:21" ht="15.95" hidden="1" customHeight="1" outlineLevel="1" x14ac:dyDescent="0.2">
      <c r="A221" s="63" t="s">
        <v>152</v>
      </c>
      <c r="B221" s="54">
        <v>0</v>
      </c>
      <c r="C221" s="54">
        <v>0</v>
      </c>
      <c r="D221" s="54">
        <v>0</v>
      </c>
      <c r="E221" s="54">
        <v>0</v>
      </c>
      <c r="F221" s="54">
        <v>0</v>
      </c>
      <c r="G221" s="54">
        <v>0</v>
      </c>
      <c r="H221" s="54">
        <v>0</v>
      </c>
      <c r="I221" s="54">
        <v>0</v>
      </c>
      <c r="J221" s="54">
        <v>0</v>
      </c>
      <c r="K221" s="54">
        <v>0</v>
      </c>
      <c r="L221" s="54">
        <v>0</v>
      </c>
      <c r="M221" s="54">
        <v>0</v>
      </c>
      <c r="N221" s="54">
        <v>0</v>
      </c>
      <c r="O221" s="54">
        <v>0</v>
      </c>
      <c r="Q221" s="54">
        <f t="shared" si="146"/>
        <v>0</v>
      </c>
      <c r="R221" s="54">
        <f t="shared" si="141"/>
        <v>0</v>
      </c>
      <c r="S221" s="54">
        <f t="shared" si="142"/>
        <v>0</v>
      </c>
      <c r="T221" s="54">
        <f t="shared" ca="1" si="143"/>
        <v>0</v>
      </c>
      <c r="U221" s="45" t="s">
        <v>9</v>
      </c>
    </row>
    <row r="222" spans="1:21" ht="15.95" customHeight="1" collapsed="1" x14ac:dyDescent="0.2">
      <c r="A222" s="43" t="s">
        <v>153</v>
      </c>
      <c r="B222" s="44">
        <v>27220</v>
      </c>
      <c r="C222" s="44">
        <v>46522</v>
      </c>
      <c r="D222" s="44">
        <v>66078</v>
      </c>
      <c r="E222" s="44">
        <v>614259</v>
      </c>
      <c r="F222" s="44">
        <v>605257</v>
      </c>
      <c r="G222" s="44">
        <v>642420</v>
      </c>
      <c r="H222" s="44">
        <f t="shared" ref="H222:M222" si="149">H223+H238+H254</f>
        <v>749794</v>
      </c>
      <c r="I222" s="44">
        <f t="shared" si="149"/>
        <v>871518</v>
      </c>
      <c r="J222" s="44">
        <f t="shared" si="149"/>
        <v>960832</v>
      </c>
      <c r="K222" s="44">
        <f t="shared" si="149"/>
        <v>949712</v>
      </c>
      <c r="L222" s="44">
        <f t="shared" si="149"/>
        <v>1073745</v>
      </c>
      <c r="M222" s="44">
        <f t="shared" si="149"/>
        <v>1457918</v>
      </c>
      <c r="N222" s="44">
        <f t="shared" ref="N222:O222" si="150">N223+N238+N254</f>
        <v>1442840</v>
      </c>
      <c r="O222" s="44">
        <f t="shared" si="150"/>
        <v>1452526</v>
      </c>
      <c r="Q222" s="44">
        <f>E222</f>
        <v>614259</v>
      </c>
      <c r="R222" s="44">
        <f t="shared" ref="R222:R253" si="151">I222</f>
        <v>871518</v>
      </c>
      <c r="S222" s="44">
        <f t="shared" ref="S222:S253" si="152">M222</f>
        <v>1457918</v>
      </c>
      <c r="T222" s="44">
        <f t="shared" ref="T222:T253" ca="1" si="153">OFFSET(P222,0,-1)</f>
        <v>1452526</v>
      </c>
      <c r="U222" s="45" t="s">
        <v>9</v>
      </c>
    </row>
    <row r="223" spans="1:21" ht="15.95" hidden="1" customHeight="1" outlineLevel="1" x14ac:dyDescent="0.2">
      <c r="A223" s="61" t="s">
        <v>154</v>
      </c>
      <c r="B223" s="62">
        <v>598</v>
      </c>
      <c r="C223" s="62">
        <v>692</v>
      </c>
      <c r="D223" s="62">
        <v>1130</v>
      </c>
      <c r="E223" s="62">
        <v>40697</v>
      </c>
      <c r="F223" s="62">
        <v>1192</v>
      </c>
      <c r="G223" s="62">
        <v>4879</v>
      </c>
      <c r="H223" s="62">
        <v>15552</v>
      </c>
      <c r="I223" s="62">
        <f t="shared" ref="I223:N223" si="154">SUM(I224:I237)</f>
        <v>19708</v>
      </c>
      <c r="J223" s="62">
        <f t="shared" si="154"/>
        <v>15521</v>
      </c>
      <c r="K223" s="62">
        <f t="shared" si="154"/>
        <v>16569</v>
      </c>
      <c r="L223" s="62">
        <f t="shared" si="154"/>
        <v>23134</v>
      </c>
      <c r="M223" s="62">
        <f t="shared" si="154"/>
        <v>201968</v>
      </c>
      <c r="N223" s="62">
        <f t="shared" si="154"/>
        <v>99098</v>
      </c>
      <c r="O223" s="62">
        <f t="shared" ref="O223" si="155">SUM(O224:O237)</f>
        <v>61062</v>
      </c>
      <c r="Q223" s="62">
        <f t="shared" si="146"/>
        <v>40697</v>
      </c>
      <c r="R223" s="62">
        <f t="shared" si="151"/>
        <v>19708</v>
      </c>
      <c r="S223" s="62">
        <f t="shared" si="152"/>
        <v>201968</v>
      </c>
      <c r="T223" s="62">
        <f t="shared" ca="1" si="153"/>
        <v>61062</v>
      </c>
      <c r="U223" s="45" t="s">
        <v>9</v>
      </c>
    </row>
    <row r="224" spans="1:21" ht="15.95" hidden="1" customHeight="1" outlineLevel="1" x14ac:dyDescent="0.2">
      <c r="A224" s="63" t="s">
        <v>155</v>
      </c>
      <c r="B224" s="54">
        <v>0</v>
      </c>
      <c r="C224" s="54">
        <v>0</v>
      </c>
      <c r="D224" s="54">
        <v>0</v>
      </c>
      <c r="E224" s="54">
        <v>138</v>
      </c>
      <c r="F224" s="54">
        <v>0</v>
      </c>
      <c r="G224" s="54">
        <v>0</v>
      </c>
      <c r="H224" s="54">
        <v>0</v>
      </c>
      <c r="I224" s="54">
        <v>0</v>
      </c>
      <c r="J224" s="54">
        <v>0</v>
      </c>
      <c r="K224" s="54">
        <v>0</v>
      </c>
      <c r="L224" s="54">
        <v>0</v>
      </c>
      <c r="M224" s="54">
        <v>0</v>
      </c>
      <c r="N224" s="54">
        <v>0</v>
      </c>
      <c r="O224" s="54">
        <v>0</v>
      </c>
      <c r="Q224" s="54">
        <f t="shared" si="146"/>
        <v>138</v>
      </c>
      <c r="R224" s="54">
        <f t="shared" si="151"/>
        <v>0</v>
      </c>
      <c r="S224" s="54">
        <f t="shared" si="152"/>
        <v>0</v>
      </c>
      <c r="T224" s="54">
        <f t="shared" ca="1" si="153"/>
        <v>0</v>
      </c>
      <c r="U224" s="45" t="s">
        <v>9</v>
      </c>
    </row>
    <row r="225" spans="1:21" ht="15.95" hidden="1" customHeight="1" outlineLevel="1" x14ac:dyDescent="0.2">
      <c r="A225" s="63" t="s">
        <v>156</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Q225" s="54">
        <f t="shared" si="146"/>
        <v>0</v>
      </c>
      <c r="R225" s="54">
        <f t="shared" si="151"/>
        <v>-1359</v>
      </c>
      <c r="S225" s="54">
        <f t="shared" si="152"/>
        <v>40</v>
      </c>
      <c r="T225" s="54">
        <f t="shared" ca="1" si="153"/>
        <v>-128</v>
      </c>
      <c r="U225" s="45" t="s">
        <v>9</v>
      </c>
    </row>
    <row r="226" spans="1:21" ht="15.95" hidden="1" customHeight="1" outlineLevel="1" x14ac:dyDescent="0.2">
      <c r="A226" s="63" t="s">
        <v>185</v>
      </c>
      <c r="B226" s="54"/>
      <c r="C226" s="54"/>
      <c r="D226" s="54"/>
      <c r="E226" s="54"/>
      <c r="F226" s="54">
        <v>144</v>
      </c>
      <c r="G226" s="54">
        <v>142</v>
      </c>
      <c r="H226" s="54">
        <v>156</v>
      </c>
      <c r="I226" s="54">
        <v>101</v>
      </c>
      <c r="J226" s="54">
        <v>340</v>
      </c>
      <c r="K226" s="54">
        <v>344</v>
      </c>
      <c r="L226" s="54">
        <v>351</v>
      </c>
      <c r="M226" s="54">
        <v>358</v>
      </c>
      <c r="N226" s="54">
        <v>366</v>
      </c>
      <c r="O226" s="54">
        <v>183</v>
      </c>
      <c r="Q226" s="54">
        <f t="shared" si="146"/>
        <v>0</v>
      </c>
      <c r="R226" s="54">
        <f t="shared" si="151"/>
        <v>101</v>
      </c>
      <c r="S226" s="54">
        <f t="shared" si="152"/>
        <v>358</v>
      </c>
      <c r="T226" s="54">
        <f t="shared" ca="1" si="153"/>
        <v>183</v>
      </c>
      <c r="U226" s="45" t="s">
        <v>9</v>
      </c>
    </row>
    <row r="227" spans="1:21" ht="15.95" hidden="1" customHeight="1" outlineLevel="1" x14ac:dyDescent="0.2">
      <c r="A227" s="63" t="s">
        <v>157</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Q227" s="54">
        <f t="shared" si="146"/>
        <v>33982</v>
      </c>
      <c r="R227" s="54">
        <f t="shared" si="151"/>
        <v>9796</v>
      </c>
      <c r="S227" s="54">
        <f t="shared" si="152"/>
        <v>20990</v>
      </c>
      <c r="T227" s="54">
        <f t="shared" ca="1" si="153"/>
        <v>6274</v>
      </c>
      <c r="U227" s="45" t="s">
        <v>9</v>
      </c>
    </row>
    <row r="228" spans="1:21" ht="15.95" hidden="1" customHeight="1" outlineLevel="1" x14ac:dyDescent="0.2">
      <c r="A228" s="63" t="s">
        <v>158</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Q228" s="54">
        <f t="shared" si="146"/>
        <v>1368</v>
      </c>
      <c r="R228" s="54">
        <f t="shared" si="151"/>
        <v>7549</v>
      </c>
      <c r="S228" s="54">
        <f t="shared" si="152"/>
        <v>5353</v>
      </c>
      <c r="T228" s="54">
        <f t="shared" ca="1" si="153"/>
        <v>2618</v>
      </c>
      <c r="U228" s="45" t="s">
        <v>9</v>
      </c>
    </row>
    <row r="229" spans="1:21" ht="15.95" hidden="1" customHeight="1" outlineLevel="1" x14ac:dyDescent="0.2">
      <c r="A229" s="63" t="s">
        <v>159</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Q229" s="54">
        <f t="shared" si="146"/>
        <v>71</v>
      </c>
      <c r="R229" s="54">
        <f t="shared" si="151"/>
        <v>3619</v>
      </c>
      <c r="S229" s="54">
        <f t="shared" si="152"/>
        <v>2067</v>
      </c>
      <c r="T229" s="54">
        <f t="shared" ca="1" si="153"/>
        <v>2742</v>
      </c>
      <c r="U229" s="45" t="s">
        <v>9</v>
      </c>
    </row>
    <row r="230" spans="1:21" ht="15.95" hidden="1" customHeight="1" outlineLevel="1" x14ac:dyDescent="0.2">
      <c r="A230" s="63" t="s">
        <v>160</v>
      </c>
      <c r="B230" s="54">
        <v>0</v>
      </c>
      <c r="C230" s="54">
        <v>0</v>
      </c>
      <c r="D230" s="54">
        <v>0</v>
      </c>
      <c r="E230" s="54">
        <v>0</v>
      </c>
      <c r="F230" s="54">
        <v>0</v>
      </c>
      <c r="G230" s="54">
        <v>0</v>
      </c>
      <c r="H230" s="54">
        <v>0</v>
      </c>
      <c r="I230" s="54">
        <v>0</v>
      </c>
      <c r="J230" s="54">
        <v>0</v>
      </c>
      <c r="K230" s="54">
        <v>0</v>
      </c>
      <c r="L230" s="54">
        <v>0</v>
      </c>
      <c r="M230" s="54">
        <v>162895</v>
      </c>
      <c r="N230" s="54">
        <v>64161</v>
      </c>
      <c r="O230" s="54">
        <v>36997</v>
      </c>
      <c r="Q230" s="54">
        <f t="shared" si="146"/>
        <v>0</v>
      </c>
      <c r="R230" s="54">
        <f t="shared" si="151"/>
        <v>0</v>
      </c>
      <c r="S230" s="54">
        <f t="shared" si="152"/>
        <v>162895</v>
      </c>
      <c r="T230" s="54">
        <f t="shared" ca="1" si="153"/>
        <v>36997</v>
      </c>
      <c r="U230" s="45" t="s">
        <v>9</v>
      </c>
    </row>
    <row r="231" spans="1:21" ht="15.95" hidden="1" customHeight="1" outlineLevel="1" x14ac:dyDescent="0.2">
      <c r="A231" s="63" t="s">
        <v>161</v>
      </c>
      <c r="B231" s="54">
        <v>0</v>
      </c>
      <c r="C231" s="54">
        <v>0</v>
      </c>
      <c r="D231" s="54">
        <v>0</v>
      </c>
      <c r="E231" s="54">
        <v>5140</v>
      </c>
      <c r="F231" s="54">
        <v>0</v>
      </c>
      <c r="G231" s="54">
        <v>0</v>
      </c>
      <c r="H231" s="54">
        <v>0</v>
      </c>
      <c r="I231" s="54">
        <v>0</v>
      </c>
      <c r="J231" s="54">
        <v>0</v>
      </c>
      <c r="K231" s="54">
        <v>0</v>
      </c>
      <c r="L231" s="54">
        <v>0</v>
      </c>
      <c r="M231" s="54">
        <v>0</v>
      </c>
      <c r="N231" s="54">
        <v>0</v>
      </c>
      <c r="O231" s="54">
        <v>0</v>
      </c>
      <c r="Q231" s="54">
        <f t="shared" si="146"/>
        <v>5140</v>
      </c>
      <c r="R231" s="54">
        <f t="shared" si="151"/>
        <v>0</v>
      </c>
      <c r="S231" s="54">
        <f t="shared" si="152"/>
        <v>0</v>
      </c>
      <c r="T231" s="54">
        <f t="shared" ca="1" si="153"/>
        <v>0</v>
      </c>
      <c r="U231" s="45" t="s">
        <v>9</v>
      </c>
    </row>
    <row r="232" spans="1:21" ht="15.95" hidden="1" customHeight="1" outlineLevel="1" x14ac:dyDescent="0.2">
      <c r="A232" s="63" t="s">
        <v>162</v>
      </c>
      <c r="B232" s="54">
        <v>0</v>
      </c>
      <c r="C232" s="54">
        <v>0</v>
      </c>
      <c r="D232" s="54">
        <v>0</v>
      </c>
      <c r="E232" s="54">
        <v>0</v>
      </c>
      <c r="F232" s="54">
        <v>0</v>
      </c>
      <c r="G232" s="54">
        <v>0</v>
      </c>
      <c r="H232" s="54">
        <v>0</v>
      </c>
      <c r="I232" s="54">
        <v>0</v>
      </c>
      <c r="J232" s="54">
        <v>0</v>
      </c>
      <c r="K232" s="54">
        <v>0</v>
      </c>
      <c r="L232" s="54">
        <v>0</v>
      </c>
      <c r="M232" s="54">
        <v>0</v>
      </c>
      <c r="N232" s="54">
        <v>0</v>
      </c>
      <c r="O232" s="54">
        <v>0</v>
      </c>
      <c r="Q232" s="54">
        <f t="shared" si="146"/>
        <v>0</v>
      </c>
      <c r="R232" s="54">
        <f t="shared" si="151"/>
        <v>0</v>
      </c>
      <c r="S232" s="54">
        <f t="shared" si="152"/>
        <v>0</v>
      </c>
      <c r="T232" s="54">
        <f t="shared" ca="1" si="153"/>
        <v>0</v>
      </c>
      <c r="U232" s="45" t="s">
        <v>9</v>
      </c>
    </row>
    <row r="233" spans="1:21" ht="15.95" hidden="1" customHeight="1" outlineLevel="1" x14ac:dyDescent="0.2">
      <c r="A233" s="63" t="s">
        <v>186</v>
      </c>
      <c r="B233" s="54">
        <v>0</v>
      </c>
      <c r="C233" s="54">
        <v>0</v>
      </c>
      <c r="D233" s="54">
        <v>0</v>
      </c>
      <c r="E233" s="54">
        <v>0</v>
      </c>
      <c r="F233" s="54">
        <v>0</v>
      </c>
      <c r="G233" s="54">
        <v>0</v>
      </c>
      <c r="H233" s="54">
        <v>0</v>
      </c>
      <c r="I233" s="54">
        <v>0</v>
      </c>
      <c r="J233" s="54">
        <v>0</v>
      </c>
      <c r="K233" s="54">
        <v>0</v>
      </c>
      <c r="L233" s="54">
        <v>0</v>
      </c>
      <c r="M233" s="54">
        <v>10224</v>
      </c>
      <c r="N233" s="54">
        <v>10550</v>
      </c>
      <c r="O233" s="54">
        <v>11105</v>
      </c>
      <c r="Q233" s="54">
        <f t="shared" si="146"/>
        <v>0</v>
      </c>
      <c r="R233" s="54">
        <f t="shared" si="151"/>
        <v>0</v>
      </c>
      <c r="S233" s="54">
        <f t="shared" si="152"/>
        <v>10224</v>
      </c>
      <c r="T233" s="54">
        <f t="shared" ca="1" si="153"/>
        <v>11105</v>
      </c>
      <c r="U233" s="45" t="s">
        <v>9</v>
      </c>
    </row>
    <row r="234" spans="1:21" ht="15.95" hidden="1" customHeight="1" outlineLevel="1" x14ac:dyDescent="0.2">
      <c r="A234" s="63" t="s">
        <v>187</v>
      </c>
      <c r="B234" s="54">
        <v>0</v>
      </c>
      <c r="C234" s="54">
        <v>0</v>
      </c>
      <c r="D234" s="54">
        <v>0</v>
      </c>
      <c r="E234" s="54">
        <v>0</v>
      </c>
      <c r="F234" s="54">
        <v>0</v>
      </c>
      <c r="G234" s="54">
        <v>0</v>
      </c>
      <c r="H234" s="54">
        <v>0</v>
      </c>
      <c r="I234" s="54">
        <v>0</v>
      </c>
      <c r="J234" s="54">
        <v>0</v>
      </c>
      <c r="K234" s="54">
        <v>0</v>
      </c>
      <c r="L234" s="54">
        <v>0</v>
      </c>
      <c r="M234" s="54">
        <v>41</v>
      </c>
      <c r="N234" s="54">
        <v>323</v>
      </c>
      <c r="O234" s="54">
        <v>544</v>
      </c>
      <c r="Q234" s="54">
        <f t="shared" si="146"/>
        <v>0</v>
      </c>
      <c r="R234" s="54">
        <f t="shared" si="151"/>
        <v>0</v>
      </c>
      <c r="S234" s="54">
        <f t="shared" si="152"/>
        <v>41</v>
      </c>
      <c r="T234" s="54">
        <f t="shared" ca="1" si="153"/>
        <v>544</v>
      </c>
      <c r="U234" s="45" t="s">
        <v>9</v>
      </c>
    </row>
    <row r="235" spans="1:21" ht="15.95" hidden="1" customHeight="1" outlineLevel="1" x14ac:dyDescent="0.2">
      <c r="A235" s="63" t="s">
        <v>164</v>
      </c>
      <c r="B235" s="54">
        <v>0</v>
      </c>
      <c r="C235" s="54">
        <v>0</v>
      </c>
      <c r="D235" s="54">
        <v>0</v>
      </c>
      <c r="E235" s="54">
        <v>0</v>
      </c>
      <c r="F235" s="54">
        <v>0</v>
      </c>
      <c r="G235" s="54">
        <v>0</v>
      </c>
      <c r="H235" s="54">
        <v>0</v>
      </c>
      <c r="I235" s="54">
        <v>0</v>
      </c>
      <c r="J235" s="54">
        <v>0</v>
      </c>
      <c r="K235" s="54">
        <v>0</v>
      </c>
      <c r="L235" s="54">
        <v>0</v>
      </c>
      <c r="M235" s="54">
        <v>0</v>
      </c>
      <c r="N235" s="54">
        <v>0</v>
      </c>
      <c r="O235" s="54">
        <v>0</v>
      </c>
      <c r="Q235" s="54">
        <f t="shared" si="146"/>
        <v>0</v>
      </c>
      <c r="R235" s="54">
        <f t="shared" si="151"/>
        <v>0</v>
      </c>
      <c r="S235" s="54">
        <f t="shared" si="152"/>
        <v>0</v>
      </c>
      <c r="T235" s="54">
        <f t="shared" ca="1" si="153"/>
        <v>0</v>
      </c>
      <c r="U235" s="45" t="s">
        <v>9</v>
      </c>
    </row>
    <row r="236" spans="1:21" ht="15.95" hidden="1" customHeight="1" outlineLevel="1" x14ac:dyDescent="0.2">
      <c r="A236" s="63" t="s">
        <v>165</v>
      </c>
      <c r="B236" s="54">
        <v>0</v>
      </c>
      <c r="C236" s="54">
        <v>0</v>
      </c>
      <c r="D236" s="54">
        <v>0</v>
      </c>
      <c r="E236" s="54">
        <v>0</v>
      </c>
      <c r="F236" s="54">
        <v>0</v>
      </c>
      <c r="G236" s="54">
        <v>0</v>
      </c>
      <c r="H236" s="54">
        <v>0</v>
      </c>
      <c r="I236" s="54">
        <v>0</v>
      </c>
      <c r="J236" s="54">
        <v>0</v>
      </c>
      <c r="K236" s="54">
        <v>0</v>
      </c>
      <c r="L236" s="54">
        <v>0</v>
      </c>
      <c r="M236" s="54">
        <v>0</v>
      </c>
      <c r="N236" s="54">
        <v>6</v>
      </c>
      <c r="O236" s="54">
        <v>731</v>
      </c>
      <c r="Q236" s="54">
        <f t="shared" si="146"/>
        <v>0</v>
      </c>
      <c r="R236" s="54">
        <f t="shared" si="151"/>
        <v>0</v>
      </c>
      <c r="S236" s="54">
        <f t="shared" si="152"/>
        <v>0</v>
      </c>
      <c r="T236" s="54">
        <f t="shared" ca="1" si="153"/>
        <v>731</v>
      </c>
      <c r="U236" s="45" t="s">
        <v>9</v>
      </c>
    </row>
    <row r="237" spans="1:21" ht="15.95" hidden="1" customHeight="1" outlineLevel="1" x14ac:dyDescent="0.2">
      <c r="A237" s="63" t="s">
        <v>166</v>
      </c>
      <c r="B237" s="54">
        <v>0</v>
      </c>
      <c r="C237" s="54">
        <v>0</v>
      </c>
      <c r="D237" s="54">
        <v>0</v>
      </c>
      <c r="E237" s="54">
        <v>-2</v>
      </c>
      <c r="F237" s="54">
        <v>2</v>
      </c>
      <c r="G237" s="54">
        <v>1</v>
      </c>
      <c r="H237" s="54">
        <v>2</v>
      </c>
      <c r="I237" s="54">
        <v>2</v>
      </c>
      <c r="J237" s="54">
        <v>2</v>
      </c>
      <c r="K237" s="54">
        <v>-1</v>
      </c>
      <c r="L237" s="54">
        <v>1</v>
      </c>
      <c r="M237" s="54">
        <v>0</v>
      </c>
      <c r="N237" s="54">
        <v>-1</v>
      </c>
      <c r="O237" s="54">
        <v>-4</v>
      </c>
      <c r="Q237" s="54">
        <f t="shared" si="146"/>
        <v>-2</v>
      </c>
      <c r="R237" s="54">
        <f t="shared" si="151"/>
        <v>2</v>
      </c>
      <c r="S237" s="54">
        <f t="shared" si="152"/>
        <v>0</v>
      </c>
      <c r="T237" s="54">
        <f t="shared" ca="1" si="153"/>
        <v>-4</v>
      </c>
      <c r="U237" s="45" t="s">
        <v>9</v>
      </c>
    </row>
    <row r="238" spans="1:21" ht="15.95" hidden="1" customHeight="1" outlineLevel="1" x14ac:dyDescent="0.2">
      <c r="A238" s="61" t="s">
        <v>167</v>
      </c>
      <c r="B238" s="62">
        <v>2385</v>
      </c>
      <c r="C238" s="62">
        <v>4549</v>
      </c>
      <c r="D238" s="62">
        <v>12825</v>
      </c>
      <c r="E238" s="62">
        <v>518733</v>
      </c>
      <c r="F238" s="62">
        <v>537963</v>
      </c>
      <c r="G238" s="62">
        <v>556082</v>
      </c>
      <c r="H238" s="62">
        <v>610837</v>
      </c>
      <c r="I238" s="62">
        <f t="shared" ref="I238:N238" si="156">SUM(I239:I253)</f>
        <v>682426</v>
      </c>
      <c r="J238" s="62">
        <f t="shared" si="156"/>
        <v>738690</v>
      </c>
      <c r="K238" s="62">
        <f t="shared" si="156"/>
        <v>746878</v>
      </c>
      <c r="L238" s="62">
        <f t="shared" si="156"/>
        <v>847128</v>
      </c>
      <c r="M238" s="62">
        <f t="shared" si="156"/>
        <v>1000943</v>
      </c>
      <c r="N238" s="62">
        <f t="shared" si="156"/>
        <v>890298</v>
      </c>
      <c r="O238" s="62">
        <f t="shared" ref="O238" si="157">SUM(O239:O253)</f>
        <v>931452</v>
      </c>
      <c r="Q238" s="62">
        <f t="shared" si="146"/>
        <v>518733</v>
      </c>
      <c r="R238" s="62">
        <f t="shared" si="151"/>
        <v>682426</v>
      </c>
      <c r="S238" s="62">
        <f t="shared" si="152"/>
        <v>1000943</v>
      </c>
      <c r="T238" s="62">
        <f t="shared" ca="1" si="153"/>
        <v>931452</v>
      </c>
      <c r="U238" s="45" t="s">
        <v>9</v>
      </c>
    </row>
    <row r="239" spans="1:21" ht="15.95" hidden="1" customHeight="1" outlineLevel="1" x14ac:dyDescent="0.2">
      <c r="A239" s="63" t="s">
        <v>155</v>
      </c>
      <c r="B239" s="54">
        <v>0</v>
      </c>
      <c r="C239" s="54">
        <v>0</v>
      </c>
      <c r="D239" s="54">
        <v>0</v>
      </c>
      <c r="E239" s="54">
        <v>389</v>
      </c>
      <c r="F239" s="54">
        <v>0</v>
      </c>
      <c r="G239" s="54">
        <v>0</v>
      </c>
      <c r="H239" s="54">
        <v>0</v>
      </c>
      <c r="I239" s="54">
        <v>0</v>
      </c>
      <c r="J239" s="54">
        <v>0</v>
      </c>
      <c r="K239" s="54">
        <v>0</v>
      </c>
      <c r="L239" s="54">
        <v>0</v>
      </c>
      <c r="M239" s="54">
        <v>0</v>
      </c>
      <c r="N239" s="54">
        <v>0</v>
      </c>
      <c r="O239" s="54">
        <v>0</v>
      </c>
      <c r="Q239" s="54">
        <f t="shared" si="146"/>
        <v>389</v>
      </c>
      <c r="R239" s="54">
        <f t="shared" si="151"/>
        <v>0</v>
      </c>
      <c r="S239" s="54">
        <f t="shared" si="152"/>
        <v>0</v>
      </c>
      <c r="T239" s="54">
        <f t="shared" ca="1" si="153"/>
        <v>0</v>
      </c>
      <c r="U239" s="45" t="s">
        <v>9</v>
      </c>
    </row>
    <row r="240" spans="1:21" ht="15.95" hidden="1" customHeight="1" outlineLevel="1" x14ac:dyDescent="0.2">
      <c r="A240" s="63" t="s">
        <v>156</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Q240" s="54">
        <f t="shared" si="146"/>
        <v>497458</v>
      </c>
      <c r="R240" s="54">
        <f t="shared" si="151"/>
        <v>548008</v>
      </c>
      <c r="S240" s="54">
        <f t="shared" si="152"/>
        <v>636863</v>
      </c>
      <c r="T240" s="54">
        <f t="shared" ca="1" si="153"/>
        <v>674714</v>
      </c>
      <c r="U240" s="45" t="s">
        <v>9</v>
      </c>
    </row>
    <row r="241" spans="1:21" ht="15.95" hidden="1" customHeight="1" outlineLevel="1" x14ac:dyDescent="0.2">
      <c r="A241" s="63" t="s">
        <v>185</v>
      </c>
      <c r="B241" s="54"/>
      <c r="C241" s="54"/>
      <c r="D241" s="54"/>
      <c r="E241" s="54"/>
      <c r="F241" s="54">
        <v>350</v>
      </c>
      <c r="G241" s="54">
        <v>308</v>
      </c>
      <c r="H241" s="54">
        <v>277</v>
      </c>
      <c r="I241" s="54">
        <v>295</v>
      </c>
      <c r="J241" s="54">
        <v>437</v>
      </c>
      <c r="K241" s="54">
        <v>351</v>
      </c>
      <c r="L241" s="54">
        <v>260</v>
      </c>
      <c r="M241" s="54">
        <v>167</v>
      </c>
      <c r="N241" s="54">
        <v>71</v>
      </c>
      <c r="O241" s="54">
        <v>872</v>
      </c>
      <c r="Q241" s="54">
        <f t="shared" si="146"/>
        <v>0</v>
      </c>
      <c r="R241" s="54">
        <f t="shared" si="151"/>
        <v>295</v>
      </c>
      <c r="S241" s="54">
        <f t="shared" si="152"/>
        <v>167</v>
      </c>
      <c r="T241" s="54">
        <f t="shared" ca="1" si="153"/>
        <v>872</v>
      </c>
      <c r="U241" s="45" t="s">
        <v>9</v>
      </c>
    </row>
    <row r="242" spans="1:21" ht="15.95" hidden="1" customHeight="1" outlineLevel="1" x14ac:dyDescent="0.2">
      <c r="A242" s="63" t="s">
        <v>157</v>
      </c>
      <c r="B242" s="54">
        <v>0</v>
      </c>
      <c r="C242" s="54">
        <v>0</v>
      </c>
      <c r="D242" s="54">
        <v>0</v>
      </c>
      <c r="E242" s="54">
        <v>0</v>
      </c>
      <c r="F242" s="54">
        <v>0</v>
      </c>
      <c r="G242" s="54">
        <v>0</v>
      </c>
      <c r="H242" s="54">
        <v>0</v>
      </c>
      <c r="I242" s="54">
        <v>0</v>
      </c>
      <c r="J242" s="54">
        <v>0</v>
      </c>
      <c r="K242" s="54">
        <v>0</v>
      </c>
      <c r="L242" s="54">
        <v>0</v>
      </c>
      <c r="M242" s="54">
        <v>0</v>
      </c>
      <c r="N242" s="54">
        <v>0</v>
      </c>
      <c r="O242" s="54">
        <v>0</v>
      </c>
      <c r="Q242" s="54">
        <f t="shared" si="146"/>
        <v>0</v>
      </c>
      <c r="R242" s="54">
        <f t="shared" si="151"/>
        <v>0</v>
      </c>
      <c r="S242" s="54">
        <f t="shared" si="152"/>
        <v>0</v>
      </c>
      <c r="T242" s="54">
        <f t="shared" ca="1" si="153"/>
        <v>0</v>
      </c>
      <c r="U242" s="45" t="s">
        <v>9</v>
      </c>
    </row>
    <row r="243" spans="1:21" ht="15.95" hidden="1" customHeight="1" outlineLevel="1" x14ac:dyDescent="0.2">
      <c r="A243" s="63" t="s">
        <v>148</v>
      </c>
      <c r="B243" s="54">
        <v>0</v>
      </c>
      <c r="C243" s="54">
        <v>0</v>
      </c>
      <c r="D243" s="54">
        <v>0</v>
      </c>
      <c r="E243" s="54">
        <v>0</v>
      </c>
      <c r="F243" s="54">
        <v>0</v>
      </c>
      <c r="G243" s="54">
        <v>0</v>
      </c>
      <c r="H243" s="54">
        <v>0</v>
      </c>
      <c r="I243" s="54">
        <v>0</v>
      </c>
      <c r="J243" s="54">
        <v>0</v>
      </c>
      <c r="K243" s="54">
        <v>5100</v>
      </c>
      <c r="L243" s="54">
        <v>60100</v>
      </c>
      <c r="M243" s="54">
        <v>143147</v>
      </c>
      <c r="N243" s="54">
        <v>0</v>
      </c>
      <c r="O243" s="54">
        <v>0</v>
      </c>
      <c r="Q243" s="54">
        <f t="shared" si="146"/>
        <v>0</v>
      </c>
      <c r="R243" s="54">
        <f t="shared" si="151"/>
        <v>0</v>
      </c>
      <c r="S243" s="54">
        <f t="shared" si="152"/>
        <v>143147</v>
      </c>
      <c r="T243" s="54">
        <f t="shared" ca="1" si="153"/>
        <v>0</v>
      </c>
      <c r="U243" s="45" t="s">
        <v>9</v>
      </c>
    </row>
    <row r="244" spans="1:21" ht="15.95" hidden="1" customHeight="1" outlineLevel="1" x14ac:dyDescent="0.2">
      <c r="A244" s="63" t="s">
        <v>159</v>
      </c>
      <c r="B244" s="54">
        <v>0</v>
      </c>
      <c r="C244" s="54">
        <v>0</v>
      </c>
      <c r="D244" s="54">
        <v>0</v>
      </c>
      <c r="E244" s="54">
        <v>0</v>
      </c>
      <c r="F244" s="54">
        <v>0</v>
      </c>
      <c r="G244" s="54">
        <v>0</v>
      </c>
      <c r="H244" s="54">
        <v>0</v>
      </c>
      <c r="I244" s="54">
        <v>0</v>
      </c>
      <c r="J244" s="54">
        <v>0</v>
      </c>
      <c r="K244" s="54">
        <v>0</v>
      </c>
      <c r="L244" s="54">
        <v>0</v>
      </c>
      <c r="M244" s="54">
        <v>0</v>
      </c>
      <c r="N244" s="54">
        <v>0</v>
      </c>
      <c r="O244" s="54">
        <v>0</v>
      </c>
      <c r="Q244" s="54">
        <f t="shared" si="146"/>
        <v>0</v>
      </c>
      <c r="R244" s="54">
        <f t="shared" si="151"/>
        <v>0</v>
      </c>
      <c r="S244" s="54">
        <f t="shared" si="152"/>
        <v>0</v>
      </c>
      <c r="T244" s="54">
        <f t="shared" ca="1" si="153"/>
        <v>0</v>
      </c>
      <c r="U244" s="45" t="s">
        <v>9</v>
      </c>
    </row>
    <row r="245" spans="1:21" ht="15.95" hidden="1" customHeight="1" outlineLevel="1" x14ac:dyDescent="0.2">
      <c r="A245" s="63" t="s">
        <v>149</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Q245" s="54">
        <f t="shared" si="146"/>
        <v>11553</v>
      </c>
      <c r="R245" s="54">
        <f t="shared" si="151"/>
        <v>67988</v>
      </c>
      <c r="S245" s="54">
        <f t="shared" si="152"/>
        <v>105285</v>
      </c>
      <c r="T245" s="54">
        <f t="shared" ca="1" si="153"/>
        <v>125947</v>
      </c>
      <c r="U245" s="45" t="s">
        <v>9</v>
      </c>
    </row>
    <row r="246" spans="1:21" ht="15.95" hidden="1" customHeight="1" outlineLevel="1" x14ac:dyDescent="0.2">
      <c r="A246" s="63" t="s">
        <v>188</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Q246" s="54">
        <f t="shared" si="146"/>
        <v>9333</v>
      </c>
      <c r="R246" s="54">
        <f t="shared" si="151"/>
        <v>66135</v>
      </c>
      <c r="S246" s="54">
        <f t="shared" si="152"/>
        <v>115481</v>
      </c>
      <c r="T246" s="54">
        <f t="shared" ca="1" si="153"/>
        <v>118771</v>
      </c>
      <c r="U246" s="45" t="s">
        <v>9</v>
      </c>
    </row>
    <row r="247" spans="1:21" ht="15.95" hidden="1" customHeight="1" outlineLevel="1" x14ac:dyDescent="0.2">
      <c r="A247" s="63" t="s">
        <v>189</v>
      </c>
      <c r="B247" s="54">
        <v>85</v>
      </c>
      <c r="C247" s="54">
        <v>129</v>
      </c>
      <c r="D247" s="54">
        <v>251</v>
      </c>
      <c r="E247" s="54">
        <v>0</v>
      </c>
      <c r="F247" s="54">
        <v>0</v>
      </c>
      <c r="G247" s="54">
        <v>0</v>
      </c>
      <c r="H247" s="54">
        <v>0</v>
      </c>
      <c r="I247" s="54">
        <v>0</v>
      </c>
      <c r="J247" s="54">
        <v>0</v>
      </c>
      <c r="K247" s="54">
        <v>0</v>
      </c>
      <c r="L247" s="54">
        <v>0</v>
      </c>
      <c r="M247" s="54">
        <v>0</v>
      </c>
      <c r="N247" s="54">
        <v>0</v>
      </c>
      <c r="O247" s="54">
        <v>0</v>
      </c>
      <c r="Q247" s="54">
        <f t="shared" si="146"/>
        <v>0</v>
      </c>
      <c r="R247" s="54">
        <f t="shared" si="151"/>
        <v>0</v>
      </c>
      <c r="S247" s="54">
        <f t="shared" si="152"/>
        <v>0</v>
      </c>
      <c r="T247" s="54">
        <f t="shared" ca="1" si="153"/>
        <v>0</v>
      </c>
      <c r="U247" s="45" t="s">
        <v>9</v>
      </c>
    </row>
    <row r="248" spans="1:21" ht="15.95" hidden="1" customHeight="1" outlineLevel="1" x14ac:dyDescent="0.2">
      <c r="A248" s="63" t="s">
        <v>164</v>
      </c>
      <c r="B248" s="54">
        <v>0</v>
      </c>
      <c r="C248" s="54">
        <v>0</v>
      </c>
      <c r="D248" s="54">
        <v>0</v>
      </c>
      <c r="E248" s="54">
        <v>0</v>
      </c>
      <c r="F248" s="54">
        <v>0</v>
      </c>
      <c r="G248" s="54">
        <v>0</v>
      </c>
      <c r="H248" s="54">
        <v>0</v>
      </c>
      <c r="I248" s="54">
        <v>0</v>
      </c>
      <c r="J248" s="54">
        <v>0</v>
      </c>
      <c r="K248" s="54">
        <v>0</v>
      </c>
      <c r="L248" s="54">
        <v>0</v>
      </c>
      <c r="M248" s="54">
        <v>0</v>
      </c>
      <c r="N248" s="54">
        <v>11</v>
      </c>
      <c r="O248" s="54">
        <v>11</v>
      </c>
      <c r="Q248" s="54">
        <f t="shared" si="146"/>
        <v>0</v>
      </c>
      <c r="R248" s="54">
        <f t="shared" si="151"/>
        <v>0</v>
      </c>
      <c r="S248" s="54">
        <f t="shared" si="152"/>
        <v>0</v>
      </c>
      <c r="T248" s="54">
        <f t="shared" ca="1" si="153"/>
        <v>11</v>
      </c>
      <c r="U248" s="45" t="s">
        <v>9</v>
      </c>
    </row>
    <row r="249" spans="1:21" ht="15.95" hidden="1" customHeight="1" outlineLevel="1" x14ac:dyDescent="0.2">
      <c r="A249" s="63" t="s">
        <v>165</v>
      </c>
      <c r="B249" s="54">
        <v>0</v>
      </c>
      <c r="C249" s="54">
        <v>0</v>
      </c>
      <c r="D249" s="54">
        <v>0</v>
      </c>
      <c r="E249" s="54">
        <v>0</v>
      </c>
      <c r="F249" s="54">
        <v>0</v>
      </c>
      <c r="G249" s="54">
        <v>0</v>
      </c>
      <c r="H249" s="54">
        <v>0</v>
      </c>
      <c r="I249" s="54">
        <v>0</v>
      </c>
      <c r="J249" s="54">
        <v>0</v>
      </c>
      <c r="K249" s="54">
        <v>0</v>
      </c>
      <c r="L249" s="54">
        <v>0</v>
      </c>
      <c r="M249" s="54">
        <v>0</v>
      </c>
      <c r="N249" s="54">
        <v>0</v>
      </c>
      <c r="O249" s="54">
        <v>0</v>
      </c>
      <c r="Q249" s="54">
        <f t="shared" si="146"/>
        <v>0</v>
      </c>
      <c r="R249" s="54">
        <f t="shared" si="151"/>
        <v>0</v>
      </c>
      <c r="S249" s="54">
        <f t="shared" si="152"/>
        <v>0</v>
      </c>
      <c r="T249" s="54">
        <f t="shared" ca="1" si="153"/>
        <v>0</v>
      </c>
      <c r="U249" s="45" t="s">
        <v>9</v>
      </c>
    </row>
    <row r="250" spans="1:21" ht="15.95" hidden="1" customHeight="1" outlineLevel="1" x14ac:dyDescent="0.2">
      <c r="A250" s="63" t="s">
        <v>162</v>
      </c>
      <c r="B250" s="54">
        <v>0</v>
      </c>
      <c r="C250" s="54">
        <v>0</v>
      </c>
      <c r="D250" s="54">
        <v>0</v>
      </c>
      <c r="E250" s="54">
        <v>0</v>
      </c>
      <c r="F250" s="54">
        <v>0</v>
      </c>
      <c r="G250" s="54">
        <v>0</v>
      </c>
      <c r="H250" s="54">
        <v>0</v>
      </c>
      <c r="I250" s="54">
        <v>0</v>
      </c>
      <c r="J250" s="54">
        <v>0</v>
      </c>
      <c r="K250" s="54">
        <v>0</v>
      </c>
      <c r="L250" s="54">
        <v>0</v>
      </c>
      <c r="M250" s="54">
        <v>0</v>
      </c>
      <c r="N250" s="54">
        <v>0</v>
      </c>
      <c r="O250" s="54">
        <v>0</v>
      </c>
      <c r="Q250" s="54">
        <f t="shared" si="146"/>
        <v>0</v>
      </c>
      <c r="R250" s="54">
        <f t="shared" si="151"/>
        <v>0</v>
      </c>
      <c r="S250" s="54">
        <f t="shared" si="152"/>
        <v>0</v>
      </c>
      <c r="T250" s="54">
        <f t="shared" ca="1" si="153"/>
        <v>0</v>
      </c>
      <c r="U250" s="45" t="s">
        <v>9</v>
      </c>
    </row>
    <row r="251" spans="1:21" ht="15.95" hidden="1" customHeight="1" outlineLevel="1" x14ac:dyDescent="0.2">
      <c r="A251" s="63" t="s">
        <v>163</v>
      </c>
      <c r="B251" s="54">
        <v>0</v>
      </c>
      <c r="C251" s="54">
        <v>0</v>
      </c>
      <c r="D251" s="54">
        <v>0</v>
      </c>
      <c r="E251" s="54">
        <v>0</v>
      </c>
      <c r="F251" s="54">
        <v>0</v>
      </c>
      <c r="G251" s="54">
        <v>0</v>
      </c>
      <c r="H251" s="54">
        <v>0</v>
      </c>
      <c r="I251" s="54">
        <v>0</v>
      </c>
      <c r="J251" s="54">
        <v>0</v>
      </c>
      <c r="K251" s="54">
        <v>0</v>
      </c>
      <c r="L251" s="54">
        <v>0</v>
      </c>
      <c r="M251" s="54">
        <v>0</v>
      </c>
      <c r="N251" s="54">
        <v>0</v>
      </c>
      <c r="O251" s="54">
        <v>0</v>
      </c>
      <c r="Q251" s="54">
        <f t="shared" si="146"/>
        <v>0</v>
      </c>
      <c r="R251" s="54">
        <f t="shared" si="151"/>
        <v>0</v>
      </c>
      <c r="S251" s="54">
        <f t="shared" si="152"/>
        <v>0</v>
      </c>
      <c r="T251" s="54">
        <f t="shared" ca="1" si="153"/>
        <v>0</v>
      </c>
      <c r="U251" s="45" t="s">
        <v>9</v>
      </c>
    </row>
    <row r="252" spans="1:21" ht="15.95" hidden="1" customHeight="1" outlineLevel="1" x14ac:dyDescent="0.2">
      <c r="A252" s="63" t="s">
        <v>160</v>
      </c>
      <c r="B252" s="54">
        <v>0</v>
      </c>
      <c r="C252" s="54">
        <v>0</v>
      </c>
      <c r="D252" s="54">
        <v>0</v>
      </c>
      <c r="E252" s="54">
        <v>0</v>
      </c>
      <c r="F252" s="54">
        <v>0</v>
      </c>
      <c r="G252" s="54">
        <v>0</v>
      </c>
      <c r="H252" s="54">
        <v>0</v>
      </c>
      <c r="I252" s="54">
        <v>0</v>
      </c>
      <c r="J252" s="54">
        <v>0</v>
      </c>
      <c r="K252" s="54">
        <v>0</v>
      </c>
      <c r="L252" s="54">
        <v>0</v>
      </c>
      <c r="M252" s="54">
        <v>0</v>
      </c>
      <c r="N252" s="54">
        <v>0</v>
      </c>
      <c r="O252" s="54">
        <v>11137</v>
      </c>
      <c r="Q252" s="54">
        <f t="shared" si="146"/>
        <v>0</v>
      </c>
      <c r="R252" s="54">
        <f t="shared" si="151"/>
        <v>0</v>
      </c>
      <c r="S252" s="54">
        <f t="shared" si="152"/>
        <v>0</v>
      </c>
      <c r="T252" s="54">
        <f t="shared" ca="1" si="153"/>
        <v>11137</v>
      </c>
      <c r="U252" s="45" t="s">
        <v>9</v>
      </c>
    </row>
    <row r="253" spans="1:21" ht="15.95" hidden="1" customHeight="1" outlineLevel="1" x14ac:dyDescent="0.2">
      <c r="A253" s="63" t="s">
        <v>166</v>
      </c>
      <c r="B253" s="54">
        <v>0</v>
      </c>
      <c r="C253" s="54">
        <v>0</v>
      </c>
      <c r="D253" s="54">
        <v>0</v>
      </c>
      <c r="E253" s="54">
        <v>0</v>
      </c>
      <c r="F253" s="54">
        <v>0</v>
      </c>
      <c r="G253" s="54">
        <v>0</v>
      </c>
      <c r="H253" s="54">
        <v>0</v>
      </c>
      <c r="I253" s="54">
        <v>0</v>
      </c>
      <c r="J253" s="54">
        <v>0</v>
      </c>
      <c r="K253" s="54">
        <v>0</v>
      </c>
      <c r="L253" s="54">
        <v>0</v>
      </c>
      <c r="M253" s="54">
        <v>0</v>
      </c>
      <c r="N253" s="54">
        <v>0</v>
      </c>
      <c r="O253" s="54">
        <v>0</v>
      </c>
      <c r="Q253" s="54">
        <f t="shared" si="146"/>
        <v>0</v>
      </c>
      <c r="R253" s="54">
        <f t="shared" si="151"/>
        <v>0</v>
      </c>
      <c r="S253" s="54">
        <f t="shared" si="152"/>
        <v>0</v>
      </c>
      <c r="T253" s="54">
        <f t="shared" ca="1" si="153"/>
        <v>0</v>
      </c>
      <c r="U253" s="45" t="s">
        <v>9</v>
      </c>
    </row>
    <row r="254" spans="1:21" ht="15.95" hidden="1" customHeight="1" outlineLevel="1" x14ac:dyDescent="0.2">
      <c r="A254" s="61" t="s">
        <v>168</v>
      </c>
      <c r="B254" s="62">
        <v>24237</v>
      </c>
      <c r="C254" s="62">
        <v>41281</v>
      </c>
      <c r="D254" s="62">
        <v>52123</v>
      </c>
      <c r="E254" s="62">
        <v>54829</v>
      </c>
      <c r="F254" s="62">
        <v>66102</v>
      </c>
      <c r="G254" s="62">
        <v>81459</v>
      </c>
      <c r="H254" s="62">
        <v>123405</v>
      </c>
      <c r="I254" s="62">
        <f t="shared" ref="I254:N254" si="158">SUM(I255:I261)</f>
        <v>169384</v>
      </c>
      <c r="J254" s="62">
        <f t="shared" si="158"/>
        <v>206621</v>
      </c>
      <c r="K254" s="62">
        <f t="shared" si="158"/>
        <v>186265</v>
      </c>
      <c r="L254" s="62">
        <f t="shared" si="158"/>
        <v>203483</v>
      </c>
      <c r="M254" s="62">
        <f t="shared" si="158"/>
        <v>255007</v>
      </c>
      <c r="N254" s="62">
        <f t="shared" si="158"/>
        <v>453444</v>
      </c>
      <c r="O254" s="62">
        <f t="shared" ref="O254" si="159">SUM(O255:O261)</f>
        <v>460012</v>
      </c>
      <c r="Q254" s="62">
        <f t="shared" ref="Q254:Q261" si="160">E254</f>
        <v>54829</v>
      </c>
      <c r="R254" s="62">
        <f t="shared" ref="R254:R261" si="161">I254</f>
        <v>169384</v>
      </c>
      <c r="S254" s="62">
        <f t="shared" ref="S254:S261" si="162">M254</f>
        <v>255007</v>
      </c>
      <c r="T254" s="62">
        <f t="shared" ref="T254:T261" ca="1" si="163">OFFSET(P254,0,-1)</f>
        <v>460012</v>
      </c>
      <c r="U254" s="45" t="s">
        <v>9</v>
      </c>
    </row>
    <row r="255" spans="1:21" ht="15.95" hidden="1" customHeight="1" outlineLevel="1" x14ac:dyDescent="0.2">
      <c r="A255" s="63" t="s">
        <v>169</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Q255" s="54">
        <f t="shared" si="160"/>
        <v>37632</v>
      </c>
      <c r="R255" s="54">
        <f t="shared" si="161"/>
        <v>37632</v>
      </c>
      <c r="S255" s="54">
        <f t="shared" si="162"/>
        <v>37632</v>
      </c>
      <c r="T255" s="54">
        <f t="shared" ca="1" si="163"/>
        <v>222145</v>
      </c>
      <c r="U255" s="45" t="s">
        <v>9</v>
      </c>
    </row>
    <row r="256" spans="1:21" ht="15.95" hidden="1" customHeight="1" outlineLevel="1" x14ac:dyDescent="0.2">
      <c r="A256" s="63" t="s">
        <v>170</v>
      </c>
      <c r="B256" s="54">
        <v>0</v>
      </c>
      <c r="C256" s="54">
        <v>0</v>
      </c>
      <c r="D256" s="54">
        <v>0</v>
      </c>
      <c r="E256" s="54">
        <v>0</v>
      </c>
      <c r="F256" s="54">
        <v>0</v>
      </c>
      <c r="G256" s="54">
        <v>0</v>
      </c>
      <c r="H256" s="54">
        <v>0</v>
      </c>
      <c r="I256" s="54">
        <v>0</v>
      </c>
      <c r="J256" s="54">
        <v>0</v>
      </c>
      <c r="K256" s="54">
        <v>0</v>
      </c>
      <c r="L256" s="54">
        <v>0</v>
      </c>
      <c r="M256" s="54">
        <v>0</v>
      </c>
      <c r="N256" s="54">
        <v>0</v>
      </c>
      <c r="O256" s="54">
        <v>0</v>
      </c>
      <c r="Q256" s="54">
        <f t="shared" si="160"/>
        <v>0</v>
      </c>
      <c r="R256" s="54">
        <f t="shared" si="161"/>
        <v>0</v>
      </c>
      <c r="S256" s="54">
        <f t="shared" si="162"/>
        <v>0</v>
      </c>
      <c r="T256" s="54">
        <f t="shared" ca="1" si="163"/>
        <v>0</v>
      </c>
      <c r="U256" s="45" t="s">
        <v>9</v>
      </c>
    </row>
    <row r="257" spans="1:21" ht="15.95" hidden="1" customHeight="1" outlineLevel="1" x14ac:dyDescent="0.2">
      <c r="A257" s="63" t="s">
        <v>148</v>
      </c>
      <c r="B257" s="54">
        <v>0</v>
      </c>
      <c r="C257" s="54">
        <v>0</v>
      </c>
      <c r="D257" s="54">
        <v>0</v>
      </c>
      <c r="E257" s="54">
        <v>0</v>
      </c>
      <c r="F257" s="54">
        <v>0</v>
      </c>
      <c r="G257" s="54">
        <v>0</v>
      </c>
      <c r="H257" s="54">
        <v>0</v>
      </c>
      <c r="I257" s="54">
        <v>0</v>
      </c>
      <c r="J257" s="54">
        <v>0</v>
      </c>
      <c r="K257" s="54">
        <v>0</v>
      </c>
      <c r="L257" s="54">
        <v>0</v>
      </c>
      <c r="M257" s="54">
        <v>0</v>
      </c>
      <c r="N257" s="54">
        <v>0</v>
      </c>
      <c r="O257" s="54">
        <v>0</v>
      </c>
      <c r="Q257" s="54">
        <f t="shared" si="160"/>
        <v>0</v>
      </c>
      <c r="R257" s="54">
        <f t="shared" si="161"/>
        <v>0</v>
      </c>
      <c r="S257" s="54">
        <f t="shared" si="162"/>
        <v>0</v>
      </c>
      <c r="T257" s="54">
        <f t="shared" ca="1" si="163"/>
        <v>0</v>
      </c>
      <c r="U257" s="45" t="s">
        <v>9</v>
      </c>
    </row>
    <row r="258" spans="1:21" ht="15.95" hidden="1" customHeight="1" outlineLevel="1" x14ac:dyDescent="0.2">
      <c r="A258" s="63" t="s">
        <v>171</v>
      </c>
      <c r="B258" s="54">
        <v>0</v>
      </c>
      <c r="C258" s="54">
        <v>0</v>
      </c>
      <c r="D258" s="54">
        <v>0</v>
      </c>
      <c r="E258" s="54">
        <v>0</v>
      </c>
      <c r="F258" s="54">
        <v>0</v>
      </c>
      <c r="G258" s="54">
        <v>0</v>
      </c>
      <c r="H258" s="54">
        <v>0</v>
      </c>
      <c r="I258" s="54">
        <v>0</v>
      </c>
      <c r="J258" s="54">
        <v>0</v>
      </c>
      <c r="K258" s="54">
        <v>0</v>
      </c>
      <c r="L258" s="54">
        <v>0</v>
      </c>
      <c r="M258" s="54">
        <v>0</v>
      </c>
      <c r="N258" s="54">
        <v>0</v>
      </c>
      <c r="O258" s="54">
        <v>0</v>
      </c>
      <c r="Q258" s="54">
        <f t="shared" si="160"/>
        <v>0</v>
      </c>
      <c r="R258" s="54">
        <f t="shared" si="161"/>
        <v>0</v>
      </c>
      <c r="S258" s="54">
        <f t="shared" si="162"/>
        <v>0</v>
      </c>
      <c r="T258" s="54">
        <f t="shared" ca="1" si="163"/>
        <v>0</v>
      </c>
      <c r="U258" s="45" t="s">
        <v>9</v>
      </c>
    </row>
    <row r="259" spans="1:21" ht="15.95" hidden="1" customHeight="1" outlineLevel="1" x14ac:dyDescent="0.2">
      <c r="A259" s="63" t="s">
        <v>172</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Q259" s="54">
        <f t="shared" si="160"/>
        <v>23516</v>
      </c>
      <c r="R259" s="54">
        <f t="shared" si="161"/>
        <v>131753</v>
      </c>
      <c r="S259" s="54">
        <f t="shared" si="162"/>
        <v>217372</v>
      </c>
      <c r="T259" s="54">
        <f t="shared" ca="1" si="163"/>
        <v>217372</v>
      </c>
      <c r="U259" s="45" t="s">
        <v>9</v>
      </c>
    </row>
    <row r="260" spans="1:21" ht="15.95" hidden="1" customHeight="1" outlineLevel="1" x14ac:dyDescent="0.2">
      <c r="A260" s="63" t="s">
        <v>173</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Q260" s="54">
        <f t="shared" si="160"/>
        <v>-6319</v>
      </c>
      <c r="R260" s="54">
        <f t="shared" si="161"/>
        <v>-1</v>
      </c>
      <c r="S260" s="54">
        <f t="shared" si="162"/>
        <v>3</v>
      </c>
      <c r="T260" s="54">
        <f t="shared" ca="1" si="163"/>
        <v>20495</v>
      </c>
      <c r="U260" s="45" t="s">
        <v>9</v>
      </c>
    </row>
    <row r="261" spans="1:21" ht="15.95" hidden="1" customHeight="1" outlineLevel="1" x14ac:dyDescent="0.2">
      <c r="A261" s="63" t="s">
        <v>174</v>
      </c>
      <c r="B261" s="54">
        <v>0</v>
      </c>
      <c r="C261" s="54">
        <v>0</v>
      </c>
      <c r="D261" s="54">
        <v>0</v>
      </c>
      <c r="E261" s="54">
        <v>0</v>
      </c>
      <c r="F261" s="54">
        <v>0</v>
      </c>
      <c r="G261" s="54">
        <v>0</v>
      </c>
      <c r="H261" s="54">
        <v>0</v>
      </c>
      <c r="I261" s="54">
        <v>0</v>
      </c>
      <c r="J261" s="54">
        <v>0</v>
      </c>
      <c r="K261" s="54">
        <v>0</v>
      </c>
      <c r="L261" s="54">
        <v>0</v>
      </c>
      <c r="M261" s="54">
        <v>0</v>
      </c>
      <c r="N261" s="54">
        <v>0</v>
      </c>
      <c r="O261" s="54">
        <v>0</v>
      </c>
      <c r="Q261" s="54">
        <f t="shared" si="160"/>
        <v>0</v>
      </c>
      <c r="R261" s="54">
        <f t="shared" si="161"/>
        <v>0</v>
      </c>
      <c r="S261" s="54">
        <f t="shared" si="162"/>
        <v>0</v>
      </c>
      <c r="T261" s="54">
        <f t="shared" ca="1" si="163"/>
        <v>0</v>
      </c>
      <c r="U261" s="45" t="s">
        <v>9</v>
      </c>
    </row>
    <row r="262" spans="1:21" ht="15.95" customHeight="1" collapsed="1" x14ac:dyDescent="0.2">
      <c r="U262" s="45" t="s">
        <v>9</v>
      </c>
    </row>
    <row r="263" spans="1:21" ht="15.95" customHeight="1" x14ac:dyDescent="0.2">
      <c r="A263" s="179" t="s">
        <v>190</v>
      </c>
      <c r="U263" s="45" t="s">
        <v>9</v>
      </c>
    </row>
    <row r="264" spans="1:21" ht="15.95" customHeight="1" x14ac:dyDescent="0.2">
      <c r="U264" s="45"/>
    </row>
    <row r="265" spans="1:21" ht="15.95" customHeight="1" x14ac:dyDescent="0.2">
      <c r="U265" s="45"/>
    </row>
    <row r="266" spans="1:21" ht="15.95" customHeight="1" x14ac:dyDescent="0.2">
      <c r="U266" s="45"/>
    </row>
    <row r="267" spans="1:21" ht="15.95" customHeight="1" x14ac:dyDescent="0.2">
      <c r="U267" s="45"/>
    </row>
    <row r="268" spans="1:21" ht="15.95" customHeight="1" x14ac:dyDescent="0.2">
      <c r="U268" s="45"/>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outlinePr summaryBelow="0" summaryRight="0"/>
  </sheetPr>
  <dimension ref="A1:AD271"/>
  <sheetViews>
    <sheetView showGridLines="0" zoomScale="80" zoomScaleNormal="80" workbookViewId="0">
      <pane xSplit="1" ySplit="5" topLeftCell="B6" activePane="bottomRight" state="frozen"/>
      <selection pane="topRight" activeCell="B6" sqref="B6"/>
      <selection pane="bottomLeft" activeCell="B6" sqref="B6"/>
      <selection pane="bottomRight" activeCell="B6" sqref="B6"/>
    </sheetView>
  </sheetViews>
  <sheetFormatPr defaultRowHeight="15.95" customHeight="1" outlineLevelRow="1" x14ac:dyDescent="0.2"/>
  <cols>
    <col min="1" max="1" width="64.7109375" style="20" customWidth="1"/>
    <col min="2" max="15" width="14.7109375" style="34" customWidth="1"/>
    <col min="16" max="16" width="9.140625" style="20"/>
    <col min="17" max="20" width="14.7109375" style="34" customWidth="1"/>
    <col min="21" max="21" width="2.7109375" style="20" customWidth="1"/>
    <col min="22" max="27" width="9.140625" style="20"/>
    <col min="28" max="28" width="10" style="20" bestFit="1" customWidth="1"/>
    <col min="29" max="16384" width="9.140625" style="20"/>
  </cols>
  <sheetData>
    <row r="1" spans="1:24" s="2" customFormat="1" ht="21.95" customHeight="1" x14ac:dyDescent="0.2">
      <c r="A1" s="36" t="s">
        <v>198</v>
      </c>
      <c r="B1" s="37"/>
      <c r="C1" s="37"/>
      <c r="D1" s="37"/>
      <c r="E1" s="37"/>
      <c r="F1" s="37"/>
      <c r="G1" s="37"/>
      <c r="H1" s="37"/>
      <c r="I1" s="37"/>
      <c r="J1" s="37"/>
      <c r="K1" s="37"/>
      <c r="L1" s="37"/>
      <c r="M1" s="37"/>
      <c r="N1" s="37"/>
      <c r="O1" s="37"/>
      <c r="Q1" s="37"/>
      <c r="R1" s="37"/>
      <c r="S1" s="37"/>
      <c r="T1" s="37"/>
      <c r="U1" s="38" t="s">
        <v>9</v>
      </c>
    </row>
    <row r="2" spans="1:24" s="2" customFormat="1" ht="21.95" customHeight="1" thickBot="1" x14ac:dyDescent="0.25">
      <c r="A2" s="69" t="s">
        <v>59</v>
      </c>
      <c r="B2" s="67"/>
      <c r="C2" s="67"/>
      <c r="D2" s="67"/>
      <c r="E2" s="67"/>
      <c r="F2" s="67"/>
      <c r="G2" s="67"/>
      <c r="H2" s="67"/>
      <c r="I2" s="67"/>
      <c r="J2" s="67"/>
      <c r="K2" s="67"/>
      <c r="L2" s="67"/>
      <c r="M2" s="67"/>
      <c r="N2" s="67"/>
      <c r="O2" s="67"/>
      <c r="P2" s="68"/>
      <c r="Q2" s="67"/>
      <c r="R2" s="67"/>
      <c r="S2" s="67"/>
      <c r="T2" s="67"/>
      <c r="U2" s="38" t="s">
        <v>9</v>
      </c>
    </row>
    <row r="3" spans="1:24" ht="21.95" customHeight="1" thickTop="1" x14ac:dyDescent="0.2">
      <c r="A3" s="65" t="s">
        <v>60</v>
      </c>
      <c r="B3" s="85" t="s">
        <v>192</v>
      </c>
      <c r="C3" s="85" t="s">
        <v>192</v>
      </c>
      <c r="D3" s="85" t="s">
        <v>192</v>
      </c>
      <c r="E3" s="85" t="s">
        <v>192</v>
      </c>
      <c r="F3" s="85" t="s">
        <v>192</v>
      </c>
      <c r="G3" s="82" t="s">
        <v>41</v>
      </c>
      <c r="H3" s="82" t="s">
        <v>41</v>
      </c>
      <c r="I3" s="82" t="s">
        <v>41</v>
      </c>
      <c r="J3" s="82" t="s">
        <v>41</v>
      </c>
      <c r="K3" s="82" t="s">
        <v>41</v>
      </c>
      <c r="L3" s="82" t="s">
        <v>41</v>
      </c>
      <c r="M3" s="82" t="s">
        <v>41</v>
      </c>
      <c r="N3" s="82" t="s">
        <v>41</v>
      </c>
      <c r="O3" s="82" t="s">
        <v>41</v>
      </c>
      <c r="Q3" s="85"/>
      <c r="R3" s="85"/>
      <c r="S3" s="85"/>
      <c r="T3" s="85"/>
      <c r="U3" s="45" t="s">
        <v>9</v>
      </c>
      <c r="V3" s="2"/>
      <c r="X3" s="2"/>
    </row>
    <row r="4" spans="1:24" ht="21.95" customHeight="1" thickBot="1" x14ac:dyDescent="0.25">
      <c r="A4" s="66" t="s">
        <v>61</v>
      </c>
      <c r="B4" s="83">
        <v>0</v>
      </c>
      <c r="C4" s="83">
        <v>0</v>
      </c>
      <c r="D4" s="83">
        <v>0</v>
      </c>
      <c r="E4" s="83">
        <v>0</v>
      </c>
      <c r="F4" s="83">
        <v>0</v>
      </c>
      <c r="G4" s="83">
        <v>0</v>
      </c>
      <c r="H4" s="83">
        <v>0</v>
      </c>
      <c r="I4" s="83">
        <v>1</v>
      </c>
      <c r="J4" s="83">
        <v>1</v>
      </c>
      <c r="K4" s="83">
        <v>1</v>
      </c>
      <c r="L4" s="83">
        <v>1</v>
      </c>
      <c r="M4" s="83">
        <v>1</v>
      </c>
      <c r="N4" s="83">
        <v>1</v>
      </c>
      <c r="O4" s="83">
        <v>1</v>
      </c>
      <c r="Q4" s="83"/>
      <c r="R4" s="83"/>
      <c r="S4" s="83"/>
      <c r="T4" s="83"/>
      <c r="U4" s="45" t="s">
        <v>9</v>
      </c>
    </row>
    <row r="5" spans="1:24" s="2" customFormat="1" ht="21.95" customHeight="1" thickTop="1" x14ac:dyDescent="0.2">
      <c r="A5" s="36" t="s">
        <v>62</v>
      </c>
      <c r="B5" s="37" t="s">
        <v>63</v>
      </c>
      <c r="C5" s="37" t="s">
        <v>64</v>
      </c>
      <c r="D5" s="37" t="s">
        <v>65</v>
      </c>
      <c r="E5" s="37" t="s">
        <v>66</v>
      </c>
      <c r="F5" s="37" t="s">
        <v>67</v>
      </c>
      <c r="G5" s="37" t="s">
        <v>68</v>
      </c>
      <c r="H5" s="37" t="s">
        <v>69</v>
      </c>
      <c r="I5" s="37" t="s">
        <v>70</v>
      </c>
      <c r="J5" s="37" t="s">
        <v>71</v>
      </c>
      <c r="K5" s="37" t="s">
        <v>72</v>
      </c>
      <c r="L5" s="37" t="s">
        <v>290</v>
      </c>
      <c r="M5" s="37" t="s">
        <v>292</v>
      </c>
      <c r="N5" s="37" t="s">
        <v>299</v>
      </c>
      <c r="O5" s="37" t="s">
        <v>307</v>
      </c>
      <c r="Q5" s="126">
        <v>2019</v>
      </c>
      <c r="R5" s="126">
        <v>2020</v>
      </c>
      <c r="S5" s="126">
        <v>2021</v>
      </c>
      <c r="T5" s="126">
        <v>2022</v>
      </c>
      <c r="U5" s="38" t="s">
        <v>9</v>
      </c>
    </row>
    <row r="6" spans="1:24" s="42" customFormat="1" ht="18" customHeight="1" x14ac:dyDescent="0.2">
      <c r="A6" s="39" t="s">
        <v>73</v>
      </c>
      <c r="B6" s="40"/>
      <c r="C6" s="40"/>
      <c r="D6" s="40"/>
      <c r="E6" s="40"/>
      <c r="F6" s="40"/>
      <c r="G6" s="40"/>
      <c r="H6" s="40"/>
      <c r="I6" s="40"/>
      <c r="J6" s="40"/>
      <c r="K6" s="40"/>
      <c r="L6" s="40"/>
      <c r="M6" s="40"/>
      <c r="N6" s="40"/>
      <c r="O6" s="40"/>
      <c r="Q6" s="40"/>
      <c r="R6" s="40"/>
      <c r="S6" s="40"/>
      <c r="T6" s="40"/>
      <c r="U6" s="41" t="s">
        <v>9</v>
      </c>
    </row>
    <row r="7" spans="1:24" ht="18" customHeight="1" x14ac:dyDescent="0.2">
      <c r="A7" s="43" t="s">
        <v>74</v>
      </c>
      <c r="B7" s="44"/>
      <c r="C7" s="44"/>
      <c r="D7" s="44"/>
      <c r="E7" s="44"/>
      <c r="F7" s="44"/>
      <c r="G7" s="44"/>
      <c r="H7" s="44"/>
      <c r="I7" s="44"/>
      <c r="J7" s="44"/>
      <c r="K7" s="44"/>
      <c r="L7" s="44"/>
      <c r="M7" s="44"/>
      <c r="N7" s="44"/>
      <c r="O7" s="44"/>
      <c r="Q7" s="44"/>
      <c r="R7" s="44"/>
      <c r="S7" s="44"/>
      <c r="T7" s="44"/>
      <c r="U7" s="45" t="s">
        <v>9</v>
      </c>
    </row>
    <row r="8" spans="1:24" s="48" customFormat="1" ht="18" customHeight="1" x14ac:dyDescent="0.2">
      <c r="A8" s="46" t="s">
        <v>75</v>
      </c>
      <c r="B8" s="47">
        <f t="shared" ref="B8:G8" si="0">B40</f>
        <v>0</v>
      </c>
      <c r="C8" s="47">
        <f t="shared" si="0"/>
        <v>0</v>
      </c>
      <c r="D8" s="47">
        <f t="shared" si="0"/>
        <v>0</v>
      </c>
      <c r="E8" s="47">
        <f t="shared" si="0"/>
        <v>0</v>
      </c>
      <c r="F8" s="47">
        <f t="shared" si="0"/>
        <v>0</v>
      </c>
      <c r="G8" s="47">
        <f t="shared" si="0"/>
        <v>5873.6533406995495</v>
      </c>
      <c r="H8" s="47">
        <f t="shared" ref="H8:M8" si="1">H40</f>
        <v>7590.8582029183999</v>
      </c>
      <c r="I8" s="47">
        <f t="shared" si="1"/>
        <v>7985.3758522664011</v>
      </c>
      <c r="J8" s="47">
        <f t="shared" si="1"/>
        <v>7657.36672</v>
      </c>
      <c r="K8" s="47">
        <f t="shared" si="1"/>
        <v>7477.1337099999992</v>
      </c>
      <c r="L8" s="47">
        <f t="shared" si="1"/>
        <v>9138.8052100000004</v>
      </c>
      <c r="M8" s="47">
        <f t="shared" si="1"/>
        <v>8339</v>
      </c>
      <c r="N8" s="47">
        <f t="shared" ref="N8:O8" si="2">N40</f>
        <v>8161</v>
      </c>
      <c r="O8" s="47">
        <f t="shared" si="2"/>
        <v>8079</v>
      </c>
      <c r="Q8" s="47">
        <f>Q40</f>
        <v>0</v>
      </c>
      <c r="R8" s="47">
        <f>R40</f>
        <v>21449.887395884351</v>
      </c>
      <c r="S8" s="47">
        <f>S40</f>
        <v>32612.305639999999</v>
      </c>
      <c r="T8" s="47">
        <f>T40</f>
        <v>16240</v>
      </c>
      <c r="U8" s="33" t="s">
        <v>9</v>
      </c>
    </row>
    <row r="9" spans="1:24" s="48" customFormat="1" ht="18" customHeight="1" x14ac:dyDescent="0.2">
      <c r="A9" s="46" t="s">
        <v>76</v>
      </c>
      <c r="B9" s="47">
        <f t="shared" ref="B9:G9" si="3">SUM(B40:B41,B46)-SUM(B45,B48)</f>
        <v>0</v>
      </c>
      <c r="C9" s="47">
        <f t="shared" si="3"/>
        <v>0</v>
      </c>
      <c r="D9" s="47">
        <f t="shared" si="3"/>
        <v>0</v>
      </c>
      <c r="E9" s="47">
        <f t="shared" si="3"/>
        <v>-4.9762399999999998</v>
      </c>
      <c r="F9" s="47">
        <f t="shared" si="3"/>
        <v>34.889330000000001</v>
      </c>
      <c r="G9" s="47">
        <f t="shared" si="3"/>
        <v>3214.4217106995493</v>
      </c>
      <c r="H9" s="47">
        <f t="shared" ref="H9:M9" si="4">SUM(H40:H41,H46)-SUM(H45,H48)</f>
        <v>7439.6717729183993</v>
      </c>
      <c r="I9" s="47">
        <f t="shared" si="4"/>
        <v>7830.5856322664013</v>
      </c>
      <c r="J9" s="47">
        <f t="shared" si="4"/>
        <v>6612.4769500000002</v>
      </c>
      <c r="K9" s="47">
        <f t="shared" si="4"/>
        <v>6352.1739699999998</v>
      </c>
      <c r="L9" s="47">
        <f t="shared" si="4"/>
        <v>7954.1496299999999</v>
      </c>
      <c r="M9" s="47">
        <f t="shared" si="4"/>
        <v>7770</v>
      </c>
      <c r="N9" s="47">
        <f t="shared" ref="N9:O9" si="5">SUM(N40:N41,N46)-SUM(N45,N48)</f>
        <v>7182</v>
      </c>
      <c r="O9" s="47">
        <f t="shared" si="5"/>
        <v>6944</v>
      </c>
      <c r="Q9" s="47">
        <f>SUM(Q40:Q41,Q46)-SUM(Q45,Q48)</f>
        <v>-4.9762400000000007</v>
      </c>
      <c r="R9" s="47">
        <f>SUM(R40:R41,R46)-SUM(R45,R48)</f>
        <v>18519.56844588435</v>
      </c>
      <c r="S9" s="47">
        <f>SUM(S40:S41,S46)-SUM(S45,S48)</f>
        <v>28688.800549999996</v>
      </c>
      <c r="T9" s="47">
        <f>SUM(T40:T41,T46)-SUM(T45,T48)</f>
        <v>14126</v>
      </c>
      <c r="U9" s="33" t="s">
        <v>9</v>
      </c>
    </row>
    <row r="10" spans="1:24" s="52" customFormat="1" ht="18" customHeight="1" x14ac:dyDescent="0.2">
      <c r="A10" s="49" t="s">
        <v>77</v>
      </c>
      <c r="B10" s="50" t="str">
        <f t="shared" ref="B10:G10" si="6">IFERROR(B9/B$8,"n/a")</f>
        <v>n/a</v>
      </c>
      <c r="C10" s="50" t="str">
        <f t="shared" si="6"/>
        <v>n/a</v>
      </c>
      <c r="D10" s="50" t="str">
        <f t="shared" si="6"/>
        <v>n/a</v>
      </c>
      <c r="E10" s="50" t="str">
        <f t="shared" si="6"/>
        <v>n/a</v>
      </c>
      <c r="F10" s="50" t="str">
        <f t="shared" si="6"/>
        <v>n/a</v>
      </c>
      <c r="G10" s="50">
        <f t="shared" si="6"/>
        <v>0.54726105274655401</v>
      </c>
      <c r="H10" s="50">
        <f t="shared" ref="H10:M10" si="7">IFERROR(H9/H$8,"n/a")</f>
        <v>0.98008309127130377</v>
      </c>
      <c r="I10" s="50">
        <f t="shared" si="7"/>
        <v>0.98061578780213987</v>
      </c>
      <c r="J10" s="50">
        <f t="shared" si="7"/>
        <v>0.86354450450036702</v>
      </c>
      <c r="K10" s="50">
        <f t="shared" si="7"/>
        <v>0.84954666003959967</v>
      </c>
      <c r="L10" s="50">
        <f t="shared" si="7"/>
        <v>0.87037084686916089</v>
      </c>
      <c r="M10" s="50">
        <f t="shared" si="7"/>
        <v>0.93176639884878287</v>
      </c>
      <c r="N10" s="50">
        <f t="shared" ref="N10:O10" si="8">IFERROR(N9/N$8,"n/a")</f>
        <v>0.88003921088101944</v>
      </c>
      <c r="O10" s="50">
        <f t="shared" si="8"/>
        <v>0.85951231588067833</v>
      </c>
      <c r="Q10" s="50" t="str">
        <f>IFERROR(Q9/Q$8,"n/a")</f>
        <v>n/a</v>
      </c>
      <c r="R10" s="50">
        <f>IFERROR(R9/R$8,"n/a")</f>
        <v>0.8633876767780958</v>
      </c>
      <c r="S10" s="50">
        <f>IFERROR(S9/S$8,"n/a")</f>
        <v>0.87969249603782373</v>
      </c>
      <c r="T10" s="50">
        <f>IFERROR(T9/T$8,"n/a")</f>
        <v>0.8698275862068966</v>
      </c>
      <c r="U10" s="51" t="s">
        <v>9</v>
      </c>
    </row>
    <row r="11" spans="1:24" ht="18" customHeight="1" x14ac:dyDescent="0.2">
      <c r="A11" s="53" t="s">
        <v>78</v>
      </c>
      <c r="B11" s="225">
        <v>0</v>
      </c>
      <c r="C11" s="225">
        <v>0</v>
      </c>
      <c r="D11" s="225">
        <v>0</v>
      </c>
      <c r="E11" s="225">
        <v>0</v>
      </c>
      <c r="F11" s="225">
        <v>0</v>
      </c>
      <c r="G11" s="225">
        <v>-2260</v>
      </c>
      <c r="H11" s="225">
        <v>0</v>
      </c>
      <c r="I11" s="225">
        <v>0</v>
      </c>
      <c r="J11" s="225">
        <v>-279</v>
      </c>
      <c r="K11" s="225">
        <v>0</v>
      </c>
      <c r="L11" s="225">
        <v>-448</v>
      </c>
      <c r="M11" s="225">
        <v>0</v>
      </c>
      <c r="N11" s="225">
        <v>0</v>
      </c>
      <c r="O11" s="225">
        <v>0</v>
      </c>
      <c r="Q11" s="54">
        <f>SUM(B11:E11)</f>
        <v>0</v>
      </c>
      <c r="R11" s="54">
        <f>SUM(F11:I11)</f>
        <v>-2260</v>
      </c>
      <c r="S11" s="54">
        <f>SUM(J11:M11)</f>
        <v>-727</v>
      </c>
      <c r="T11" s="54">
        <f>SUM(N11:P11)</f>
        <v>0</v>
      </c>
      <c r="U11" s="45" t="s">
        <v>9</v>
      </c>
    </row>
    <row r="12" spans="1:24" s="48" customFormat="1" ht="18" customHeight="1" x14ac:dyDescent="0.2">
      <c r="A12" s="46" t="s">
        <v>79</v>
      </c>
      <c r="B12" s="47">
        <f t="shared" ref="B12:G12" si="9">B9-B11</f>
        <v>0</v>
      </c>
      <c r="C12" s="47">
        <f t="shared" si="9"/>
        <v>0</v>
      </c>
      <c r="D12" s="47">
        <f t="shared" si="9"/>
        <v>0</v>
      </c>
      <c r="E12" s="47">
        <f t="shared" si="9"/>
        <v>-4.9762399999999998</v>
      </c>
      <c r="F12" s="47">
        <f t="shared" si="9"/>
        <v>34.889330000000001</v>
      </c>
      <c r="G12" s="47">
        <f t="shared" si="9"/>
        <v>5474.4217106995493</v>
      </c>
      <c r="H12" s="47">
        <f t="shared" ref="H12:M12" si="10">H9-H11</f>
        <v>7439.6717729183993</v>
      </c>
      <c r="I12" s="47">
        <f t="shared" si="10"/>
        <v>7830.5856322664013</v>
      </c>
      <c r="J12" s="47">
        <f t="shared" si="10"/>
        <v>6891.4769500000002</v>
      </c>
      <c r="K12" s="47">
        <f t="shared" si="10"/>
        <v>6352.1739699999998</v>
      </c>
      <c r="L12" s="47">
        <f t="shared" si="10"/>
        <v>8402.1496299999999</v>
      </c>
      <c r="M12" s="47">
        <f t="shared" si="10"/>
        <v>7770</v>
      </c>
      <c r="N12" s="47">
        <f t="shared" ref="N12:O12" si="11">N9-N11</f>
        <v>7182</v>
      </c>
      <c r="O12" s="47">
        <f t="shared" si="11"/>
        <v>6944</v>
      </c>
      <c r="Q12" s="47">
        <f>Q9-Q11</f>
        <v>-4.9762400000000007</v>
      </c>
      <c r="R12" s="47">
        <f>R9-R11</f>
        <v>20779.56844588435</v>
      </c>
      <c r="S12" s="47">
        <f>S9-S11</f>
        <v>29415.800549999996</v>
      </c>
      <c r="T12" s="47">
        <f>T9-T11</f>
        <v>14126</v>
      </c>
      <c r="U12" s="33" t="s">
        <v>9</v>
      </c>
    </row>
    <row r="13" spans="1:24" s="52" customFormat="1" ht="18" customHeight="1" x14ac:dyDescent="0.2">
      <c r="A13" s="49" t="s">
        <v>80</v>
      </c>
      <c r="B13" s="50" t="str">
        <f t="shared" ref="B13:G13" si="12">IFERROR(B12/B$8,"n/a")</f>
        <v>n/a</v>
      </c>
      <c r="C13" s="50" t="str">
        <f t="shared" si="12"/>
        <v>n/a</v>
      </c>
      <c r="D13" s="50" t="str">
        <f t="shared" si="12"/>
        <v>n/a</v>
      </c>
      <c r="E13" s="50" t="str">
        <f t="shared" si="12"/>
        <v>n/a</v>
      </c>
      <c r="F13" s="50" t="str">
        <f t="shared" si="12"/>
        <v>n/a</v>
      </c>
      <c r="G13" s="50">
        <f t="shared" si="12"/>
        <v>0.93203010003439324</v>
      </c>
      <c r="H13" s="50">
        <f t="shared" ref="H13:M13" si="13">IFERROR(H12/H$8,"n/a")</f>
        <v>0.98008309127130377</v>
      </c>
      <c r="I13" s="50">
        <f t="shared" si="13"/>
        <v>0.98061578780213987</v>
      </c>
      <c r="J13" s="50">
        <f t="shared" si="13"/>
        <v>0.89998000644273701</v>
      </c>
      <c r="K13" s="50">
        <f t="shared" si="13"/>
        <v>0.84954666003959967</v>
      </c>
      <c r="L13" s="50">
        <f t="shared" si="13"/>
        <v>0.91939257232510807</v>
      </c>
      <c r="M13" s="50">
        <f t="shared" si="13"/>
        <v>0.93176639884878287</v>
      </c>
      <c r="N13" s="50">
        <f t="shared" ref="N13:O13" si="14">IFERROR(N12/N$8,"n/a")</f>
        <v>0.88003921088101944</v>
      </c>
      <c r="O13" s="50">
        <f t="shared" si="14"/>
        <v>0.85951231588067833</v>
      </c>
      <c r="Q13" s="50" t="str">
        <f>IFERROR(Q12/Q$8,"n/a")</f>
        <v>n/a</v>
      </c>
      <c r="R13" s="50">
        <f>IFERROR(R12/R$8,"n/a")</f>
        <v>0.96874953524797447</v>
      </c>
      <c r="S13" s="50">
        <f>IFERROR(S12/S$8,"n/a")</f>
        <v>0.9019846948177932</v>
      </c>
      <c r="T13" s="50">
        <f>IFERROR(T12/T$8,"n/a")</f>
        <v>0.8698275862068966</v>
      </c>
      <c r="U13" s="51" t="s">
        <v>9</v>
      </c>
    </row>
    <row r="14" spans="1:24" s="48" customFormat="1" ht="18" customHeight="1" x14ac:dyDescent="0.2">
      <c r="A14" s="46" t="s">
        <v>81</v>
      </c>
      <c r="B14" s="47">
        <f t="shared" ref="B14:G14" si="15">B67</f>
        <v>0.93720000000000003</v>
      </c>
      <c r="C14" s="47">
        <f t="shared" si="15"/>
        <v>-4.9003799999999993</v>
      </c>
      <c r="D14" s="47">
        <f t="shared" si="15"/>
        <v>-364.31482</v>
      </c>
      <c r="E14" s="47">
        <f t="shared" si="15"/>
        <v>-1222.9302999999998</v>
      </c>
      <c r="F14" s="47">
        <f t="shared" si="15"/>
        <v>-2505.7845600000005</v>
      </c>
      <c r="G14" s="47">
        <f t="shared" si="15"/>
        <v>-1492.75265930045</v>
      </c>
      <c r="H14" s="47">
        <f t="shared" ref="H14:M14" si="16">H67</f>
        <v>4476.9845929183994</v>
      </c>
      <c r="I14" s="47">
        <f t="shared" si="16"/>
        <v>1563.3536722664007</v>
      </c>
      <c r="J14" s="47">
        <f t="shared" si="16"/>
        <v>780.87695000000076</v>
      </c>
      <c r="K14" s="47">
        <f t="shared" si="16"/>
        <v>-411.62375000000009</v>
      </c>
      <c r="L14" s="47">
        <f t="shared" si="16"/>
        <v>2097.2868999999996</v>
      </c>
      <c r="M14" s="47">
        <f t="shared" si="16"/>
        <v>1517</v>
      </c>
      <c r="N14" s="47">
        <f t="shared" ref="N14:O14" si="17">N67</f>
        <v>1846</v>
      </c>
      <c r="O14" s="47">
        <f t="shared" si="17"/>
        <v>-396</v>
      </c>
      <c r="Q14" s="47">
        <f>Q67</f>
        <v>-1591.2082999999998</v>
      </c>
      <c r="R14" s="47">
        <f>R67</f>
        <v>2041.8010458843496</v>
      </c>
      <c r="S14" s="47">
        <f>S67</f>
        <v>3983.5401000000002</v>
      </c>
      <c r="T14" s="47">
        <f>T67</f>
        <v>1450</v>
      </c>
      <c r="U14" s="33" t="s">
        <v>9</v>
      </c>
    </row>
    <row r="15" spans="1:24" ht="18" customHeight="1" x14ac:dyDescent="0.2">
      <c r="A15" s="43" t="s">
        <v>82</v>
      </c>
      <c r="B15" s="44"/>
      <c r="C15" s="44"/>
      <c r="D15" s="44"/>
      <c r="E15" s="44"/>
      <c r="F15" s="44"/>
      <c r="G15" s="44"/>
      <c r="H15" s="44"/>
      <c r="I15" s="44"/>
      <c r="J15" s="44"/>
      <c r="K15" s="44"/>
      <c r="L15" s="44"/>
      <c r="M15" s="44"/>
      <c r="N15" s="44"/>
      <c r="O15" s="44"/>
      <c r="Q15" s="44"/>
      <c r="R15" s="44"/>
      <c r="S15" s="44"/>
      <c r="T15" s="44"/>
      <c r="U15" s="45" t="s">
        <v>9</v>
      </c>
    </row>
    <row r="16" spans="1:24" s="48" customFormat="1" ht="18" customHeight="1" x14ac:dyDescent="0.2">
      <c r="A16" s="46" t="s">
        <v>83</v>
      </c>
      <c r="B16" s="47">
        <f t="shared" ref="B16:G16" si="18">SUM(B101:B102,B114:B116)</f>
        <v>8.5959999999999995E-2</v>
      </c>
      <c r="C16" s="47">
        <f t="shared" si="18"/>
        <v>42.202839999999995</v>
      </c>
      <c r="D16" s="47">
        <f t="shared" si="18"/>
        <v>23357.98531</v>
      </c>
      <c r="E16" s="47">
        <f t="shared" si="18"/>
        <v>52885.482669999998</v>
      </c>
      <c r="F16" s="47">
        <f t="shared" si="18"/>
        <v>90602.897649999999</v>
      </c>
      <c r="G16" s="47">
        <f t="shared" si="18"/>
        <v>116479.98681999999</v>
      </c>
      <c r="H16" s="47">
        <f t="shared" ref="H16:M16" si="19">SUM(H101:H102,H114:H116)</f>
        <v>111251.64394999998</v>
      </c>
      <c r="I16" s="47">
        <f t="shared" si="19"/>
        <v>129754.35244</v>
      </c>
      <c r="J16" s="47">
        <f t="shared" si="19"/>
        <v>127918.4807</v>
      </c>
      <c r="K16" s="47">
        <f t="shared" si="19"/>
        <v>127020.59077</v>
      </c>
      <c r="L16" s="47">
        <f t="shared" si="19"/>
        <v>124364.04016999999</v>
      </c>
      <c r="M16" s="47">
        <f t="shared" si="19"/>
        <v>122303</v>
      </c>
      <c r="N16" s="47">
        <f t="shared" ref="N16:O16" si="20">SUM(N101:N102,N114:N116)</f>
        <v>120138</v>
      </c>
      <c r="O16" s="47">
        <f t="shared" si="20"/>
        <v>118278</v>
      </c>
      <c r="Q16" s="47">
        <f>SUM(Q101:Q102,Q114:Q116)</f>
        <v>52885.482669999998</v>
      </c>
      <c r="R16" s="47">
        <f>SUM(R101:R102,R114:R116)</f>
        <v>129754.35244</v>
      </c>
      <c r="S16" s="47">
        <f>SUM(S101:S102,S114:S116)</f>
        <v>122303</v>
      </c>
      <c r="T16" s="47">
        <f ca="1">SUM(T101:T102,T114:T116)</f>
        <v>118278</v>
      </c>
      <c r="U16" s="33" t="s">
        <v>9</v>
      </c>
    </row>
    <row r="17" spans="1:21" s="48" customFormat="1" ht="18" customHeight="1" x14ac:dyDescent="0.2">
      <c r="A17" s="46" t="s">
        <v>84</v>
      </c>
      <c r="B17" s="47">
        <f t="shared" ref="B17:G17" si="21">SUM(B101:B102,B114:B116)-SUM(B72:B74,B88)</f>
        <v>-568.77314000000001</v>
      </c>
      <c r="C17" s="47">
        <f t="shared" si="21"/>
        <v>-4006.9269300000001</v>
      </c>
      <c r="D17" s="47">
        <f t="shared" si="21"/>
        <v>13309.06842</v>
      </c>
      <c r="E17" s="47">
        <f t="shared" si="21"/>
        <v>27948.845539999995</v>
      </c>
      <c r="F17" s="47">
        <f t="shared" si="21"/>
        <v>64329.272719999994</v>
      </c>
      <c r="G17" s="47">
        <f t="shared" si="21"/>
        <v>108773.19669</v>
      </c>
      <c r="H17" s="47">
        <f t="shared" ref="H17:M17" si="22">SUM(H101:H102,H114:H116)-SUM(H72:H74,H88)</f>
        <v>103584.16373999999</v>
      </c>
      <c r="I17" s="47">
        <f t="shared" si="22"/>
        <v>120209.04024</v>
      </c>
      <c r="J17" s="47">
        <f t="shared" si="22"/>
        <v>118592.53968</v>
      </c>
      <c r="K17" s="47">
        <f t="shared" si="22"/>
        <v>118821.65312999999</v>
      </c>
      <c r="L17" s="47">
        <f t="shared" si="22"/>
        <v>115764.93934</v>
      </c>
      <c r="M17" s="47">
        <f t="shared" si="22"/>
        <v>114484</v>
      </c>
      <c r="N17" s="47">
        <f t="shared" ref="N17:O17" si="23">SUM(N101:N102,N114:N116)-SUM(N72:N74,N88)</f>
        <v>110824</v>
      </c>
      <c r="O17" s="47">
        <f t="shared" si="23"/>
        <v>106719</v>
      </c>
      <c r="Q17" s="47">
        <f>SUM(Q101:Q102,Q114:Q116)-SUM(Q72:Q74,Q88)</f>
        <v>27948.845539999995</v>
      </c>
      <c r="R17" s="47">
        <f>SUM(R101:R102,R114:R116)-SUM(R72:R74,R88)</f>
        <v>120209.04024</v>
      </c>
      <c r="S17" s="47">
        <f>SUM(S101:S102,S114:S116)-SUM(S72:S74,S88)</f>
        <v>114484</v>
      </c>
      <c r="T17" s="47">
        <f ca="1">SUM(T101:T102,T114:T116)-SUM(T72:T74,T88)</f>
        <v>106719</v>
      </c>
      <c r="U17" s="33" t="s">
        <v>9</v>
      </c>
    </row>
    <row r="18" spans="1:21" ht="18" customHeight="1" x14ac:dyDescent="0.2">
      <c r="A18" s="43" t="s">
        <v>85</v>
      </c>
      <c r="B18" s="44"/>
      <c r="C18" s="44"/>
      <c r="D18" s="44"/>
      <c r="E18" s="44"/>
      <c r="F18" s="44"/>
      <c r="G18" s="44"/>
      <c r="H18" s="44"/>
      <c r="I18" s="44"/>
      <c r="J18" s="44"/>
      <c r="K18" s="44"/>
      <c r="L18" s="44"/>
      <c r="M18" s="44"/>
      <c r="N18" s="44"/>
      <c r="O18" s="44"/>
      <c r="Q18" s="44"/>
      <c r="R18" s="44"/>
      <c r="S18" s="44"/>
      <c r="T18" s="44"/>
      <c r="U18" s="45" t="s">
        <v>9</v>
      </c>
    </row>
    <row r="19" spans="1:21" s="48" customFormat="1" ht="18" customHeight="1" x14ac:dyDescent="0.2">
      <c r="A19" s="46" t="s">
        <v>86</v>
      </c>
      <c r="B19" s="47">
        <v>0</v>
      </c>
      <c r="C19" s="47">
        <v>0</v>
      </c>
      <c r="D19" s="47">
        <v>0</v>
      </c>
      <c r="E19" s="47">
        <v>0</v>
      </c>
      <c r="F19" s="47">
        <v>0</v>
      </c>
      <c r="G19" s="47">
        <v>2219.6350000000002</v>
      </c>
      <c r="H19" s="47">
        <v>0</v>
      </c>
      <c r="I19" s="224">
        <f>14163.16485-G19</f>
        <v>11943.529849999999</v>
      </c>
      <c r="J19" s="224">
        <v>0</v>
      </c>
      <c r="K19" s="224">
        <v>0</v>
      </c>
      <c r="L19" s="224">
        <v>0</v>
      </c>
      <c r="M19" s="224">
        <v>0</v>
      </c>
      <c r="N19" s="224">
        <v>0</v>
      </c>
      <c r="O19" s="224">
        <v>100</v>
      </c>
      <c r="Q19" s="47">
        <f>SUM(B19:E19)</f>
        <v>0</v>
      </c>
      <c r="R19" s="47">
        <f>SUM(F19:I19)</f>
        <v>14163.164849999999</v>
      </c>
      <c r="S19" s="47">
        <f>SUM(J19:M19)</f>
        <v>0</v>
      </c>
      <c r="T19" s="47">
        <f>SUM(N19:P19)</f>
        <v>100</v>
      </c>
      <c r="U19" s="33" t="s">
        <v>9</v>
      </c>
    </row>
    <row r="20" spans="1:21" ht="15.95" customHeight="1" x14ac:dyDescent="0.2">
      <c r="G20" s="231"/>
      <c r="H20" s="231"/>
      <c r="I20" s="231"/>
      <c r="J20" s="231"/>
      <c r="K20" s="231"/>
      <c r="L20" s="231"/>
      <c r="M20" s="231"/>
      <c r="N20" s="231"/>
      <c r="O20" s="231"/>
      <c r="U20" s="45" t="s">
        <v>9</v>
      </c>
    </row>
    <row r="21" spans="1:21" s="42" customFormat="1" ht="15.95" customHeight="1" collapsed="1" x14ac:dyDescent="0.2">
      <c r="A21" s="39" t="s">
        <v>87</v>
      </c>
      <c r="B21" s="40"/>
      <c r="C21" s="40"/>
      <c r="D21" s="40"/>
      <c r="E21" s="40"/>
      <c r="F21" s="40"/>
      <c r="G21" s="40"/>
      <c r="H21" s="40"/>
      <c r="I21" s="40"/>
      <c r="J21" s="40"/>
      <c r="K21" s="40"/>
      <c r="L21" s="40"/>
      <c r="M21" s="40"/>
      <c r="N21" s="40"/>
      <c r="O21" s="40"/>
      <c r="Q21" s="40"/>
      <c r="R21" s="40"/>
      <c r="S21" s="40"/>
      <c r="T21" s="40"/>
      <c r="U21" s="41" t="s">
        <v>9</v>
      </c>
    </row>
    <row r="22" spans="1:21" ht="15.95" hidden="1" customHeight="1" outlineLevel="1" x14ac:dyDescent="0.2">
      <c r="A22" s="55" t="s">
        <v>88</v>
      </c>
      <c r="B22" s="56">
        <f t="shared" ref="B22:H22" si="24">SUM(B23:B28)</f>
        <v>0</v>
      </c>
      <c r="C22" s="56">
        <f t="shared" si="24"/>
        <v>0</v>
      </c>
      <c r="D22" s="56">
        <f t="shared" si="24"/>
        <v>0</v>
      </c>
      <c r="E22" s="56">
        <f t="shared" si="24"/>
        <v>0</v>
      </c>
      <c r="F22" s="56">
        <f t="shared" si="24"/>
        <v>0</v>
      </c>
      <c r="G22" s="56">
        <f t="shared" si="24"/>
        <v>6158.0476699999999</v>
      </c>
      <c r="H22" s="56">
        <f t="shared" si="24"/>
        <v>7996.2041600000002</v>
      </c>
      <c r="I22" s="56">
        <f t="shared" ref="I22:J22" si="25">SUM(I23:I28)</f>
        <v>8397.139360000001</v>
      </c>
      <c r="J22" s="56">
        <f t="shared" si="25"/>
        <v>8065.5281999999997</v>
      </c>
      <c r="K22" s="56">
        <f t="shared" ref="K22" si="26">SUM(K23:K28)</f>
        <v>7888.6674199999989</v>
      </c>
      <c r="L22" s="56">
        <f t="shared" ref="L22:M22" si="27">SUM(L23:L28)</f>
        <v>9605.6635999999999</v>
      </c>
      <c r="M22" s="56">
        <f t="shared" si="27"/>
        <v>8757</v>
      </c>
      <c r="N22" s="56">
        <v>8577</v>
      </c>
      <c r="O22" s="56">
        <v>8501</v>
      </c>
      <c r="Q22" s="56">
        <f t="shared" ref="Q22:Q67" si="28">SUM(B22:E22)</f>
        <v>0</v>
      </c>
      <c r="R22" s="56">
        <f t="shared" ref="R22:R67" si="29">SUM(F22:I22)</f>
        <v>22551.391190000002</v>
      </c>
      <c r="S22" s="56">
        <f t="shared" ref="S22:S67" si="30">SUM(J22:M22)</f>
        <v>34316.859219999998</v>
      </c>
      <c r="T22" s="56">
        <f t="shared" ref="T22:T67" si="31">SUM(N22:P22)</f>
        <v>17078</v>
      </c>
      <c r="U22" s="45" t="s">
        <v>9</v>
      </c>
    </row>
    <row r="23" spans="1:21" ht="15.95" hidden="1" customHeight="1" outlineLevel="1" x14ac:dyDescent="0.2">
      <c r="A23" s="57" t="s">
        <v>89</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Q23" s="58">
        <f t="shared" si="28"/>
        <v>0</v>
      </c>
      <c r="R23" s="58">
        <f t="shared" si="29"/>
        <v>22551.391190000002</v>
      </c>
      <c r="S23" s="58">
        <f t="shared" si="30"/>
        <v>34316.859219999998</v>
      </c>
      <c r="T23" s="58">
        <f t="shared" si="31"/>
        <v>17078</v>
      </c>
      <c r="U23" s="45" t="s">
        <v>9</v>
      </c>
    </row>
    <row r="24" spans="1:21" ht="15.95" hidden="1" customHeight="1" outlineLevel="1" x14ac:dyDescent="0.2">
      <c r="A24" s="57" t="s">
        <v>90</v>
      </c>
      <c r="B24" s="58">
        <v>0</v>
      </c>
      <c r="C24" s="58">
        <v>0</v>
      </c>
      <c r="D24" s="58">
        <v>0</v>
      </c>
      <c r="E24" s="58">
        <v>0</v>
      </c>
      <c r="F24" s="58">
        <v>0</v>
      </c>
      <c r="G24" s="58">
        <v>0</v>
      </c>
      <c r="H24" s="58">
        <v>0</v>
      </c>
      <c r="I24" s="58">
        <v>0</v>
      </c>
      <c r="J24" s="58">
        <v>0</v>
      </c>
      <c r="K24" s="58">
        <v>0</v>
      </c>
      <c r="L24" s="58">
        <v>0</v>
      </c>
      <c r="M24" s="58">
        <v>0</v>
      </c>
      <c r="N24" s="58">
        <v>0</v>
      </c>
      <c r="O24" s="58">
        <v>0</v>
      </c>
      <c r="Q24" s="58">
        <f t="shared" si="28"/>
        <v>0</v>
      </c>
      <c r="R24" s="58">
        <f t="shared" si="29"/>
        <v>0</v>
      </c>
      <c r="S24" s="58">
        <f t="shared" si="30"/>
        <v>0</v>
      </c>
      <c r="T24" s="58">
        <f t="shared" si="31"/>
        <v>0</v>
      </c>
      <c r="U24" s="45" t="s">
        <v>9</v>
      </c>
    </row>
    <row r="25" spans="1:21" ht="15.95" hidden="1" customHeight="1" outlineLevel="1" x14ac:dyDescent="0.2">
      <c r="A25" s="57" t="s">
        <v>91</v>
      </c>
      <c r="B25" s="58">
        <v>0</v>
      </c>
      <c r="C25" s="58">
        <v>0</v>
      </c>
      <c r="D25" s="58">
        <v>0</v>
      </c>
      <c r="E25" s="58">
        <v>0</v>
      </c>
      <c r="F25" s="58">
        <v>0</v>
      </c>
      <c r="G25" s="58">
        <v>0</v>
      </c>
      <c r="H25" s="58">
        <v>0</v>
      </c>
      <c r="I25" s="58">
        <v>0</v>
      </c>
      <c r="J25" s="58">
        <v>0</v>
      </c>
      <c r="K25" s="58">
        <v>0</v>
      </c>
      <c r="L25" s="58">
        <v>0</v>
      </c>
      <c r="M25" s="58">
        <v>0</v>
      </c>
      <c r="N25" s="58">
        <v>0</v>
      </c>
      <c r="O25" s="58">
        <v>0</v>
      </c>
      <c r="Q25" s="58">
        <f t="shared" si="28"/>
        <v>0</v>
      </c>
      <c r="R25" s="58">
        <f t="shared" si="29"/>
        <v>0</v>
      </c>
      <c r="S25" s="58">
        <f t="shared" si="30"/>
        <v>0</v>
      </c>
      <c r="T25" s="58">
        <f t="shared" si="31"/>
        <v>0</v>
      </c>
      <c r="U25" s="45" t="s">
        <v>9</v>
      </c>
    </row>
    <row r="26" spans="1:21" ht="15.95" hidden="1" customHeight="1" outlineLevel="1" x14ac:dyDescent="0.2">
      <c r="A26" s="57" t="s">
        <v>92</v>
      </c>
      <c r="B26" s="58">
        <v>0</v>
      </c>
      <c r="C26" s="58">
        <v>0</v>
      </c>
      <c r="D26" s="58">
        <v>0</v>
      </c>
      <c r="E26" s="58">
        <v>0</v>
      </c>
      <c r="F26" s="58">
        <v>0</v>
      </c>
      <c r="G26" s="58">
        <v>0</v>
      </c>
      <c r="H26" s="58">
        <v>0</v>
      </c>
      <c r="I26" s="58">
        <v>0</v>
      </c>
      <c r="J26" s="58">
        <v>0</v>
      </c>
      <c r="K26" s="58">
        <v>0</v>
      </c>
      <c r="L26" s="58">
        <v>0</v>
      </c>
      <c r="M26" s="58">
        <v>0</v>
      </c>
      <c r="N26" s="58">
        <v>0</v>
      </c>
      <c r="O26" s="58">
        <v>0</v>
      </c>
      <c r="Q26" s="58">
        <f t="shared" si="28"/>
        <v>0</v>
      </c>
      <c r="R26" s="58">
        <f t="shared" si="29"/>
        <v>0</v>
      </c>
      <c r="S26" s="58">
        <f t="shared" si="30"/>
        <v>0</v>
      </c>
      <c r="T26" s="58">
        <f t="shared" si="31"/>
        <v>0</v>
      </c>
      <c r="U26" s="45" t="s">
        <v>9</v>
      </c>
    </row>
    <row r="27" spans="1:21" ht="15.95" hidden="1" customHeight="1" outlineLevel="1" x14ac:dyDescent="0.2">
      <c r="A27" s="57" t="s">
        <v>93</v>
      </c>
      <c r="B27" s="58">
        <v>0</v>
      </c>
      <c r="C27" s="58">
        <v>0</v>
      </c>
      <c r="D27" s="58">
        <v>0</v>
      </c>
      <c r="E27" s="58">
        <v>0</v>
      </c>
      <c r="F27" s="58">
        <v>0</v>
      </c>
      <c r="G27" s="58">
        <v>0</v>
      </c>
      <c r="H27" s="58">
        <v>0</v>
      </c>
      <c r="I27" s="58">
        <v>0</v>
      </c>
      <c r="J27" s="58">
        <v>0</v>
      </c>
      <c r="K27" s="58">
        <v>0</v>
      </c>
      <c r="L27" s="58">
        <v>0</v>
      </c>
      <c r="M27" s="58">
        <v>0</v>
      </c>
      <c r="N27" s="58">
        <v>0</v>
      </c>
      <c r="O27" s="58">
        <v>0</v>
      </c>
      <c r="Q27" s="58">
        <f t="shared" si="28"/>
        <v>0</v>
      </c>
      <c r="R27" s="58">
        <f t="shared" si="29"/>
        <v>0</v>
      </c>
      <c r="S27" s="58">
        <f t="shared" si="30"/>
        <v>0</v>
      </c>
      <c r="T27" s="58">
        <f t="shared" si="31"/>
        <v>0</v>
      </c>
      <c r="U27" s="45" t="s">
        <v>9</v>
      </c>
    </row>
    <row r="28" spans="1:21" ht="15.95" hidden="1" customHeight="1" outlineLevel="1" x14ac:dyDescent="0.2">
      <c r="A28" s="57" t="s">
        <v>94</v>
      </c>
      <c r="B28" s="58">
        <v>0</v>
      </c>
      <c r="C28" s="58">
        <v>0</v>
      </c>
      <c r="D28" s="58">
        <v>0</v>
      </c>
      <c r="E28" s="58">
        <v>0</v>
      </c>
      <c r="F28" s="58">
        <v>0</v>
      </c>
      <c r="G28" s="58">
        <v>0</v>
      </c>
      <c r="H28" s="58">
        <v>0</v>
      </c>
      <c r="I28" s="58">
        <v>0</v>
      </c>
      <c r="J28" s="58">
        <v>0</v>
      </c>
      <c r="K28" s="58">
        <v>0</v>
      </c>
      <c r="L28" s="58">
        <v>0</v>
      </c>
      <c r="M28" s="58">
        <v>0</v>
      </c>
      <c r="N28" s="58">
        <v>0</v>
      </c>
      <c r="O28" s="58">
        <v>0</v>
      </c>
      <c r="Q28" s="58">
        <f t="shared" si="28"/>
        <v>0</v>
      </c>
      <c r="R28" s="58">
        <f t="shared" si="29"/>
        <v>0</v>
      </c>
      <c r="S28" s="58">
        <f t="shared" si="30"/>
        <v>0</v>
      </c>
      <c r="T28" s="58">
        <f t="shared" si="31"/>
        <v>0</v>
      </c>
      <c r="U28" s="45" t="s">
        <v>9</v>
      </c>
    </row>
    <row r="29" spans="1:21" ht="15.95" hidden="1" customHeight="1" outlineLevel="1" x14ac:dyDescent="0.2">
      <c r="A29" s="55" t="s">
        <v>95</v>
      </c>
      <c r="B29" s="56">
        <f t="shared" ref="B29:H29" si="32">SUM(B30:B39)</f>
        <v>0</v>
      </c>
      <c r="C29" s="56">
        <f t="shared" si="32"/>
        <v>0</v>
      </c>
      <c r="D29" s="56">
        <f t="shared" si="32"/>
        <v>0</v>
      </c>
      <c r="E29" s="56">
        <f t="shared" si="32"/>
        <v>0</v>
      </c>
      <c r="F29" s="56">
        <f t="shared" si="32"/>
        <v>0</v>
      </c>
      <c r="G29" s="56">
        <f t="shared" si="32"/>
        <v>-284.39432930044995</v>
      </c>
      <c r="H29" s="56">
        <f t="shared" si="32"/>
        <v>-405.34595708160003</v>
      </c>
      <c r="I29" s="56">
        <f t="shared" ref="I29:J29" si="33">SUM(I30:I39)</f>
        <v>-411.76350773359997</v>
      </c>
      <c r="J29" s="56">
        <f t="shared" si="33"/>
        <v>-408.16147999999998</v>
      </c>
      <c r="K29" s="56">
        <f t="shared" ref="K29" si="34">SUM(K30:K39)</f>
        <v>-411.53370999999993</v>
      </c>
      <c r="L29" s="56">
        <f t="shared" ref="L29:M29" si="35">SUM(L30:L39)</f>
        <v>-466.85838999999999</v>
      </c>
      <c r="M29" s="56">
        <f t="shared" si="35"/>
        <v>-418</v>
      </c>
      <c r="N29" s="56">
        <v>-416</v>
      </c>
      <c r="O29" s="56">
        <v>-422</v>
      </c>
      <c r="Q29" s="56">
        <f t="shared" si="28"/>
        <v>0</v>
      </c>
      <c r="R29" s="56">
        <f t="shared" si="29"/>
        <v>-1101.50379411565</v>
      </c>
      <c r="S29" s="56">
        <f t="shared" si="30"/>
        <v>-1704.5535799999998</v>
      </c>
      <c r="T29" s="56">
        <f t="shared" si="31"/>
        <v>-838</v>
      </c>
      <c r="U29" s="45" t="s">
        <v>9</v>
      </c>
    </row>
    <row r="30" spans="1:21" ht="15.95" hidden="1" customHeight="1" outlineLevel="1" x14ac:dyDescent="0.2">
      <c r="A30" s="57" t="s">
        <v>96</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Q30" s="58">
        <f t="shared" si="28"/>
        <v>0</v>
      </c>
      <c r="R30" s="58">
        <f t="shared" si="29"/>
        <v>-146.58404999999999</v>
      </c>
      <c r="S30" s="58">
        <f t="shared" si="30"/>
        <v>-216.97366</v>
      </c>
      <c r="T30" s="58">
        <f t="shared" si="31"/>
        <v>-111</v>
      </c>
      <c r="U30" s="45" t="s">
        <v>9</v>
      </c>
    </row>
    <row r="31" spans="1:21" ht="15.95" hidden="1" customHeight="1" outlineLevel="1" x14ac:dyDescent="0.2">
      <c r="A31" s="57" t="s">
        <v>97</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Q31" s="58">
        <f t="shared" si="28"/>
        <v>0</v>
      </c>
      <c r="R31" s="58">
        <f t="shared" si="29"/>
        <v>-676.54174999999998</v>
      </c>
      <c r="S31" s="58">
        <f t="shared" si="30"/>
        <v>-1001.2976699999999</v>
      </c>
      <c r="T31" s="58">
        <f t="shared" si="31"/>
        <v>-512</v>
      </c>
      <c r="U31" s="45" t="s">
        <v>9</v>
      </c>
    </row>
    <row r="32" spans="1:21" ht="15.95" hidden="1" customHeight="1" outlineLevel="1" x14ac:dyDescent="0.2">
      <c r="A32" s="57" t="s">
        <v>98</v>
      </c>
      <c r="B32" s="58">
        <v>0</v>
      </c>
      <c r="C32" s="58">
        <v>0</v>
      </c>
      <c r="D32" s="58">
        <v>0</v>
      </c>
      <c r="E32" s="58">
        <v>0</v>
      </c>
      <c r="F32" s="58">
        <v>0</v>
      </c>
      <c r="G32" s="58">
        <v>0</v>
      </c>
      <c r="H32" s="58">
        <v>0</v>
      </c>
      <c r="I32" s="58">
        <v>0</v>
      </c>
      <c r="J32" s="58">
        <v>0</v>
      </c>
      <c r="K32" s="58">
        <v>0</v>
      </c>
      <c r="L32" s="58">
        <v>0</v>
      </c>
      <c r="M32" s="58">
        <v>0</v>
      </c>
      <c r="N32" s="58">
        <v>0</v>
      </c>
      <c r="O32" s="58">
        <v>0</v>
      </c>
      <c r="Q32" s="58">
        <f t="shared" si="28"/>
        <v>0</v>
      </c>
      <c r="R32" s="58">
        <f t="shared" si="29"/>
        <v>0</v>
      </c>
      <c r="S32" s="58">
        <f t="shared" si="30"/>
        <v>0</v>
      </c>
      <c r="T32" s="58">
        <f t="shared" si="31"/>
        <v>0</v>
      </c>
      <c r="U32" s="45" t="s">
        <v>9</v>
      </c>
    </row>
    <row r="33" spans="1:27" ht="15.95" hidden="1" customHeight="1" outlineLevel="1" x14ac:dyDescent="0.2">
      <c r="A33" s="57" t="s">
        <v>99</v>
      </c>
      <c r="B33" s="58">
        <v>0</v>
      </c>
      <c r="C33" s="58">
        <v>0</v>
      </c>
      <c r="D33" s="58">
        <v>0</v>
      </c>
      <c r="E33" s="58">
        <v>0</v>
      </c>
      <c r="F33" s="58">
        <v>0</v>
      </c>
      <c r="G33" s="58">
        <v>0</v>
      </c>
      <c r="H33" s="58">
        <v>0</v>
      </c>
      <c r="I33" s="58">
        <v>0</v>
      </c>
      <c r="J33" s="58">
        <v>0</v>
      </c>
      <c r="K33" s="58">
        <v>0</v>
      </c>
      <c r="L33" s="58">
        <v>0</v>
      </c>
      <c r="M33" s="58">
        <v>0</v>
      </c>
      <c r="N33" s="58">
        <v>0</v>
      </c>
      <c r="O33" s="58">
        <v>0</v>
      </c>
      <c r="Q33" s="58">
        <f t="shared" si="28"/>
        <v>0</v>
      </c>
      <c r="R33" s="58">
        <f t="shared" si="29"/>
        <v>0</v>
      </c>
      <c r="S33" s="58">
        <f t="shared" si="30"/>
        <v>0</v>
      </c>
      <c r="T33" s="58">
        <f t="shared" si="31"/>
        <v>0</v>
      </c>
      <c r="U33" s="45" t="s">
        <v>9</v>
      </c>
    </row>
    <row r="34" spans="1:27" ht="15.95" hidden="1" customHeight="1" outlineLevel="1" x14ac:dyDescent="0.2">
      <c r="A34" s="57" t="s">
        <v>100</v>
      </c>
      <c r="B34" s="58">
        <v>0</v>
      </c>
      <c r="C34" s="58">
        <v>0</v>
      </c>
      <c r="D34" s="58">
        <v>0</v>
      </c>
      <c r="E34" s="58">
        <v>0</v>
      </c>
      <c r="F34" s="58">
        <v>0</v>
      </c>
      <c r="G34" s="58">
        <v>0</v>
      </c>
      <c r="H34" s="58">
        <v>0</v>
      </c>
      <c r="I34" s="58">
        <v>0</v>
      </c>
      <c r="J34" s="58">
        <v>0</v>
      </c>
      <c r="K34" s="58">
        <v>0</v>
      </c>
      <c r="L34" s="58">
        <v>0</v>
      </c>
      <c r="M34" s="58">
        <v>0</v>
      </c>
      <c r="N34" s="58">
        <v>0</v>
      </c>
      <c r="O34" s="58">
        <v>0</v>
      </c>
      <c r="Q34" s="58">
        <f t="shared" si="28"/>
        <v>0</v>
      </c>
      <c r="R34" s="58">
        <f t="shared" si="29"/>
        <v>0</v>
      </c>
      <c r="S34" s="58">
        <f t="shared" si="30"/>
        <v>0</v>
      </c>
      <c r="T34" s="58">
        <f t="shared" si="31"/>
        <v>0</v>
      </c>
      <c r="U34" s="45" t="s">
        <v>9</v>
      </c>
    </row>
    <row r="35" spans="1:27" ht="15.95" hidden="1" customHeight="1" outlineLevel="1" x14ac:dyDescent="0.2">
      <c r="A35" s="57" t="s">
        <v>101</v>
      </c>
      <c r="B35" s="58">
        <v>0</v>
      </c>
      <c r="C35" s="58">
        <v>0</v>
      </c>
      <c r="D35" s="58">
        <v>0</v>
      </c>
      <c r="E35" s="58">
        <v>0</v>
      </c>
      <c r="F35" s="58">
        <v>0</v>
      </c>
      <c r="G35" s="58">
        <v>0</v>
      </c>
      <c r="H35" s="58">
        <v>0</v>
      </c>
      <c r="I35" s="58">
        <v>0</v>
      </c>
      <c r="J35" s="58">
        <v>0</v>
      </c>
      <c r="K35" s="58">
        <v>0</v>
      </c>
      <c r="L35" s="58">
        <v>0</v>
      </c>
      <c r="M35" s="58">
        <v>0</v>
      </c>
      <c r="N35" s="58">
        <v>0</v>
      </c>
      <c r="O35" s="58">
        <v>0</v>
      </c>
      <c r="Q35" s="58">
        <f t="shared" si="28"/>
        <v>0</v>
      </c>
      <c r="R35" s="58">
        <f t="shared" si="29"/>
        <v>0</v>
      </c>
      <c r="S35" s="58">
        <f t="shared" si="30"/>
        <v>0</v>
      </c>
      <c r="T35" s="58">
        <f t="shared" si="31"/>
        <v>0</v>
      </c>
      <c r="U35" s="45" t="s">
        <v>9</v>
      </c>
    </row>
    <row r="36" spans="1:27" ht="15.95" hidden="1" customHeight="1" outlineLevel="1" x14ac:dyDescent="0.2">
      <c r="A36" s="57" t="s">
        <v>102</v>
      </c>
      <c r="B36" s="58">
        <v>0</v>
      </c>
      <c r="C36" s="58">
        <v>0</v>
      </c>
      <c r="D36" s="58">
        <v>0</v>
      </c>
      <c r="E36" s="58">
        <v>0</v>
      </c>
      <c r="F36" s="58">
        <v>0</v>
      </c>
      <c r="G36" s="58">
        <v>-24.025915720180002</v>
      </c>
      <c r="H36" s="58">
        <v>-31.199520832640001</v>
      </c>
      <c r="I36" s="58">
        <v>-32.684765093440006</v>
      </c>
      <c r="J36" s="58">
        <v>-31.084520000000001</v>
      </c>
      <c r="K36" s="58">
        <v>-30.20739</v>
      </c>
      <c r="L36" s="58">
        <v>-36.52214</v>
      </c>
      <c r="M36" s="58">
        <v>-33</v>
      </c>
      <c r="N36" s="58">
        <v>-33</v>
      </c>
      <c r="O36" s="58">
        <v>-32</v>
      </c>
      <c r="Q36" s="58">
        <f t="shared" si="28"/>
        <v>0</v>
      </c>
      <c r="R36" s="58">
        <f t="shared" si="29"/>
        <v>-87.910201646260006</v>
      </c>
      <c r="S36" s="58">
        <f t="shared" si="30"/>
        <v>-130.81405000000001</v>
      </c>
      <c r="T36" s="58">
        <f t="shared" si="31"/>
        <v>-65</v>
      </c>
      <c r="U36" s="45" t="s">
        <v>9</v>
      </c>
    </row>
    <row r="37" spans="1:27" ht="15.95" hidden="1" customHeight="1" outlineLevel="1" x14ac:dyDescent="0.2">
      <c r="A37" s="57" t="s">
        <v>103</v>
      </c>
      <c r="B37" s="58">
        <v>0</v>
      </c>
      <c r="C37" s="58">
        <v>0</v>
      </c>
      <c r="D37" s="58">
        <v>0</v>
      </c>
      <c r="E37" s="58">
        <v>0</v>
      </c>
      <c r="F37" s="58">
        <v>0</v>
      </c>
      <c r="G37" s="58">
        <v>-23.733115720180002</v>
      </c>
      <c r="H37" s="58">
        <v>-30.817370832640002</v>
      </c>
      <c r="I37" s="58">
        <v>-32.362575093440007</v>
      </c>
      <c r="J37" s="58">
        <v>-31.084520000000001</v>
      </c>
      <c r="K37" s="58">
        <v>-30.20759</v>
      </c>
      <c r="L37" s="58">
        <v>-36.52214</v>
      </c>
      <c r="M37" s="58">
        <v>-33</v>
      </c>
      <c r="N37" s="58">
        <v>-33</v>
      </c>
      <c r="O37" s="58">
        <v>-32</v>
      </c>
      <c r="Q37" s="58">
        <f t="shared" si="28"/>
        <v>0</v>
      </c>
      <c r="R37" s="58">
        <f t="shared" si="29"/>
        <v>-86.913061646260019</v>
      </c>
      <c r="S37" s="58">
        <f t="shared" si="30"/>
        <v>-130.81425000000002</v>
      </c>
      <c r="T37" s="58">
        <f t="shared" si="31"/>
        <v>-65</v>
      </c>
      <c r="U37" s="45" t="s">
        <v>9</v>
      </c>
    </row>
    <row r="38" spans="1:27" ht="15.95" hidden="1" customHeight="1" outlineLevel="1" x14ac:dyDescent="0.2">
      <c r="A38" s="57" t="s">
        <v>104</v>
      </c>
      <c r="B38" s="58">
        <v>0</v>
      </c>
      <c r="C38" s="58">
        <v>0</v>
      </c>
      <c r="D38" s="58">
        <v>0</v>
      </c>
      <c r="E38" s="58">
        <v>0</v>
      </c>
      <c r="F38" s="58">
        <v>0</v>
      </c>
      <c r="G38" s="58">
        <v>-11.866557860090001</v>
      </c>
      <c r="H38" s="58">
        <v>-15.408685416320001</v>
      </c>
      <c r="I38" s="58">
        <v>-16.181287546720004</v>
      </c>
      <c r="J38" s="58">
        <v>-15.542260000000001</v>
      </c>
      <c r="K38" s="58">
        <v>-15.103789999999998</v>
      </c>
      <c r="L38" s="58">
        <v>-18.26107</v>
      </c>
      <c r="M38" s="58">
        <v>-17</v>
      </c>
      <c r="N38" s="58">
        <v>-16</v>
      </c>
      <c r="O38" s="58">
        <v>-16</v>
      </c>
      <c r="Q38" s="58">
        <f t="shared" si="28"/>
        <v>0</v>
      </c>
      <c r="R38" s="58">
        <f t="shared" si="29"/>
        <v>-43.456530823130009</v>
      </c>
      <c r="S38" s="58">
        <f t="shared" si="30"/>
        <v>-65.907119999999992</v>
      </c>
      <c r="T38" s="58">
        <f t="shared" si="31"/>
        <v>-32</v>
      </c>
      <c r="U38" s="45" t="s">
        <v>9</v>
      </c>
    </row>
    <row r="39" spans="1:27" ht="15.95" hidden="1" customHeight="1" outlineLevel="1" x14ac:dyDescent="0.2">
      <c r="A39" s="57" t="s">
        <v>105</v>
      </c>
      <c r="B39" s="58">
        <v>0</v>
      </c>
      <c r="C39" s="58">
        <v>0</v>
      </c>
      <c r="D39" s="58">
        <v>0</v>
      </c>
      <c r="E39" s="58">
        <v>0</v>
      </c>
      <c r="F39" s="58">
        <v>0</v>
      </c>
      <c r="G39" s="58">
        <v>0</v>
      </c>
      <c r="H39" s="58">
        <v>-36.058920000000001</v>
      </c>
      <c r="I39" s="58">
        <v>-24.039279999999998</v>
      </c>
      <c r="J39" s="58">
        <v>-36.058920000000001</v>
      </c>
      <c r="K39" s="58">
        <v>-48.078559999999996</v>
      </c>
      <c r="L39" s="58">
        <v>-42.609349999999999</v>
      </c>
      <c r="M39" s="58">
        <v>-32</v>
      </c>
      <c r="N39" s="58">
        <v>-21</v>
      </c>
      <c r="O39" s="58">
        <v>-32</v>
      </c>
      <c r="Q39" s="58">
        <f t="shared" si="28"/>
        <v>0</v>
      </c>
      <c r="R39" s="58">
        <f t="shared" si="29"/>
        <v>-60.098199999999999</v>
      </c>
      <c r="S39" s="58">
        <f t="shared" si="30"/>
        <v>-158.74682999999999</v>
      </c>
      <c r="T39" s="58">
        <f t="shared" si="31"/>
        <v>-53</v>
      </c>
      <c r="U39" s="45" t="s">
        <v>9</v>
      </c>
    </row>
    <row r="40" spans="1:27" ht="15.95" hidden="1" customHeight="1" outlineLevel="1" x14ac:dyDescent="0.2">
      <c r="A40" s="55" t="s">
        <v>106</v>
      </c>
      <c r="B40" s="56">
        <f t="shared" ref="B40:H40" si="36">B22+B29</f>
        <v>0</v>
      </c>
      <c r="C40" s="56">
        <f t="shared" si="36"/>
        <v>0</v>
      </c>
      <c r="D40" s="56">
        <f t="shared" si="36"/>
        <v>0</v>
      </c>
      <c r="E40" s="56">
        <f t="shared" si="36"/>
        <v>0</v>
      </c>
      <c r="F40" s="56">
        <f t="shared" si="36"/>
        <v>0</v>
      </c>
      <c r="G40" s="56">
        <f t="shared" si="36"/>
        <v>5873.6533406995495</v>
      </c>
      <c r="H40" s="56">
        <f t="shared" si="36"/>
        <v>7590.8582029183999</v>
      </c>
      <c r="I40" s="56">
        <f t="shared" ref="I40:J40" si="37">I22+I29</f>
        <v>7985.3758522664011</v>
      </c>
      <c r="J40" s="56">
        <f t="shared" si="37"/>
        <v>7657.36672</v>
      </c>
      <c r="K40" s="56">
        <f t="shared" ref="K40" si="38">K22+K29</f>
        <v>7477.1337099999992</v>
      </c>
      <c r="L40" s="56">
        <f>L22+L29</f>
        <v>9138.8052100000004</v>
      </c>
      <c r="M40" s="56">
        <f>M22+M29</f>
        <v>8339</v>
      </c>
      <c r="N40" s="56">
        <v>8161</v>
      </c>
      <c r="O40" s="56">
        <v>8079</v>
      </c>
      <c r="Q40" s="56">
        <f t="shared" si="28"/>
        <v>0</v>
      </c>
      <c r="R40" s="56">
        <f t="shared" si="29"/>
        <v>21449.887395884351</v>
      </c>
      <c r="S40" s="56">
        <f t="shared" si="30"/>
        <v>32612.305639999999</v>
      </c>
      <c r="T40" s="56">
        <f t="shared" si="31"/>
        <v>16240</v>
      </c>
      <c r="U40" s="45" t="s">
        <v>9</v>
      </c>
    </row>
    <row r="41" spans="1:27" ht="15.95" hidden="1" customHeight="1" outlineLevel="1" x14ac:dyDescent="0.2">
      <c r="A41" s="55" t="s">
        <v>107</v>
      </c>
      <c r="B41" s="56">
        <f t="shared" ref="B41:M41" si="39">SUM(B42:B45)</f>
        <v>0</v>
      </c>
      <c r="C41" s="56">
        <f t="shared" si="39"/>
        <v>0</v>
      </c>
      <c r="D41" s="56">
        <f t="shared" si="39"/>
        <v>0</v>
      </c>
      <c r="E41" s="56">
        <f t="shared" si="39"/>
        <v>0</v>
      </c>
      <c r="F41" s="56">
        <f t="shared" si="39"/>
        <v>0</v>
      </c>
      <c r="G41" s="56">
        <f t="shared" si="39"/>
        <v>-1642.2192499999999</v>
      </c>
      <c r="H41" s="56">
        <f t="shared" si="39"/>
        <v>-1559.4324200000001</v>
      </c>
      <c r="I41" s="56">
        <f t="shared" si="39"/>
        <v>-1983.6245200000001</v>
      </c>
      <c r="J41" s="56">
        <f t="shared" si="39"/>
        <v>-2419.43615</v>
      </c>
      <c r="K41" s="56">
        <f t="shared" si="39"/>
        <v>-2426.5139300000001</v>
      </c>
      <c r="L41" s="56">
        <f t="shared" si="39"/>
        <v>-2627.3113400000002</v>
      </c>
      <c r="M41" s="56">
        <f t="shared" si="39"/>
        <v>-2280</v>
      </c>
      <c r="N41" s="56">
        <v>-2419</v>
      </c>
      <c r="O41" s="56">
        <v>-2577</v>
      </c>
      <c r="Q41" s="56">
        <f t="shared" si="28"/>
        <v>0</v>
      </c>
      <c r="R41" s="56">
        <f t="shared" si="29"/>
        <v>-5185.2761900000005</v>
      </c>
      <c r="S41" s="56">
        <f t="shared" si="30"/>
        <v>-9753.2614200000007</v>
      </c>
      <c r="T41" s="56">
        <f t="shared" si="31"/>
        <v>-4996</v>
      </c>
      <c r="U41" s="45" t="s">
        <v>9</v>
      </c>
    </row>
    <row r="42" spans="1:27" ht="15.95" hidden="1" customHeight="1" outlineLevel="1" x14ac:dyDescent="0.2">
      <c r="A42" s="57" t="s">
        <v>108</v>
      </c>
      <c r="B42" s="58">
        <v>0</v>
      </c>
      <c r="C42" s="58">
        <v>0</v>
      </c>
      <c r="D42" s="58">
        <v>0</v>
      </c>
      <c r="E42" s="58">
        <v>0</v>
      </c>
      <c r="F42" s="58">
        <v>0</v>
      </c>
      <c r="G42" s="58">
        <v>0</v>
      </c>
      <c r="H42" s="58">
        <v>0</v>
      </c>
      <c r="I42" s="58">
        <v>0</v>
      </c>
      <c r="J42" s="58">
        <v>0</v>
      </c>
      <c r="K42" s="58">
        <v>0</v>
      </c>
      <c r="L42" s="58">
        <v>0</v>
      </c>
      <c r="M42" s="58">
        <v>0</v>
      </c>
      <c r="N42" s="58">
        <v>0</v>
      </c>
      <c r="O42" s="58">
        <v>0</v>
      </c>
      <c r="Q42" s="58">
        <f t="shared" si="28"/>
        <v>0</v>
      </c>
      <c r="R42" s="58">
        <f t="shared" si="29"/>
        <v>0</v>
      </c>
      <c r="S42" s="58">
        <f t="shared" si="30"/>
        <v>0</v>
      </c>
      <c r="T42" s="58">
        <f t="shared" si="31"/>
        <v>0</v>
      </c>
      <c r="U42" s="45" t="s">
        <v>9</v>
      </c>
    </row>
    <row r="43" spans="1:27" ht="15.95" hidden="1" customHeight="1" outlineLevel="1" x14ac:dyDescent="0.2">
      <c r="A43" s="57" t="s">
        <v>109</v>
      </c>
      <c r="B43" s="58">
        <v>0</v>
      </c>
      <c r="C43" s="58">
        <v>0</v>
      </c>
      <c r="D43" s="58">
        <v>0</v>
      </c>
      <c r="E43" s="58">
        <v>0</v>
      </c>
      <c r="F43" s="58">
        <v>0</v>
      </c>
      <c r="G43" s="58">
        <v>-173.86502999999999</v>
      </c>
      <c r="H43" s="58">
        <v>-91.078220000000002</v>
      </c>
      <c r="I43" s="58">
        <v>0</v>
      </c>
      <c r="J43" s="58">
        <v>-779.32515999999998</v>
      </c>
      <c r="K43" s="58">
        <v>-786.40295000000003</v>
      </c>
      <c r="L43" s="58">
        <v>-987.20036000000005</v>
      </c>
      <c r="M43" s="58">
        <v>-643</v>
      </c>
      <c r="N43" s="58">
        <v>-776</v>
      </c>
      <c r="O43" s="58">
        <v>-933</v>
      </c>
      <c r="Q43" s="58">
        <f t="shared" si="28"/>
        <v>0</v>
      </c>
      <c r="R43" s="58">
        <f t="shared" si="29"/>
        <v>-264.94324999999998</v>
      </c>
      <c r="S43" s="58">
        <f t="shared" si="30"/>
        <v>-3195.9284699999998</v>
      </c>
      <c r="T43" s="58">
        <f t="shared" si="31"/>
        <v>-1709</v>
      </c>
      <c r="U43" s="45" t="s">
        <v>9</v>
      </c>
    </row>
    <row r="44" spans="1:27" ht="15.95" hidden="1" customHeight="1" outlineLevel="1" x14ac:dyDescent="0.2">
      <c r="A44" s="57" t="s">
        <v>110</v>
      </c>
      <c r="B44" s="58">
        <v>0</v>
      </c>
      <c r="C44" s="58">
        <v>0</v>
      </c>
      <c r="D44" s="58">
        <v>0</v>
      </c>
      <c r="E44" s="58">
        <v>0</v>
      </c>
      <c r="F44" s="58">
        <v>0</v>
      </c>
      <c r="G44" s="58">
        <v>0</v>
      </c>
      <c r="H44" s="58">
        <v>0</v>
      </c>
      <c r="I44" s="58">
        <v>0</v>
      </c>
      <c r="J44" s="58">
        <v>0</v>
      </c>
      <c r="K44" s="58">
        <v>0</v>
      </c>
      <c r="L44" s="58">
        <v>0</v>
      </c>
      <c r="M44" s="58">
        <v>0</v>
      </c>
      <c r="N44" s="58">
        <v>0</v>
      </c>
      <c r="O44" s="58">
        <v>0</v>
      </c>
      <c r="Q44" s="58">
        <f t="shared" si="28"/>
        <v>0</v>
      </c>
      <c r="R44" s="58">
        <f t="shared" si="29"/>
        <v>0</v>
      </c>
      <c r="S44" s="58">
        <f t="shared" si="30"/>
        <v>0</v>
      </c>
      <c r="T44" s="58">
        <f t="shared" si="31"/>
        <v>0</v>
      </c>
      <c r="U44" s="45" t="s">
        <v>9</v>
      </c>
    </row>
    <row r="45" spans="1:27" ht="15.95" hidden="1" customHeight="1" outlineLevel="1" x14ac:dyDescent="0.2">
      <c r="A45" s="57" t="s">
        <v>111</v>
      </c>
      <c r="B45" s="58">
        <v>0</v>
      </c>
      <c r="C45" s="58">
        <v>0</v>
      </c>
      <c r="D45" s="58">
        <v>0</v>
      </c>
      <c r="E45" s="58">
        <v>0</v>
      </c>
      <c r="F45" s="58">
        <v>0</v>
      </c>
      <c r="G45" s="58">
        <v>-1468.3542199999999</v>
      </c>
      <c r="H45" s="58">
        <v>-1468.3542</v>
      </c>
      <c r="I45" s="58">
        <v>-1983.6245200000001</v>
      </c>
      <c r="J45" s="58">
        <v>-1640.1109899999999</v>
      </c>
      <c r="K45" s="58">
        <v>-1640.1109800000002</v>
      </c>
      <c r="L45" s="58">
        <v>-1640.1109799999999</v>
      </c>
      <c r="M45" s="58">
        <v>-1637</v>
      </c>
      <c r="N45" s="58">
        <v>-1643</v>
      </c>
      <c r="O45" s="58">
        <v>-1644</v>
      </c>
      <c r="Q45" s="58">
        <f t="shared" si="28"/>
        <v>0</v>
      </c>
      <c r="R45" s="58">
        <f t="shared" si="29"/>
        <v>-4920.3329400000002</v>
      </c>
      <c r="S45" s="58">
        <f t="shared" si="30"/>
        <v>-6557.33295</v>
      </c>
      <c r="T45" s="58">
        <f t="shared" si="31"/>
        <v>-3287</v>
      </c>
      <c r="U45" s="45" t="s">
        <v>9</v>
      </c>
    </row>
    <row r="46" spans="1:27" ht="15.95" hidden="1" customHeight="1" outlineLevel="1" x14ac:dyDescent="0.2">
      <c r="A46" s="55" t="s">
        <v>112</v>
      </c>
      <c r="B46" s="56">
        <f t="shared" ref="B46:H46" si="40">SUM(B47:B52)</f>
        <v>0</v>
      </c>
      <c r="C46" s="56">
        <f t="shared" si="40"/>
        <v>0</v>
      </c>
      <c r="D46" s="56">
        <f t="shared" si="40"/>
        <v>-5.0387500000000003</v>
      </c>
      <c r="E46" s="56">
        <f t="shared" si="40"/>
        <v>-11.677569999999999</v>
      </c>
      <c r="F46" s="56">
        <f t="shared" si="40"/>
        <v>26.487960000000001</v>
      </c>
      <c r="G46" s="56">
        <f t="shared" si="40"/>
        <v>-2487.4932600000002</v>
      </c>
      <c r="H46" s="56">
        <f t="shared" si="40"/>
        <v>-60.463480000000004</v>
      </c>
      <c r="I46" s="56">
        <f t="shared" ref="I46:J46" si="41">SUM(I47:I52)</f>
        <v>-155.27572000000001</v>
      </c>
      <c r="J46" s="56">
        <f t="shared" si="41"/>
        <v>-265.91990000000004</v>
      </c>
      <c r="K46" s="56">
        <f t="shared" ref="K46" si="42">SUM(K47:K52)</f>
        <v>-338.79364999999996</v>
      </c>
      <c r="L46" s="56">
        <f t="shared" ref="L46:M46" si="43">SUM(L47:L52)</f>
        <v>-197.81050999999999</v>
      </c>
      <c r="M46" s="56">
        <f t="shared" si="43"/>
        <v>74</v>
      </c>
      <c r="N46" s="56">
        <v>-206</v>
      </c>
      <c r="O46" s="56">
        <v>-202</v>
      </c>
      <c r="Q46" s="56">
        <f t="shared" si="28"/>
        <v>-16.71632</v>
      </c>
      <c r="R46" s="56">
        <f t="shared" si="29"/>
        <v>-2676.7445000000002</v>
      </c>
      <c r="S46" s="56">
        <f t="shared" si="30"/>
        <v>-728.52405999999996</v>
      </c>
      <c r="T46" s="56">
        <f t="shared" si="31"/>
        <v>-408</v>
      </c>
      <c r="U46" s="45" t="s">
        <v>9</v>
      </c>
      <c r="Y46" s="143"/>
      <c r="AA46" s="143"/>
    </row>
    <row r="47" spans="1:27" ht="15.95" hidden="1" customHeight="1" outlineLevel="1" x14ac:dyDescent="0.2">
      <c r="A47" s="57" t="s">
        <v>113</v>
      </c>
      <c r="B47" s="58">
        <v>0</v>
      </c>
      <c r="C47" s="58">
        <v>0</v>
      </c>
      <c r="D47" s="58">
        <v>0</v>
      </c>
      <c r="E47" s="58">
        <v>0</v>
      </c>
      <c r="F47" s="58">
        <v>0</v>
      </c>
      <c r="G47" s="58">
        <v>-1729.0186800000001</v>
      </c>
      <c r="H47" s="58">
        <v>-227.21779000000001</v>
      </c>
      <c r="I47" s="58">
        <v>-246.58846</v>
      </c>
      <c r="J47" s="58">
        <v>-265.56461000000002</v>
      </c>
      <c r="K47" s="58">
        <v>-162.15609999999998</v>
      </c>
      <c r="L47" s="58">
        <v>-237.51616999999999</v>
      </c>
      <c r="M47" s="58">
        <v>-42</v>
      </c>
      <c r="N47" s="58">
        <v>-209</v>
      </c>
      <c r="O47" s="58">
        <v>-202</v>
      </c>
      <c r="Q47" s="58">
        <f t="shared" si="28"/>
        <v>0</v>
      </c>
      <c r="R47" s="58">
        <f t="shared" si="29"/>
        <v>-2202.8249300000002</v>
      </c>
      <c r="S47" s="58">
        <f t="shared" si="30"/>
        <v>-707.23687999999993</v>
      </c>
      <c r="T47" s="58">
        <f t="shared" si="31"/>
        <v>-411</v>
      </c>
      <c r="U47" s="45" t="s">
        <v>9</v>
      </c>
    </row>
    <row r="48" spans="1:27" ht="15.95" hidden="1" customHeight="1" outlineLevel="1" x14ac:dyDescent="0.2">
      <c r="A48" s="57" t="s">
        <v>114</v>
      </c>
      <c r="B48" s="58">
        <v>0</v>
      </c>
      <c r="C48" s="58">
        <v>0</v>
      </c>
      <c r="D48" s="58">
        <v>-5.0387500000000003</v>
      </c>
      <c r="E48" s="58">
        <v>-6.7013299999999996</v>
      </c>
      <c r="F48" s="58">
        <v>-8.40137</v>
      </c>
      <c r="G48" s="58">
        <v>-2.1266600000000011</v>
      </c>
      <c r="H48" s="58">
        <v>-0.35526999999999731</v>
      </c>
      <c r="I48" s="58">
        <v>-0.48549999999999999</v>
      </c>
      <c r="J48" s="58">
        <v>-0.35528999999999999</v>
      </c>
      <c r="K48" s="58">
        <v>-0.23685999999999996</v>
      </c>
      <c r="L48" s="58">
        <v>-0.35528999999999999</v>
      </c>
      <c r="M48" s="58">
        <v>0</v>
      </c>
      <c r="N48" s="58">
        <v>-3</v>
      </c>
      <c r="O48" s="58">
        <v>0</v>
      </c>
      <c r="Q48" s="58">
        <f t="shared" si="28"/>
        <v>-11.740079999999999</v>
      </c>
      <c r="R48" s="58">
        <f t="shared" si="29"/>
        <v>-11.368799999999998</v>
      </c>
      <c r="S48" s="58">
        <f t="shared" si="30"/>
        <v>-0.94743999999999995</v>
      </c>
      <c r="T48" s="58">
        <f t="shared" si="31"/>
        <v>-3</v>
      </c>
      <c r="U48" s="45" t="s">
        <v>9</v>
      </c>
    </row>
    <row r="49" spans="1:21" ht="15.95" hidden="1" customHeight="1" outlineLevel="1" x14ac:dyDescent="0.2">
      <c r="A49" s="57" t="s">
        <v>115</v>
      </c>
      <c r="B49" s="58">
        <v>0</v>
      </c>
      <c r="C49" s="58">
        <v>0</v>
      </c>
      <c r="D49" s="58">
        <v>0</v>
      </c>
      <c r="E49" s="58">
        <v>0</v>
      </c>
      <c r="F49" s="58">
        <v>0</v>
      </c>
      <c r="G49" s="58">
        <v>0</v>
      </c>
      <c r="H49" s="58">
        <v>0</v>
      </c>
      <c r="I49" s="58">
        <v>0</v>
      </c>
      <c r="J49" s="58">
        <v>0</v>
      </c>
      <c r="K49" s="58">
        <v>0</v>
      </c>
      <c r="L49" s="58">
        <v>0</v>
      </c>
      <c r="M49" s="58">
        <v>0</v>
      </c>
      <c r="N49" s="58">
        <v>0</v>
      </c>
      <c r="O49" s="58">
        <v>0</v>
      </c>
      <c r="Q49" s="58">
        <f t="shared" si="28"/>
        <v>0</v>
      </c>
      <c r="R49" s="58">
        <f t="shared" si="29"/>
        <v>0</v>
      </c>
      <c r="S49" s="58">
        <f t="shared" si="30"/>
        <v>0</v>
      </c>
      <c r="T49" s="58">
        <f t="shared" si="31"/>
        <v>0</v>
      </c>
      <c r="U49" s="45" t="s">
        <v>9</v>
      </c>
    </row>
    <row r="50" spans="1:21" ht="15.95" hidden="1" customHeight="1" outlineLevel="1" x14ac:dyDescent="0.2">
      <c r="A50" s="57" t="s">
        <v>116</v>
      </c>
      <c r="B50" s="58">
        <v>0</v>
      </c>
      <c r="C50" s="58">
        <v>0</v>
      </c>
      <c r="D50" s="58">
        <v>0</v>
      </c>
      <c r="E50" s="58">
        <v>0</v>
      </c>
      <c r="F50" s="58">
        <v>0</v>
      </c>
      <c r="G50" s="58">
        <v>0</v>
      </c>
      <c r="H50" s="58">
        <v>0</v>
      </c>
      <c r="I50" s="58">
        <v>0</v>
      </c>
      <c r="J50" s="58">
        <v>0</v>
      </c>
      <c r="K50" s="58">
        <v>0</v>
      </c>
      <c r="L50" s="58">
        <v>0</v>
      </c>
      <c r="M50" s="58">
        <v>0</v>
      </c>
      <c r="N50" s="58">
        <v>0</v>
      </c>
      <c r="O50" s="58">
        <v>0</v>
      </c>
      <c r="Q50" s="58">
        <f t="shared" si="28"/>
        <v>0</v>
      </c>
      <c r="R50" s="58">
        <f t="shared" si="29"/>
        <v>0</v>
      </c>
      <c r="S50" s="58">
        <f t="shared" si="30"/>
        <v>0</v>
      </c>
      <c r="T50" s="58">
        <f t="shared" si="31"/>
        <v>0</v>
      </c>
      <c r="U50" s="45" t="s">
        <v>9</v>
      </c>
    </row>
    <row r="51" spans="1:21" ht="15.95" hidden="1" customHeight="1" outlineLevel="1" x14ac:dyDescent="0.2">
      <c r="A51" s="57" t="s">
        <v>117</v>
      </c>
      <c r="B51" s="58">
        <v>0</v>
      </c>
      <c r="C51" s="58">
        <v>0</v>
      </c>
      <c r="D51" s="58">
        <v>0</v>
      </c>
      <c r="E51" s="58">
        <v>0</v>
      </c>
      <c r="F51" s="58">
        <v>39.4298</v>
      </c>
      <c r="G51" s="58">
        <v>0</v>
      </c>
      <c r="H51" s="58">
        <v>117.38345000000001</v>
      </c>
      <c r="I51" s="58">
        <v>97.078469999999996</v>
      </c>
      <c r="J51" s="58">
        <v>0</v>
      </c>
      <c r="K51" s="58">
        <v>0</v>
      </c>
      <c r="L51" s="58">
        <v>90</v>
      </c>
      <c r="M51" s="58">
        <v>116</v>
      </c>
      <c r="N51" s="58">
        <v>6</v>
      </c>
      <c r="O51" s="58">
        <v>197</v>
      </c>
      <c r="Q51" s="58">
        <f t="shared" si="28"/>
        <v>0</v>
      </c>
      <c r="R51" s="58">
        <f t="shared" si="29"/>
        <v>253.89172000000002</v>
      </c>
      <c r="S51" s="58">
        <f t="shared" si="30"/>
        <v>206</v>
      </c>
      <c r="T51" s="58">
        <f t="shared" si="31"/>
        <v>203</v>
      </c>
      <c r="U51" s="45" t="s">
        <v>9</v>
      </c>
    </row>
    <row r="52" spans="1:21" ht="15.95" hidden="1" customHeight="1" outlineLevel="1" x14ac:dyDescent="0.2">
      <c r="A52" s="57" t="s">
        <v>118</v>
      </c>
      <c r="B52" s="58">
        <v>0</v>
      </c>
      <c r="C52" s="58">
        <v>0</v>
      </c>
      <c r="D52" s="58">
        <v>0</v>
      </c>
      <c r="E52" s="58">
        <v>-4.9762400000000007</v>
      </c>
      <c r="F52" s="58">
        <v>-4.54047</v>
      </c>
      <c r="G52" s="58">
        <v>-756.34792000000004</v>
      </c>
      <c r="H52" s="58">
        <v>49.726129999999984</v>
      </c>
      <c r="I52" s="58">
        <v>-5.2802299999999818</v>
      </c>
      <c r="J52" s="58">
        <v>0</v>
      </c>
      <c r="K52" s="58">
        <v>-176.40069</v>
      </c>
      <c r="L52" s="58">
        <v>-49.939050000000002</v>
      </c>
      <c r="M52" s="58">
        <v>0</v>
      </c>
      <c r="N52" s="58">
        <v>0</v>
      </c>
      <c r="O52" s="58">
        <v>0</v>
      </c>
      <c r="Q52" s="58">
        <f t="shared" si="28"/>
        <v>-4.9762400000000007</v>
      </c>
      <c r="R52" s="58">
        <f t="shared" si="29"/>
        <v>-716.44249000000002</v>
      </c>
      <c r="S52" s="58">
        <f t="shared" si="30"/>
        <v>-226.33974000000001</v>
      </c>
      <c r="T52" s="58">
        <f t="shared" si="31"/>
        <v>0</v>
      </c>
      <c r="U52" s="45" t="s">
        <v>9</v>
      </c>
    </row>
    <row r="53" spans="1:21" ht="15.95" hidden="1" customHeight="1" outlineLevel="1" x14ac:dyDescent="0.2">
      <c r="A53" s="59" t="s">
        <v>119</v>
      </c>
      <c r="B53" s="56">
        <f t="shared" ref="B53:H53" si="44">B40+B41+B46</f>
        <v>0</v>
      </c>
      <c r="C53" s="56">
        <f t="shared" si="44"/>
        <v>0</v>
      </c>
      <c r="D53" s="56">
        <f t="shared" si="44"/>
        <v>-5.0387500000000003</v>
      </c>
      <c r="E53" s="56">
        <f t="shared" si="44"/>
        <v>-11.677569999999999</v>
      </c>
      <c r="F53" s="56">
        <f t="shared" si="44"/>
        <v>26.487960000000001</v>
      </c>
      <c r="G53" s="56">
        <f t="shared" si="44"/>
        <v>1743.9408306995492</v>
      </c>
      <c r="H53" s="56">
        <f t="shared" si="44"/>
        <v>5970.9623029183995</v>
      </c>
      <c r="I53" s="56">
        <f t="shared" ref="I53:J53" si="45">I40+I41+I46</f>
        <v>5846.4756122664012</v>
      </c>
      <c r="J53" s="56">
        <f t="shared" si="45"/>
        <v>4972.0106700000006</v>
      </c>
      <c r="K53" s="56">
        <f t="shared" ref="K53" si="46">K40+K41+K46</f>
        <v>4711.8261299999995</v>
      </c>
      <c r="L53" s="56">
        <f>L40+L41+L46</f>
        <v>6313.68336</v>
      </c>
      <c r="M53" s="56">
        <f>M40+M41+M46</f>
        <v>6133</v>
      </c>
      <c r="N53" s="56">
        <v>5536</v>
      </c>
      <c r="O53" s="56">
        <v>5497</v>
      </c>
      <c r="Q53" s="56">
        <f t="shared" si="28"/>
        <v>-16.71632</v>
      </c>
      <c r="R53" s="56">
        <f t="shared" si="29"/>
        <v>13587.866705884349</v>
      </c>
      <c r="S53" s="56">
        <f t="shared" si="30"/>
        <v>22130.52016</v>
      </c>
      <c r="T53" s="56">
        <f t="shared" si="31"/>
        <v>11033</v>
      </c>
      <c r="U53" s="45" t="s">
        <v>9</v>
      </c>
    </row>
    <row r="54" spans="1:21" ht="15.95" hidden="1" customHeight="1" outlineLevel="1" x14ac:dyDescent="0.2">
      <c r="A54" s="60" t="s">
        <v>120</v>
      </c>
      <c r="B54" s="56">
        <f t="shared" ref="B54:H54" si="47">SUM(B55:B57)</f>
        <v>-0.92829000000000006</v>
      </c>
      <c r="C54" s="56">
        <f t="shared" si="47"/>
        <v>-5.83995</v>
      </c>
      <c r="D54" s="56">
        <f t="shared" si="47"/>
        <v>-371.53115000000003</v>
      </c>
      <c r="E54" s="56">
        <f t="shared" si="47"/>
        <v>-1309.6588599999998</v>
      </c>
      <c r="F54" s="56">
        <f t="shared" si="47"/>
        <v>-2665.7706200000002</v>
      </c>
      <c r="G54" s="56">
        <f t="shared" si="47"/>
        <v>-3123.0388799999992</v>
      </c>
      <c r="H54" s="56">
        <f t="shared" si="47"/>
        <v>-1638.5588500000006</v>
      </c>
      <c r="I54" s="56">
        <f t="shared" ref="I54:J54" si="48">SUM(I55:I57)</f>
        <v>-5005.2820600000005</v>
      </c>
      <c r="J54" s="56">
        <f t="shared" si="48"/>
        <v>-3485.9310599999999</v>
      </c>
      <c r="K54" s="56">
        <f t="shared" ref="K54" si="49">SUM(K55:K57)</f>
        <v>-4926.4860499999995</v>
      </c>
      <c r="L54" s="56">
        <f t="shared" ref="L54:M54" si="50">SUM(L55:L57)</f>
        <v>-3972.1945200000005</v>
      </c>
      <c r="M54" s="56">
        <f t="shared" si="50"/>
        <v>-5050</v>
      </c>
      <c r="N54" s="56">
        <v>-3545</v>
      </c>
      <c r="O54" s="56">
        <v>-5800</v>
      </c>
      <c r="Q54" s="56">
        <f t="shared" si="28"/>
        <v>-1687.9582499999997</v>
      </c>
      <c r="R54" s="56">
        <f t="shared" si="29"/>
        <v>-12432.65041</v>
      </c>
      <c r="S54" s="56">
        <f t="shared" si="30"/>
        <v>-17434.611629999999</v>
      </c>
      <c r="T54" s="56">
        <f t="shared" si="31"/>
        <v>-9345</v>
      </c>
      <c r="U54" s="45" t="s">
        <v>9</v>
      </c>
    </row>
    <row r="55" spans="1:21" ht="15.95" hidden="1" customHeight="1" outlineLevel="1" x14ac:dyDescent="0.2">
      <c r="A55" s="57" t="s">
        <v>121</v>
      </c>
      <c r="B55" s="58">
        <v>-0.92829000000000006</v>
      </c>
      <c r="C55" s="58">
        <v>-5.83995</v>
      </c>
      <c r="D55" s="58">
        <v>-371.53115000000003</v>
      </c>
      <c r="E55" s="58">
        <v>-1309.6588599999998</v>
      </c>
      <c r="F55" s="58">
        <v>-2665.7706200000002</v>
      </c>
      <c r="G55" s="58">
        <v>-3123.0388799999992</v>
      </c>
      <c r="H55" s="58">
        <v>-1638.5588500000006</v>
      </c>
      <c r="I55" s="58">
        <v>-5005.2820600000005</v>
      </c>
      <c r="J55" s="58">
        <v>-3274.4404399999999</v>
      </c>
      <c r="K55" s="58">
        <v>-3173.9067</v>
      </c>
      <c r="L55" s="58">
        <v>-3953.2262500000002</v>
      </c>
      <c r="M55" s="58">
        <v>-4885</v>
      </c>
      <c r="N55" s="58">
        <v>-3477</v>
      </c>
      <c r="O55" s="58">
        <v>-4791</v>
      </c>
      <c r="Q55" s="58">
        <f t="shared" si="28"/>
        <v>-1687.9582499999997</v>
      </c>
      <c r="R55" s="58">
        <f t="shared" si="29"/>
        <v>-12432.65041</v>
      </c>
      <c r="S55" s="58">
        <f t="shared" si="30"/>
        <v>-15286.57339</v>
      </c>
      <c r="T55" s="58">
        <f t="shared" si="31"/>
        <v>-8268</v>
      </c>
      <c r="U55" s="45" t="s">
        <v>9</v>
      </c>
    </row>
    <row r="56" spans="1:21" ht="15.95" hidden="1" customHeight="1" outlineLevel="1" x14ac:dyDescent="0.2">
      <c r="A56" s="57" t="s">
        <v>122</v>
      </c>
      <c r="B56" s="58">
        <v>0</v>
      </c>
      <c r="C56" s="58">
        <v>0</v>
      </c>
      <c r="D56" s="58">
        <v>0</v>
      </c>
      <c r="E56" s="58">
        <v>0</v>
      </c>
      <c r="F56" s="58">
        <v>0</v>
      </c>
      <c r="G56" s="58">
        <v>0</v>
      </c>
      <c r="H56" s="58">
        <v>0</v>
      </c>
      <c r="I56" s="58">
        <v>0</v>
      </c>
      <c r="J56" s="58">
        <v>-133.37034</v>
      </c>
      <c r="K56" s="58">
        <v>-0.84845999999998867</v>
      </c>
      <c r="L56" s="58">
        <v>-1.8560000000000001</v>
      </c>
      <c r="M56" s="58">
        <v>-4</v>
      </c>
      <c r="N56" s="58">
        <v>-5</v>
      </c>
      <c r="O56" s="58">
        <v>-146</v>
      </c>
      <c r="Q56" s="58">
        <f t="shared" si="28"/>
        <v>0</v>
      </c>
      <c r="R56" s="58">
        <f t="shared" si="29"/>
        <v>0</v>
      </c>
      <c r="S56" s="58">
        <f t="shared" si="30"/>
        <v>-140.07479999999998</v>
      </c>
      <c r="T56" s="58">
        <f t="shared" si="31"/>
        <v>-151</v>
      </c>
      <c r="U56" s="45" t="s">
        <v>9</v>
      </c>
    </row>
    <row r="57" spans="1:21" ht="15.95" hidden="1" customHeight="1" outlineLevel="1" x14ac:dyDescent="0.2">
      <c r="A57" s="57" t="s">
        <v>123</v>
      </c>
      <c r="B57" s="58">
        <v>0</v>
      </c>
      <c r="C57" s="58">
        <v>0</v>
      </c>
      <c r="D57" s="58">
        <v>0</v>
      </c>
      <c r="E57" s="58">
        <v>0</v>
      </c>
      <c r="F57" s="58">
        <v>0</v>
      </c>
      <c r="G57" s="58">
        <v>0</v>
      </c>
      <c r="H57" s="58">
        <v>0</v>
      </c>
      <c r="I57" s="58">
        <v>0</v>
      </c>
      <c r="J57" s="58">
        <v>-78.120279999999994</v>
      </c>
      <c r="K57" s="58">
        <v>-1751.7308899999998</v>
      </c>
      <c r="L57" s="58">
        <v>-17.112270000000002</v>
      </c>
      <c r="M57" s="58">
        <v>-161</v>
      </c>
      <c r="N57" s="58">
        <v>-63</v>
      </c>
      <c r="O57" s="58">
        <v>-863</v>
      </c>
      <c r="Q57" s="58">
        <f t="shared" si="28"/>
        <v>0</v>
      </c>
      <c r="R57" s="58">
        <f t="shared" si="29"/>
        <v>0</v>
      </c>
      <c r="S57" s="58">
        <f t="shared" si="30"/>
        <v>-2007.96344</v>
      </c>
      <c r="T57" s="58">
        <f t="shared" si="31"/>
        <v>-926</v>
      </c>
      <c r="U57" s="45" t="s">
        <v>9</v>
      </c>
    </row>
    <row r="58" spans="1:21" ht="15.95" hidden="1" customHeight="1" outlineLevel="1" x14ac:dyDescent="0.2">
      <c r="A58" s="60" t="s">
        <v>124</v>
      </c>
      <c r="B58" s="56">
        <f t="shared" ref="B58:H58" si="51">SUM(B59:B60)</f>
        <v>1.8654900000000001</v>
      </c>
      <c r="C58" s="56">
        <f t="shared" si="51"/>
        <v>0.93957000000000035</v>
      </c>
      <c r="D58" s="56">
        <f t="shared" si="51"/>
        <v>12.255079999999998</v>
      </c>
      <c r="E58" s="56">
        <f t="shared" si="51"/>
        <v>98.406130000000005</v>
      </c>
      <c r="F58" s="56">
        <f t="shared" si="51"/>
        <v>133.49809999999999</v>
      </c>
      <c r="G58" s="56">
        <f t="shared" si="51"/>
        <v>151.62791999999996</v>
      </c>
      <c r="H58" s="56">
        <f t="shared" si="51"/>
        <v>384.86721</v>
      </c>
      <c r="I58" s="56">
        <f t="shared" ref="I58:J58" si="52">SUM(I59:I60)</f>
        <v>974.82904000000008</v>
      </c>
      <c r="J58" s="56">
        <f t="shared" si="52"/>
        <v>252.23079000000001</v>
      </c>
      <c r="K58" s="56">
        <f t="shared" ref="K58" si="53">SUM(K59:K60)</f>
        <v>42.624569999999949</v>
      </c>
      <c r="L58" s="56">
        <f t="shared" ref="L58:M58" si="54">SUM(L59:L60)</f>
        <v>69.170450000000002</v>
      </c>
      <c r="M58" s="56">
        <f t="shared" si="54"/>
        <v>101</v>
      </c>
      <c r="N58" s="56">
        <v>128</v>
      </c>
      <c r="O58" s="56">
        <v>282</v>
      </c>
      <c r="Q58" s="56">
        <f t="shared" si="28"/>
        <v>113.46627000000001</v>
      </c>
      <c r="R58" s="56">
        <f t="shared" si="29"/>
        <v>1644.8222700000001</v>
      </c>
      <c r="S58" s="56">
        <f t="shared" si="30"/>
        <v>465.02580999999998</v>
      </c>
      <c r="T58" s="56">
        <f t="shared" si="31"/>
        <v>410</v>
      </c>
      <c r="U58" s="45" t="s">
        <v>9</v>
      </c>
    </row>
    <row r="59" spans="1:21" ht="15.95" hidden="1" customHeight="1" outlineLevel="1" x14ac:dyDescent="0.2">
      <c r="A59" s="57" t="s">
        <v>125</v>
      </c>
      <c r="B59" s="58">
        <v>1.8654900000000001</v>
      </c>
      <c r="C59" s="58">
        <v>0.93957000000000035</v>
      </c>
      <c r="D59" s="58">
        <v>12.255079999999998</v>
      </c>
      <c r="E59" s="58">
        <v>98.406130000000005</v>
      </c>
      <c r="F59" s="58">
        <v>133.49809999999999</v>
      </c>
      <c r="G59" s="58">
        <v>151.62791999999996</v>
      </c>
      <c r="H59" s="58">
        <v>384.86721</v>
      </c>
      <c r="I59" s="58">
        <v>974.82904000000008</v>
      </c>
      <c r="J59" s="58">
        <v>252.23079000000001</v>
      </c>
      <c r="K59" s="58">
        <v>42.624569999999949</v>
      </c>
      <c r="L59" s="58">
        <v>69.170450000000002</v>
      </c>
      <c r="M59" s="58">
        <v>98</v>
      </c>
      <c r="N59" s="58">
        <v>128</v>
      </c>
      <c r="O59" s="58">
        <v>222</v>
      </c>
      <c r="Q59" s="58">
        <f t="shared" si="28"/>
        <v>113.46627000000001</v>
      </c>
      <c r="R59" s="58">
        <f t="shared" si="29"/>
        <v>1644.8222700000001</v>
      </c>
      <c r="S59" s="58">
        <f t="shared" si="30"/>
        <v>462.02580999999998</v>
      </c>
      <c r="T59" s="58">
        <f t="shared" si="31"/>
        <v>350</v>
      </c>
      <c r="U59" s="45" t="s">
        <v>9</v>
      </c>
    </row>
    <row r="60" spans="1:21" ht="15.95" hidden="1" customHeight="1" outlineLevel="1" x14ac:dyDescent="0.2">
      <c r="A60" s="57" t="s">
        <v>123</v>
      </c>
      <c r="B60" s="58">
        <v>0</v>
      </c>
      <c r="C60" s="58">
        <v>0</v>
      </c>
      <c r="D60" s="58">
        <v>0</v>
      </c>
      <c r="E60" s="58">
        <v>0</v>
      </c>
      <c r="F60" s="58">
        <v>0</v>
      </c>
      <c r="G60" s="58">
        <v>0</v>
      </c>
      <c r="H60" s="58">
        <v>0</v>
      </c>
      <c r="I60" s="58">
        <v>0</v>
      </c>
      <c r="J60" s="58">
        <v>0</v>
      </c>
      <c r="K60" s="58">
        <v>0</v>
      </c>
      <c r="L60" s="58">
        <v>0</v>
      </c>
      <c r="M60" s="58">
        <v>3</v>
      </c>
      <c r="N60" s="58">
        <v>0</v>
      </c>
      <c r="O60" s="58">
        <v>60</v>
      </c>
      <c r="Q60" s="58">
        <f t="shared" si="28"/>
        <v>0</v>
      </c>
      <c r="R60" s="58">
        <f t="shared" si="29"/>
        <v>0</v>
      </c>
      <c r="S60" s="58">
        <f t="shared" si="30"/>
        <v>3</v>
      </c>
      <c r="T60" s="58">
        <f t="shared" si="31"/>
        <v>60</v>
      </c>
      <c r="U60" s="45" t="s">
        <v>9</v>
      </c>
    </row>
    <row r="61" spans="1:21" ht="15.95" hidden="1" customHeight="1" outlineLevel="1" x14ac:dyDescent="0.2">
      <c r="A61" s="55" t="s">
        <v>126</v>
      </c>
      <c r="B61" s="56">
        <f t="shared" ref="B61:H61" si="55">B58+B54+B53</f>
        <v>0.93720000000000003</v>
      </c>
      <c r="C61" s="56">
        <f t="shared" si="55"/>
        <v>-4.9003799999999993</v>
      </c>
      <c r="D61" s="56">
        <f t="shared" si="55"/>
        <v>-364.31482</v>
      </c>
      <c r="E61" s="56">
        <f t="shared" si="55"/>
        <v>-1222.9302999999998</v>
      </c>
      <c r="F61" s="56">
        <f t="shared" si="55"/>
        <v>-2505.7845600000005</v>
      </c>
      <c r="G61" s="56">
        <f t="shared" si="55"/>
        <v>-1227.47012930045</v>
      </c>
      <c r="H61" s="56">
        <f t="shared" si="55"/>
        <v>4717.2706629183995</v>
      </c>
      <c r="I61" s="56">
        <f t="shared" ref="I61:J61" si="56">I58+I54+I53</f>
        <v>1816.0225922664008</v>
      </c>
      <c r="J61" s="56">
        <f t="shared" si="56"/>
        <v>1738.3104000000008</v>
      </c>
      <c r="K61" s="56">
        <f t="shared" ref="K61" si="57">K58+K54+K53</f>
        <v>-172.03535000000011</v>
      </c>
      <c r="L61" s="56">
        <f>L58+L54+L53</f>
        <v>2410.6592899999996</v>
      </c>
      <c r="M61" s="56">
        <f>M58+M54+M53</f>
        <v>1184</v>
      </c>
      <c r="N61" s="56">
        <v>2119</v>
      </c>
      <c r="O61" s="56">
        <v>-21</v>
      </c>
      <c r="Q61" s="56">
        <f t="shared" si="28"/>
        <v>-1591.2082999999998</v>
      </c>
      <c r="R61" s="56">
        <f t="shared" si="29"/>
        <v>2800.0385658843497</v>
      </c>
      <c r="S61" s="56">
        <f t="shared" si="30"/>
        <v>5160.9343399999998</v>
      </c>
      <c r="T61" s="56">
        <f t="shared" si="31"/>
        <v>2098</v>
      </c>
      <c r="U61" s="45" t="s">
        <v>9</v>
      </c>
    </row>
    <row r="62" spans="1:21" ht="15.95" hidden="1" customHeight="1" outlineLevel="1" x14ac:dyDescent="0.2">
      <c r="A62" s="55" t="s">
        <v>127</v>
      </c>
      <c r="B62" s="56">
        <f t="shared" ref="B62:H62" si="58">SUM(B63:B66)</f>
        <v>0</v>
      </c>
      <c r="C62" s="56">
        <f t="shared" si="58"/>
        <v>0</v>
      </c>
      <c r="D62" s="56">
        <f t="shared" si="58"/>
        <v>0</v>
      </c>
      <c r="E62" s="56">
        <f t="shared" si="58"/>
        <v>0</v>
      </c>
      <c r="F62" s="56">
        <f t="shared" si="58"/>
        <v>0</v>
      </c>
      <c r="G62" s="56">
        <f t="shared" si="58"/>
        <v>-265.28253000000001</v>
      </c>
      <c r="H62" s="56">
        <f t="shared" si="58"/>
        <v>-240.28607</v>
      </c>
      <c r="I62" s="56">
        <f t="shared" ref="I62:J62" si="59">SUM(I63:I66)</f>
        <v>-252.66892000000001</v>
      </c>
      <c r="J62" s="56">
        <f t="shared" si="59"/>
        <v>-957.43344999999999</v>
      </c>
      <c r="K62" s="56">
        <f t="shared" ref="K62" si="60">SUM(K63:K66)</f>
        <v>-239.58839999999998</v>
      </c>
      <c r="L62" s="56">
        <f>SUM(L63:L66)</f>
        <v>-313.37239</v>
      </c>
      <c r="M62" s="56">
        <f>SUM(M63:M66)</f>
        <v>333</v>
      </c>
      <c r="N62" s="56">
        <v>-273</v>
      </c>
      <c r="O62" s="56">
        <v>-375</v>
      </c>
      <c r="Q62" s="56">
        <f t="shared" si="28"/>
        <v>0</v>
      </c>
      <c r="R62" s="56">
        <f t="shared" si="29"/>
        <v>-758.23752000000002</v>
      </c>
      <c r="S62" s="56">
        <f t="shared" si="30"/>
        <v>-1177.3942400000001</v>
      </c>
      <c r="T62" s="56">
        <f t="shared" si="31"/>
        <v>-648</v>
      </c>
      <c r="U62" s="45" t="s">
        <v>9</v>
      </c>
    </row>
    <row r="63" spans="1:21" ht="15.95" hidden="1" customHeight="1" outlineLevel="1" x14ac:dyDescent="0.2">
      <c r="A63" s="57" t="s">
        <v>128</v>
      </c>
      <c r="B63" s="58">
        <v>0</v>
      </c>
      <c r="C63" s="58">
        <v>0</v>
      </c>
      <c r="D63" s="58">
        <v>0</v>
      </c>
      <c r="E63" s="58">
        <v>0</v>
      </c>
      <c r="F63" s="58">
        <v>0</v>
      </c>
      <c r="G63" s="58">
        <v>-177.17173</v>
      </c>
      <c r="H63" s="58">
        <v>-153.92627999999999</v>
      </c>
      <c r="I63" s="58">
        <v>-161.97001</v>
      </c>
      <c r="J63" s="58">
        <v>-702.40695000000005</v>
      </c>
      <c r="K63" s="58">
        <v>-153.11572999999999</v>
      </c>
      <c r="L63" s="58">
        <v>-203.40588</v>
      </c>
      <c r="M63" s="58">
        <v>291</v>
      </c>
      <c r="N63" s="58">
        <v>-184</v>
      </c>
      <c r="O63" s="58">
        <v>-252</v>
      </c>
      <c r="Q63" s="58">
        <f t="shared" si="28"/>
        <v>0</v>
      </c>
      <c r="R63" s="58">
        <f t="shared" si="29"/>
        <v>-493.06801999999999</v>
      </c>
      <c r="S63" s="58">
        <f t="shared" si="30"/>
        <v>-767.92856000000006</v>
      </c>
      <c r="T63" s="58">
        <f t="shared" si="31"/>
        <v>-436</v>
      </c>
      <c r="U63" s="45" t="s">
        <v>9</v>
      </c>
    </row>
    <row r="64" spans="1:21" ht="15.95" hidden="1" customHeight="1" outlineLevel="1" x14ac:dyDescent="0.2">
      <c r="A64" s="57" t="s">
        <v>129</v>
      </c>
      <c r="B64" s="58">
        <v>0</v>
      </c>
      <c r="C64" s="58">
        <v>0</v>
      </c>
      <c r="D64" s="58">
        <v>0</v>
      </c>
      <c r="E64" s="58">
        <v>0</v>
      </c>
      <c r="F64" s="58">
        <v>0</v>
      </c>
      <c r="G64" s="58">
        <v>-88.110799999999998</v>
      </c>
      <c r="H64" s="58">
        <v>-86.35978999999999</v>
      </c>
      <c r="I64" s="58">
        <v>-90.698909999999998</v>
      </c>
      <c r="J64" s="58">
        <v>-255.0265</v>
      </c>
      <c r="K64" s="58">
        <v>-86.472669999999994</v>
      </c>
      <c r="L64" s="58">
        <v>-109.96651</v>
      </c>
      <c r="M64" s="58">
        <v>42</v>
      </c>
      <c r="N64" s="58">
        <v>-89</v>
      </c>
      <c r="O64" s="58">
        <v>-123</v>
      </c>
      <c r="Q64" s="58">
        <f t="shared" si="28"/>
        <v>0</v>
      </c>
      <c r="R64" s="58">
        <f t="shared" si="29"/>
        <v>-265.16949999999997</v>
      </c>
      <c r="S64" s="58">
        <f t="shared" si="30"/>
        <v>-409.46568000000002</v>
      </c>
      <c r="T64" s="58">
        <f t="shared" si="31"/>
        <v>-212</v>
      </c>
      <c r="U64" s="45" t="s">
        <v>9</v>
      </c>
    </row>
    <row r="65" spans="1:29" ht="15.95" hidden="1" customHeight="1" outlineLevel="1" x14ac:dyDescent="0.2">
      <c r="A65" s="57" t="s">
        <v>130</v>
      </c>
      <c r="B65" s="58">
        <v>0</v>
      </c>
      <c r="C65" s="58">
        <v>0</v>
      </c>
      <c r="D65" s="58">
        <v>0</v>
      </c>
      <c r="E65" s="58">
        <v>0</v>
      </c>
      <c r="F65" s="58">
        <v>0</v>
      </c>
      <c r="G65" s="58">
        <v>0</v>
      </c>
      <c r="H65" s="58">
        <v>0</v>
      </c>
      <c r="I65" s="58">
        <v>0</v>
      </c>
      <c r="J65" s="58">
        <v>0</v>
      </c>
      <c r="K65" s="58">
        <v>0</v>
      </c>
      <c r="L65" s="58">
        <v>0</v>
      </c>
      <c r="M65" s="58">
        <v>0</v>
      </c>
      <c r="N65" s="58">
        <v>0</v>
      </c>
      <c r="O65" s="58">
        <v>0</v>
      </c>
      <c r="Q65" s="58">
        <f t="shared" si="28"/>
        <v>0</v>
      </c>
      <c r="R65" s="58">
        <f t="shared" si="29"/>
        <v>0</v>
      </c>
      <c r="S65" s="58">
        <f t="shared" si="30"/>
        <v>0</v>
      </c>
      <c r="T65" s="58">
        <f t="shared" si="31"/>
        <v>0</v>
      </c>
      <c r="U65" s="45" t="s">
        <v>9</v>
      </c>
    </row>
    <row r="66" spans="1:29" ht="15.95" hidden="1" customHeight="1" outlineLevel="1" x14ac:dyDescent="0.2">
      <c r="A66" s="57" t="s">
        <v>131</v>
      </c>
      <c r="B66" s="58">
        <v>0</v>
      </c>
      <c r="C66" s="58">
        <v>0</v>
      </c>
      <c r="D66" s="58">
        <v>0</v>
      </c>
      <c r="E66" s="58">
        <v>0</v>
      </c>
      <c r="F66" s="58">
        <v>0</v>
      </c>
      <c r="G66" s="58">
        <v>0</v>
      </c>
      <c r="H66" s="58">
        <v>0</v>
      </c>
      <c r="I66" s="58">
        <v>0</v>
      </c>
      <c r="J66" s="58">
        <v>0</v>
      </c>
      <c r="K66" s="58">
        <v>0</v>
      </c>
      <c r="L66" s="58">
        <v>0</v>
      </c>
      <c r="M66" s="58">
        <v>0</v>
      </c>
      <c r="N66" s="58">
        <v>0</v>
      </c>
      <c r="O66" s="58">
        <v>0</v>
      </c>
      <c r="Q66" s="58">
        <f t="shared" si="28"/>
        <v>0</v>
      </c>
      <c r="R66" s="58">
        <f t="shared" si="29"/>
        <v>0</v>
      </c>
      <c r="S66" s="58">
        <f t="shared" si="30"/>
        <v>0</v>
      </c>
      <c r="T66" s="58">
        <f t="shared" si="31"/>
        <v>0</v>
      </c>
      <c r="U66" s="45" t="s">
        <v>9</v>
      </c>
    </row>
    <row r="67" spans="1:29" ht="15.95" hidden="1" customHeight="1" outlineLevel="1" x14ac:dyDescent="0.2">
      <c r="A67" s="55" t="s">
        <v>81</v>
      </c>
      <c r="B67" s="56">
        <f t="shared" ref="B67:H67" si="61">B61+B62</f>
        <v>0.93720000000000003</v>
      </c>
      <c r="C67" s="56">
        <f t="shared" si="61"/>
        <v>-4.9003799999999993</v>
      </c>
      <c r="D67" s="56">
        <f t="shared" si="61"/>
        <v>-364.31482</v>
      </c>
      <c r="E67" s="56">
        <f t="shared" si="61"/>
        <v>-1222.9302999999998</v>
      </c>
      <c r="F67" s="56">
        <f t="shared" si="61"/>
        <v>-2505.7845600000005</v>
      </c>
      <c r="G67" s="56">
        <f t="shared" si="61"/>
        <v>-1492.75265930045</v>
      </c>
      <c r="H67" s="56">
        <f t="shared" si="61"/>
        <v>4476.9845929183994</v>
      </c>
      <c r="I67" s="56">
        <f t="shared" ref="I67:J67" si="62">I61+I62</f>
        <v>1563.3536722664007</v>
      </c>
      <c r="J67" s="56">
        <f t="shared" si="62"/>
        <v>780.87695000000076</v>
      </c>
      <c r="K67" s="56">
        <f>K61+K62</f>
        <v>-411.62375000000009</v>
      </c>
      <c r="L67" s="56">
        <f>L61+L62</f>
        <v>2097.2868999999996</v>
      </c>
      <c r="M67" s="56">
        <f>M61+M62</f>
        <v>1517</v>
      </c>
      <c r="N67" s="56">
        <v>1846</v>
      </c>
      <c r="O67" s="56">
        <v>-396</v>
      </c>
      <c r="Q67" s="56">
        <f t="shared" si="28"/>
        <v>-1591.2082999999998</v>
      </c>
      <c r="R67" s="56">
        <f t="shared" si="29"/>
        <v>2041.8010458843496</v>
      </c>
      <c r="S67" s="56">
        <f t="shared" si="30"/>
        <v>3983.5401000000002</v>
      </c>
      <c r="T67" s="56">
        <f t="shared" si="31"/>
        <v>1450</v>
      </c>
      <c r="U67" s="45" t="s">
        <v>9</v>
      </c>
    </row>
    <row r="68" spans="1:29" ht="15.95" customHeight="1" collapsed="1" x14ac:dyDescent="0.2">
      <c r="N68" s="34">
        <v>0</v>
      </c>
      <c r="U68" s="45" t="s">
        <v>9</v>
      </c>
    </row>
    <row r="69" spans="1:29" s="42" customFormat="1" ht="15.95" customHeight="1" x14ac:dyDescent="0.2">
      <c r="A69" s="39" t="s">
        <v>132</v>
      </c>
      <c r="B69" s="40"/>
      <c r="C69" s="40"/>
      <c r="D69" s="40"/>
      <c r="E69" s="40"/>
      <c r="F69" s="40"/>
      <c r="G69" s="40"/>
      <c r="H69" s="40"/>
      <c r="I69" s="40"/>
      <c r="J69" s="40"/>
      <c r="K69" s="40"/>
      <c r="L69" s="40"/>
      <c r="M69" s="40"/>
      <c r="N69" s="40"/>
      <c r="O69" s="40"/>
      <c r="Q69" s="40"/>
      <c r="R69" s="40"/>
      <c r="S69" s="40"/>
      <c r="T69" s="40"/>
      <c r="U69" s="41" t="s">
        <v>9</v>
      </c>
    </row>
    <row r="70" spans="1:29" ht="15.95" customHeight="1" collapsed="1" x14ac:dyDescent="0.2">
      <c r="A70" s="43" t="s">
        <v>133</v>
      </c>
      <c r="B70" s="44">
        <f>+B71+B84</f>
        <v>7348.8808999999983</v>
      </c>
      <c r="C70" s="44">
        <f t="shared" ref="C70:H70" si="63">+C71+C84</f>
        <v>37143.958469999998</v>
      </c>
      <c r="D70" s="44">
        <f t="shared" si="63"/>
        <v>115026.79972000001</v>
      </c>
      <c r="E70" s="44">
        <f t="shared" si="63"/>
        <v>210859.13118</v>
      </c>
      <c r="F70" s="44">
        <f t="shared" si="63"/>
        <v>233390.37407999998</v>
      </c>
      <c r="G70" s="44">
        <f t="shared" si="63"/>
        <v>229632.97182000001</v>
      </c>
      <c r="H70" s="44">
        <f t="shared" si="63"/>
        <v>204882.52044999995</v>
      </c>
      <c r="I70" s="44">
        <f t="shared" ref="I70:J70" si="64">+I71+I84</f>
        <v>200311.86406000002</v>
      </c>
      <c r="J70" s="44">
        <f t="shared" si="64"/>
        <v>198532.96012999996</v>
      </c>
      <c r="K70" s="44">
        <f t="shared" ref="K70" si="65">+K71+K84</f>
        <v>195768.43405000001</v>
      </c>
      <c r="L70" s="44">
        <f t="shared" ref="L70:M70" si="66">+L71+L84</f>
        <v>194711.64183000001</v>
      </c>
      <c r="M70" s="44">
        <f t="shared" si="66"/>
        <v>193994</v>
      </c>
      <c r="N70" s="44">
        <v>194218</v>
      </c>
      <c r="O70" s="44">
        <v>196084</v>
      </c>
      <c r="Q70" s="157">
        <f t="shared" ref="Q70:Q101" si="67">E70</f>
        <v>210859.13118</v>
      </c>
      <c r="R70" s="157">
        <f t="shared" ref="R70:R101" si="68">I70</f>
        <v>200311.86406000002</v>
      </c>
      <c r="S70" s="157">
        <f t="shared" ref="S70:S101" si="69">M70</f>
        <v>193994</v>
      </c>
      <c r="T70" s="157">
        <f t="shared" ref="T70:T101" ca="1" si="70">OFFSET(P70,0,-1)</f>
        <v>196084</v>
      </c>
      <c r="U70" s="45" t="s">
        <v>9</v>
      </c>
    </row>
    <row r="71" spans="1:29" ht="15.95" hidden="1" customHeight="1" outlineLevel="1" x14ac:dyDescent="0.2">
      <c r="A71" s="61" t="s">
        <v>134</v>
      </c>
      <c r="B71" s="62">
        <f>SUM(B72:B83)</f>
        <v>3270.1547500000001</v>
      </c>
      <c r="C71" s="62">
        <f t="shared" ref="C71:H71" si="71">SUM(C72:C83)</f>
        <v>8335.9938099999999</v>
      </c>
      <c r="D71" s="62">
        <f t="shared" si="71"/>
        <v>15039.024140000001</v>
      </c>
      <c r="E71" s="62">
        <f t="shared" si="71"/>
        <v>24385.644130000001</v>
      </c>
      <c r="F71" s="62">
        <f t="shared" si="71"/>
        <v>24407.280589999998</v>
      </c>
      <c r="G71" s="62">
        <f t="shared" si="71"/>
        <v>6097.5915599999989</v>
      </c>
      <c r="H71" s="62">
        <f t="shared" si="71"/>
        <v>6544.89732</v>
      </c>
      <c r="I71" s="62">
        <f t="shared" ref="I71:J71" si="72">SUM(I72:I83)</f>
        <v>7709.2821300000014</v>
      </c>
      <c r="J71" s="62">
        <f t="shared" si="72"/>
        <v>7547.791580000001</v>
      </c>
      <c r="K71" s="62">
        <f t="shared" ref="K71" si="73">SUM(K72:K83)</f>
        <v>6415.1323299999995</v>
      </c>
      <c r="L71" s="62">
        <f t="shared" ref="L71:M71" si="74">SUM(L72:L83)</f>
        <v>6884.1910200000002</v>
      </c>
      <c r="M71" s="62">
        <f t="shared" si="74"/>
        <v>6923</v>
      </c>
      <c r="N71" s="62">
        <v>8817</v>
      </c>
      <c r="O71" s="62">
        <v>12172</v>
      </c>
      <c r="Q71" s="158">
        <f t="shared" si="67"/>
        <v>24385.644130000001</v>
      </c>
      <c r="R71" s="158">
        <f t="shared" si="68"/>
        <v>7709.2821300000014</v>
      </c>
      <c r="S71" s="158">
        <f t="shared" si="69"/>
        <v>6923</v>
      </c>
      <c r="T71" s="158">
        <f t="shared" ca="1" si="70"/>
        <v>12172</v>
      </c>
      <c r="U71" s="45" t="s">
        <v>9</v>
      </c>
      <c r="W71" s="127"/>
      <c r="X71" s="127"/>
      <c r="Y71" s="127"/>
      <c r="Z71" s="127"/>
      <c r="AA71" s="127"/>
      <c r="AB71" s="127"/>
      <c r="AC71" s="127"/>
    </row>
    <row r="72" spans="1:29" ht="15.95" hidden="1" customHeight="1" outlineLevel="1" x14ac:dyDescent="0.2">
      <c r="A72" s="63" t="s">
        <v>135</v>
      </c>
      <c r="B72" s="54">
        <v>568.85910000000001</v>
      </c>
      <c r="C72" s="54">
        <v>4049.12977</v>
      </c>
      <c r="D72" s="54">
        <v>9484.4681400000009</v>
      </c>
      <c r="E72" s="54">
        <v>20049.161820000001</v>
      </c>
      <c r="F72" s="54">
        <v>20044.214820000001</v>
      </c>
      <c r="G72" s="54">
        <v>568.91430000000003</v>
      </c>
      <c r="H72" s="54">
        <v>338.37056000000001</v>
      </c>
      <c r="I72" s="54">
        <v>4568.2064400000008</v>
      </c>
      <c r="J72" s="54">
        <v>4324.83986</v>
      </c>
      <c r="K72" s="54">
        <v>3189.23704</v>
      </c>
      <c r="L72" s="58">
        <v>3528.18442</v>
      </c>
      <c r="M72" s="58">
        <v>2655</v>
      </c>
      <c r="N72" s="58">
        <v>4024</v>
      </c>
      <c r="O72" s="58">
        <v>6116</v>
      </c>
      <c r="Q72" s="159">
        <f t="shared" si="67"/>
        <v>20049.161820000001</v>
      </c>
      <c r="R72" s="159">
        <f t="shared" si="68"/>
        <v>4568.2064400000008</v>
      </c>
      <c r="S72" s="159">
        <f t="shared" si="69"/>
        <v>2655</v>
      </c>
      <c r="T72" s="159">
        <f t="shared" ca="1" si="70"/>
        <v>6116</v>
      </c>
      <c r="U72" s="45" t="s">
        <v>9</v>
      </c>
    </row>
    <row r="73" spans="1:29" ht="15.95" hidden="1" customHeight="1" outlineLevel="1" x14ac:dyDescent="0.2">
      <c r="A73" s="63" t="s">
        <v>136</v>
      </c>
      <c r="B73" s="54">
        <v>0</v>
      </c>
      <c r="C73" s="54">
        <v>0</v>
      </c>
      <c r="D73" s="54">
        <v>0</v>
      </c>
      <c r="E73" s="54">
        <v>3000</v>
      </c>
      <c r="F73" s="54">
        <v>3000</v>
      </c>
      <c r="G73" s="54">
        <v>3000</v>
      </c>
      <c r="H73" s="54">
        <v>3000</v>
      </c>
      <c r="I73" s="54">
        <v>0</v>
      </c>
      <c r="J73" s="54">
        <v>0</v>
      </c>
      <c r="K73" s="54">
        <v>0</v>
      </c>
      <c r="L73" s="58">
        <v>0</v>
      </c>
      <c r="M73" s="58">
        <v>0</v>
      </c>
      <c r="N73" s="58">
        <v>0</v>
      </c>
      <c r="O73" s="58">
        <v>0</v>
      </c>
      <c r="Q73" s="159">
        <f t="shared" si="67"/>
        <v>3000</v>
      </c>
      <c r="R73" s="159">
        <f t="shared" si="68"/>
        <v>0</v>
      </c>
      <c r="S73" s="159">
        <f t="shared" si="69"/>
        <v>0</v>
      </c>
      <c r="T73" s="159">
        <f t="shared" ca="1" si="70"/>
        <v>0</v>
      </c>
      <c r="U73" s="45" t="s">
        <v>9</v>
      </c>
    </row>
    <row r="74" spans="1:29" ht="15.95" hidden="1" customHeight="1" outlineLevel="1" x14ac:dyDescent="0.2">
      <c r="A74" s="63" t="s">
        <v>137</v>
      </c>
      <c r="B74" s="54">
        <v>0</v>
      </c>
      <c r="C74" s="54">
        <v>0</v>
      </c>
      <c r="D74" s="54">
        <v>0</v>
      </c>
      <c r="E74" s="54">
        <v>0</v>
      </c>
      <c r="F74" s="54">
        <v>0</v>
      </c>
      <c r="G74" s="54">
        <v>0</v>
      </c>
      <c r="H74" s="54">
        <v>0</v>
      </c>
      <c r="I74" s="54">
        <v>0</v>
      </c>
      <c r="J74" s="54">
        <v>0</v>
      </c>
      <c r="K74" s="54">
        <v>0</v>
      </c>
      <c r="L74" s="58">
        <v>0</v>
      </c>
      <c r="M74" s="58">
        <v>0</v>
      </c>
      <c r="N74" s="58">
        <v>0</v>
      </c>
      <c r="O74" s="58">
        <v>0</v>
      </c>
      <c r="Q74" s="159">
        <f t="shared" si="67"/>
        <v>0</v>
      </c>
      <c r="R74" s="159">
        <f t="shared" si="68"/>
        <v>0</v>
      </c>
      <c r="S74" s="159">
        <f t="shared" si="69"/>
        <v>0</v>
      </c>
      <c r="T74" s="159">
        <f t="shared" ca="1" si="70"/>
        <v>0</v>
      </c>
      <c r="U74" s="45" t="s">
        <v>9</v>
      </c>
    </row>
    <row r="75" spans="1:29" ht="15.95" hidden="1" customHeight="1" outlineLevel="1" x14ac:dyDescent="0.2">
      <c r="A75" s="63" t="s">
        <v>138</v>
      </c>
      <c r="B75" s="54">
        <v>0</v>
      </c>
      <c r="C75" s="54">
        <v>0</v>
      </c>
      <c r="D75" s="54">
        <v>0</v>
      </c>
      <c r="E75" s="54">
        <v>0</v>
      </c>
      <c r="F75" s="54">
        <v>0</v>
      </c>
      <c r="G75" s="54">
        <v>2528.5728399999998</v>
      </c>
      <c r="H75" s="54">
        <v>2927.7191800000001</v>
      </c>
      <c r="I75" s="54">
        <v>2915.18851</v>
      </c>
      <c r="J75" s="54">
        <v>3023.0186100000001</v>
      </c>
      <c r="K75" s="54">
        <v>2841.89129</v>
      </c>
      <c r="L75" s="58">
        <v>2935.2533399999998</v>
      </c>
      <c r="M75" s="58">
        <v>3003</v>
      </c>
      <c r="N75" s="58">
        <v>3030</v>
      </c>
      <c r="O75" s="58">
        <v>3028</v>
      </c>
      <c r="Q75" s="159">
        <f t="shared" si="67"/>
        <v>0</v>
      </c>
      <c r="R75" s="159">
        <f t="shared" si="68"/>
        <v>2915.18851</v>
      </c>
      <c r="S75" s="159">
        <f t="shared" si="69"/>
        <v>3003</v>
      </c>
      <c r="T75" s="159">
        <f t="shared" ca="1" si="70"/>
        <v>3028</v>
      </c>
      <c r="U75" s="45" t="s">
        <v>9</v>
      </c>
    </row>
    <row r="76" spans="1:29" ht="15.95" hidden="1" customHeight="1" outlineLevel="1" x14ac:dyDescent="0.2">
      <c r="A76" s="63" t="s">
        <v>139</v>
      </c>
      <c r="B76" s="54">
        <v>0</v>
      </c>
      <c r="C76" s="54">
        <v>0</v>
      </c>
      <c r="D76" s="54">
        <v>0</v>
      </c>
      <c r="E76" s="54">
        <v>0</v>
      </c>
      <c r="F76" s="54">
        <v>0</v>
      </c>
      <c r="G76" s="54">
        <v>0</v>
      </c>
      <c r="H76" s="54">
        <v>0</v>
      </c>
      <c r="I76" s="54">
        <v>0</v>
      </c>
      <c r="J76" s="54">
        <v>0</v>
      </c>
      <c r="K76" s="54">
        <v>0</v>
      </c>
      <c r="L76" s="58">
        <v>0</v>
      </c>
      <c r="M76" s="58">
        <v>0</v>
      </c>
      <c r="N76" s="58">
        <v>0</v>
      </c>
      <c r="O76" s="58">
        <v>0</v>
      </c>
      <c r="Q76" s="159">
        <f t="shared" si="67"/>
        <v>0</v>
      </c>
      <c r="R76" s="159">
        <f t="shared" si="68"/>
        <v>0</v>
      </c>
      <c r="S76" s="159">
        <f t="shared" si="69"/>
        <v>0</v>
      </c>
      <c r="T76" s="159">
        <f t="shared" ca="1" si="70"/>
        <v>0</v>
      </c>
      <c r="U76" s="45" t="s">
        <v>9</v>
      </c>
    </row>
    <row r="77" spans="1:29" ht="15.95" hidden="1" customHeight="1" outlineLevel="1" x14ac:dyDescent="0.2">
      <c r="A77" s="63" t="s">
        <v>140</v>
      </c>
      <c r="B77" s="54"/>
      <c r="C77" s="54">
        <v>1.4E-3</v>
      </c>
      <c r="D77" s="54">
        <v>0.47298000000000001</v>
      </c>
      <c r="E77" s="54">
        <v>0.67616999999999994</v>
      </c>
      <c r="F77" s="54">
        <v>1.79758</v>
      </c>
      <c r="G77" s="54">
        <v>0.10442</v>
      </c>
      <c r="H77" s="54">
        <v>0.12031</v>
      </c>
      <c r="I77" s="54">
        <v>0.12031</v>
      </c>
      <c r="J77" s="54">
        <v>0.28437000000000001</v>
      </c>
      <c r="K77" s="54">
        <v>36.348910000000004</v>
      </c>
      <c r="L77" s="58">
        <v>37.545940000000002</v>
      </c>
      <c r="M77" s="58">
        <v>38</v>
      </c>
      <c r="N77" s="58">
        <v>53</v>
      </c>
      <c r="O77" s="58">
        <v>95</v>
      </c>
      <c r="Q77" s="159">
        <f t="shared" si="67"/>
        <v>0.67616999999999994</v>
      </c>
      <c r="R77" s="159">
        <f t="shared" si="68"/>
        <v>0.12031</v>
      </c>
      <c r="S77" s="159">
        <f t="shared" si="69"/>
        <v>38</v>
      </c>
      <c r="T77" s="159">
        <f t="shared" ca="1" si="70"/>
        <v>95</v>
      </c>
      <c r="U77" s="45" t="s">
        <v>9</v>
      </c>
    </row>
    <row r="78" spans="1:29" ht="15.95" hidden="1" customHeight="1" outlineLevel="1" x14ac:dyDescent="0.2">
      <c r="A78" s="63" t="s">
        <v>141</v>
      </c>
      <c r="B78" s="54">
        <v>2701.29565</v>
      </c>
      <c r="C78" s="54">
        <v>4286.8626399999994</v>
      </c>
      <c r="D78" s="54">
        <v>5554.08302</v>
      </c>
      <c r="E78" s="54">
        <v>1335.8061399999999</v>
      </c>
      <c r="F78" s="54">
        <v>1361.26819</v>
      </c>
      <c r="G78" s="54">
        <v>0</v>
      </c>
      <c r="H78" s="54">
        <v>10.232959999999999</v>
      </c>
      <c r="I78" s="54">
        <v>7.7020299999999997</v>
      </c>
      <c r="J78" s="54">
        <v>52.927460000000004</v>
      </c>
      <c r="K78" s="54">
        <v>19.653110000000002</v>
      </c>
      <c r="L78" s="58">
        <v>19.55321</v>
      </c>
      <c r="M78" s="58">
        <v>20</v>
      </c>
      <c r="N78" s="58">
        <v>20</v>
      </c>
      <c r="O78" s="58">
        <v>20</v>
      </c>
      <c r="Q78" s="159">
        <f t="shared" si="67"/>
        <v>1335.8061399999999</v>
      </c>
      <c r="R78" s="159">
        <f t="shared" si="68"/>
        <v>7.7020299999999997</v>
      </c>
      <c r="S78" s="159">
        <f t="shared" si="69"/>
        <v>20</v>
      </c>
      <c r="T78" s="159">
        <f t="shared" ca="1" si="70"/>
        <v>20</v>
      </c>
      <c r="U78" s="45" t="s">
        <v>9</v>
      </c>
    </row>
    <row r="79" spans="1:29" ht="15.95" hidden="1" customHeight="1" outlineLevel="1" x14ac:dyDescent="0.2">
      <c r="A79" s="63" t="s">
        <v>142</v>
      </c>
      <c r="B79" s="54">
        <v>0</v>
      </c>
      <c r="C79" s="54">
        <v>0</v>
      </c>
      <c r="D79" s="54">
        <v>0</v>
      </c>
      <c r="E79" s="54">
        <v>0</v>
      </c>
      <c r="F79" s="54">
        <v>0</v>
      </c>
      <c r="G79" s="54">
        <v>0</v>
      </c>
      <c r="H79" s="54">
        <v>117.28588000000001</v>
      </c>
      <c r="I79" s="54">
        <v>117.28588000000001</v>
      </c>
      <c r="J79" s="54">
        <v>117.28588000000001</v>
      </c>
      <c r="K79" s="54">
        <v>117.28588000000001</v>
      </c>
      <c r="L79" s="58">
        <v>207.28587999999999</v>
      </c>
      <c r="M79" s="58">
        <v>889</v>
      </c>
      <c r="N79" s="58">
        <v>1509</v>
      </c>
      <c r="O79" s="58">
        <v>2522</v>
      </c>
      <c r="Q79" s="159">
        <f t="shared" si="67"/>
        <v>0</v>
      </c>
      <c r="R79" s="159">
        <f t="shared" si="68"/>
        <v>117.28588000000001</v>
      </c>
      <c r="S79" s="159">
        <f t="shared" si="69"/>
        <v>889</v>
      </c>
      <c r="T79" s="159">
        <f t="shared" ca="1" si="70"/>
        <v>2522</v>
      </c>
      <c r="U79" s="45" t="s">
        <v>9</v>
      </c>
    </row>
    <row r="80" spans="1:29" ht="15.95" hidden="1" customHeight="1" outlineLevel="1" x14ac:dyDescent="0.2">
      <c r="A80" s="63" t="s">
        <v>143</v>
      </c>
      <c r="B80" s="54">
        <v>0</v>
      </c>
      <c r="C80" s="54">
        <v>0</v>
      </c>
      <c r="D80" s="54">
        <v>0</v>
      </c>
      <c r="E80" s="54">
        <v>0</v>
      </c>
      <c r="F80" s="54">
        <v>0</v>
      </c>
      <c r="G80" s="54">
        <v>0</v>
      </c>
      <c r="H80" s="54">
        <v>0</v>
      </c>
      <c r="I80" s="54">
        <v>0</v>
      </c>
      <c r="J80" s="54">
        <v>0</v>
      </c>
      <c r="K80" s="54">
        <v>0</v>
      </c>
      <c r="L80" s="58">
        <v>0</v>
      </c>
      <c r="M80" s="58">
        <v>0</v>
      </c>
      <c r="N80" s="58">
        <v>0</v>
      </c>
      <c r="O80" s="58">
        <v>0</v>
      </c>
      <c r="Q80" s="159">
        <f t="shared" si="67"/>
        <v>0</v>
      </c>
      <c r="R80" s="159">
        <f t="shared" si="68"/>
        <v>0</v>
      </c>
      <c r="S80" s="159">
        <f t="shared" si="69"/>
        <v>0</v>
      </c>
      <c r="T80" s="159">
        <f t="shared" ca="1" si="70"/>
        <v>0</v>
      </c>
      <c r="U80" s="45" t="s">
        <v>9</v>
      </c>
    </row>
    <row r="81" spans="1:21" ht="15.95" hidden="1" customHeight="1" outlineLevel="1" x14ac:dyDescent="0.2">
      <c r="A81" s="63" t="s">
        <v>144</v>
      </c>
      <c r="B81" s="54">
        <v>0</v>
      </c>
      <c r="C81" s="54">
        <v>0</v>
      </c>
      <c r="D81" s="54">
        <v>0</v>
      </c>
      <c r="E81" s="54">
        <v>0</v>
      </c>
      <c r="F81" s="54">
        <v>0</v>
      </c>
      <c r="G81" s="54">
        <v>0</v>
      </c>
      <c r="H81" s="54">
        <v>151.16843</v>
      </c>
      <c r="I81" s="54">
        <v>100.77896000000001</v>
      </c>
      <c r="J81" s="54">
        <v>29.435400000000001</v>
      </c>
      <c r="K81" s="54">
        <v>210.71610000000001</v>
      </c>
      <c r="L81" s="58">
        <v>156.36823000000001</v>
      </c>
      <c r="M81" s="58">
        <v>102</v>
      </c>
      <c r="N81" s="58">
        <v>48</v>
      </c>
      <c r="O81" s="58">
        <v>175</v>
      </c>
      <c r="Q81" s="159">
        <f t="shared" si="67"/>
        <v>0</v>
      </c>
      <c r="R81" s="159">
        <f t="shared" si="68"/>
        <v>100.77896000000001</v>
      </c>
      <c r="S81" s="159">
        <f t="shared" si="69"/>
        <v>102</v>
      </c>
      <c r="T81" s="159">
        <f t="shared" ca="1" si="70"/>
        <v>175</v>
      </c>
      <c r="U81" s="45" t="s">
        <v>9</v>
      </c>
    </row>
    <row r="82" spans="1:21" ht="15.95" hidden="1" customHeight="1" outlineLevel="1" x14ac:dyDescent="0.2">
      <c r="A82" s="63" t="s">
        <v>145</v>
      </c>
      <c r="B82" s="54">
        <v>0</v>
      </c>
      <c r="C82" s="54">
        <v>0</v>
      </c>
      <c r="D82" s="54">
        <v>0</v>
      </c>
      <c r="E82" s="54">
        <v>0</v>
      </c>
      <c r="F82" s="54">
        <v>0</v>
      </c>
      <c r="G82" s="54">
        <v>0</v>
      </c>
      <c r="H82" s="54">
        <v>0</v>
      </c>
      <c r="I82" s="54">
        <v>0</v>
      </c>
      <c r="J82" s="54">
        <v>0</v>
      </c>
      <c r="K82" s="54">
        <v>0</v>
      </c>
      <c r="L82" s="58">
        <v>0</v>
      </c>
      <c r="M82" s="58">
        <v>0</v>
      </c>
      <c r="N82" s="58">
        <v>0</v>
      </c>
      <c r="O82" s="58">
        <v>0</v>
      </c>
      <c r="Q82" s="159">
        <f t="shared" si="67"/>
        <v>0</v>
      </c>
      <c r="R82" s="159">
        <f t="shared" si="68"/>
        <v>0</v>
      </c>
      <c r="S82" s="159">
        <f t="shared" si="69"/>
        <v>0</v>
      </c>
      <c r="T82" s="159">
        <f t="shared" ca="1" si="70"/>
        <v>0</v>
      </c>
      <c r="U82" s="45" t="s">
        <v>9</v>
      </c>
    </row>
    <row r="83" spans="1:21" ht="15.95" hidden="1" customHeight="1" outlineLevel="1" x14ac:dyDescent="0.2">
      <c r="A83" s="63" t="s">
        <v>146</v>
      </c>
      <c r="B83" s="54">
        <v>0</v>
      </c>
      <c r="C83" s="54">
        <v>0</v>
      </c>
      <c r="D83" s="54">
        <v>0</v>
      </c>
      <c r="E83" s="54">
        <v>0</v>
      </c>
      <c r="F83" s="54">
        <v>0</v>
      </c>
      <c r="G83" s="54">
        <v>0</v>
      </c>
      <c r="H83" s="54">
        <v>0</v>
      </c>
      <c r="I83" s="54">
        <v>0</v>
      </c>
      <c r="J83" s="54">
        <v>0</v>
      </c>
      <c r="K83" s="54">
        <v>0</v>
      </c>
      <c r="L83" s="58">
        <v>0</v>
      </c>
      <c r="M83" s="58">
        <v>216</v>
      </c>
      <c r="N83" s="58">
        <v>133</v>
      </c>
      <c r="O83" s="58">
        <v>216</v>
      </c>
      <c r="Q83" s="159">
        <f t="shared" si="67"/>
        <v>0</v>
      </c>
      <c r="R83" s="159">
        <f t="shared" si="68"/>
        <v>0</v>
      </c>
      <c r="S83" s="159">
        <f t="shared" si="69"/>
        <v>216</v>
      </c>
      <c r="T83" s="159">
        <f t="shared" ca="1" si="70"/>
        <v>216</v>
      </c>
      <c r="U83" s="45" t="s">
        <v>9</v>
      </c>
    </row>
    <row r="84" spans="1:21" ht="15.95" hidden="1" customHeight="1" outlineLevel="1" x14ac:dyDescent="0.2">
      <c r="A84" s="61" t="s">
        <v>147</v>
      </c>
      <c r="B84" s="62">
        <f t="shared" ref="B84:H84" si="75">SUM(B85:B98)</f>
        <v>4078.7261499999986</v>
      </c>
      <c r="C84" s="62">
        <f t="shared" si="75"/>
        <v>28807.964659999998</v>
      </c>
      <c r="D84" s="62">
        <f t="shared" si="75"/>
        <v>99987.775580000001</v>
      </c>
      <c r="E84" s="62">
        <f t="shared" si="75"/>
        <v>186473.48705</v>
      </c>
      <c r="F84" s="62">
        <f t="shared" si="75"/>
        <v>208983.09348999997</v>
      </c>
      <c r="G84" s="62">
        <f t="shared" si="75"/>
        <v>223535.38026000001</v>
      </c>
      <c r="H84" s="62">
        <f t="shared" si="75"/>
        <v>198337.62312999996</v>
      </c>
      <c r="I84" s="62">
        <f t="shared" ref="I84:J84" si="76">SUM(I85:I98)</f>
        <v>192602.58193000001</v>
      </c>
      <c r="J84" s="62">
        <f t="shared" si="76"/>
        <v>190985.16854999997</v>
      </c>
      <c r="K84" s="62">
        <f t="shared" ref="K84" si="77">SUM(K85:K98)</f>
        <v>189353.30172000002</v>
      </c>
      <c r="L84" s="62">
        <f t="shared" ref="L84:M84" si="78">SUM(L85:L98)</f>
        <v>187827.45081000001</v>
      </c>
      <c r="M84" s="62">
        <f t="shared" si="78"/>
        <v>187071</v>
      </c>
      <c r="N84" s="62">
        <v>185401</v>
      </c>
      <c r="O84" s="62">
        <v>183912</v>
      </c>
      <c r="Q84" s="62">
        <f t="shared" si="67"/>
        <v>186473.48705</v>
      </c>
      <c r="R84" s="62">
        <f t="shared" si="68"/>
        <v>192602.58193000001</v>
      </c>
      <c r="S84" s="62">
        <f t="shared" si="69"/>
        <v>187071</v>
      </c>
      <c r="T84" s="62">
        <f t="shared" ca="1" si="70"/>
        <v>183912</v>
      </c>
      <c r="U84" s="45" t="s">
        <v>9</v>
      </c>
    </row>
    <row r="85" spans="1:21" ht="15.95" hidden="1" customHeight="1" outlineLevel="1" x14ac:dyDescent="0.2">
      <c r="A85" s="63" t="s">
        <v>138</v>
      </c>
      <c r="B85" s="58">
        <v>0</v>
      </c>
      <c r="C85" s="58">
        <v>0</v>
      </c>
      <c r="D85" s="58">
        <v>0</v>
      </c>
      <c r="E85" s="58">
        <v>0</v>
      </c>
      <c r="F85" s="58">
        <v>0</v>
      </c>
      <c r="G85" s="58">
        <v>0</v>
      </c>
      <c r="H85" s="58">
        <v>0</v>
      </c>
      <c r="I85" s="58">
        <v>0</v>
      </c>
      <c r="J85" s="58">
        <v>0</v>
      </c>
      <c r="K85" s="58">
        <v>0</v>
      </c>
      <c r="L85" s="58">
        <v>0</v>
      </c>
      <c r="M85" s="58">
        <v>0</v>
      </c>
      <c r="N85" s="58">
        <v>0</v>
      </c>
      <c r="O85" s="58">
        <v>0</v>
      </c>
      <c r="Q85" s="58">
        <f t="shared" si="67"/>
        <v>0</v>
      </c>
      <c r="R85" s="58">
        <f t="shared" si="68"/>
        <v>0</v>
      </c>
      <c r="S85" s="58">
        <f t="shared" si="69"/>
        <v>0</v>
      </c>
      <c r="T85" s="58">
        <f t="shared" ca="1" si="70"/>
        <v>0</v>
      </c>
      <c r="U85" s="45" t="s">
        <v>9</v>
      </c>
    </row>
    <row r="86" spans="1:21" ht="15.95" hidden="1" customHeight="1" outlineLevel="1" x14ac:dyDescent="0.2">
      <c r="A86" s="63" t="s">
        <v>139</v>
      </c>
      <c r="B86" s="54">
        <v>105.822</v>
      </c>
      <c r="C86" s="54">
        <v>0.1</v>
      </c>
      <c r="D86" s="54">
        <v>12313.19917</v>
      </c>
      <c r="E86" s="54">
        <v>0</v>
      </c>
      <c r="F86" s="54">
        <v>6108.7653100000007</v>
      </c>
      <c r="G86" s="54">
        <v>28320.281480000005</v>
      </c>
      <c r="H86" s="54">
        <v>4400</v>
      </c>
      <c r="I86" s="54">
        <v>0.9425</v>
      </c>
      <c r="J86" s="54">
        <v>0</v>
      </c>
      <c r="K86" s="54">
        <v>0</v>
      </c>
      <c r="L86" s="58">
        <v>0</v>
      </c>
      <c r="M86" s="58">
        <v>0</v>
      </c>
      <c r="N86" s="58">
        <v>0</v>
      </c>
      <c r="O86" s="58">
        <v>0</v>
      </c>
      <c r="Q86" s="54">
        <f t="shared" si="67"/>
        <v>0</v>
      </c>
      <c r="R86" s="54">
        <f t="shared" si="68"/>
        <v>0.9425</v>
      </c>
      <c r="S86" s="54">
        <f t="shared" si="69"/>
        <v>0</v>
      </c>
      <c r="T86" s="54">
        <f t="shared" ca="1" si="70"/>
        <v>0</v>
      </c>
      <c r="U86" s="45" t="s">
        <v>9</v>
      </c>
    </row>
    <row r="87" spans="1:21" ht="15.95" hidden="1" customHeight="1" outlineLevel="1" x14ac:dyDescent="0.2">
      <c r="A87" s="63" t="s">
        <v>148</v>
      </c>
      <c r="B87" s="54">
        <v>0</v>
      </c>
      <c r="C87" s="54">
        <v>0</v>
      </c>
      <c r="D87" s="54">
        <v>0</v>
      </c>
      <c r="E87" s="54">
        <v>0</v>
      </c>
      <c r="F87" s="54">
        <v>0</v>
      </c>
      <c r="G87" s="54">
        <v>0</v>
      </c>
      <c r="H87" s="54">
        <v>0</v>
      </c>
      <c r="I87" s="54">
        <v>0</v>
      </c>
      <c r="J87" s="54">
        <v>0</v>
      </c>
      <c r="K87" s="54">
        <v>0</v>
      </c>
      <c r="L87" s="58">
        <v>0</v>
      </c>
      <c r="M87" s="58">
        <v>0</v>
      </c>
      <c r="N87" s="58">
        <v>0</v>
      </c>
      <c r="O87" s="58">
        <v>0</v>
      </c>
      <c r="Q87" s="54">
        <f t="shared" si="67"/>
        <v>0</v>
      </c>
      <c r="R87" s="54">
        <f t="shared" si="68"/>
        <v>0</v>
      </c>
      <c r="S87" s="54">
        <f t="shared" si="69"/>
        <v>0</v>
      </c>
      <c r="T87" s="54">
        <f t="shared" ca="1" si="70"/>
        <v>0</v>
      </c>
      <c r="U87" s="45" t="s">
        <v>9</v>
      </c>
    </row>
    <row r="88" spans="1:21" ht="15.95" hidden="1" customHeight="1" outlineLevel="1" x14ac:dyDescent="0.2">
      <c r="A88" s="63" t="s">
        <v>137</v>
      </c>
      <c r="B88" s="54">
        <v>0</v>
      </c>
      <c r="C88" s="54">
        <v>0</v>
      </c>
      <c r="D88" s="54">
        <v>564.44875000000002</v>
      </c>
      <c r="E88" s="54">
        <v>1887.47531</v>
      </c>
      <c r="F88" s="54">
        <v>3229.4101099999998</v>
      </c>
      <c r="G88" s="54">
        <v>4137.87583</v>
      </c>
      <c r="H88" s="54">
        <v>4329.1096500000003</v>
      </c>
      <c r="I88" s="54">
        <v>4977.1057599999995</v>
      </c>
      <c r="J88" s="54">
        <v>5001.1011600000002</v>
      </c>
      <c r="K88" s="54">
        <v>5009.7005999999992</v>
      </c>
      <c r="L88" s="58">
        <v>5070.9164099999998</v>
      </c>
      <c r="M88" s="58">
        <v>5164</v>
      </c>
      <c r="N88" s="58">
        <v>5290</v>
      </c>
      <c r="O88" s="58">
        <v>5443</v>
      </c>
      <c r="Q88" s="54">
        <f t="shared" si="67"/>
        <v>1887.47531</v>
      </c>
      <c r="R88" s="54">
        <f t="shared" si="68"/>
        <v>4977.1057599999995</v>
      </c>
      <c r="S88" s="54">
        <f t="shared" si="69"/>
        <v>5164</v>
      </c>
      <c r="T88" s="54">
        <f t="shared" ca="1" si="70"/>
        <v>5443</v>
      </c>
      <c r="U88" s="45" t="s">
        <v>9</v>
      </c>
    </row>
    <row r="89" spans="1:21" ht="15.95" hidden="1" customHeight="1" outlineLevel="1" x14ac:dyDescent="0.2">
      <c r="A89" s="63" t="s">
        <v>140</v>
      </c>
      <c r="B89" s="54">
        <v>0</v>
      </c>
      <c r="C89" s="54">
        <v>0</v>
      </c>
      <c r="D89" s="54">
        <v>0</v>
      </c>
      <c r="E89" s="54">
        <v>0</v>
      </c>
      <c r="F89" s="54">
        <v>0</v>
      </c>
      <c r="G89" s="54">
        <v>0</v>
      </c>
      <c r="H89" s="54">
        <v>0</v>
      </c>
      <c r="I89" s="54">
        <v>0</v>
      </c>
      <c r="J89" s="54">
        <v>0</v>
      </c>
      <c r="K89" s="54">
        <v>0</v>
      </c>
      <c r="L89" s="58">
        <v>0</v>
      </c>
      <c r="M89" s="58">
        <v>631</v>
      </c>
      <c r="N89" s="58">
        <v>631</v>
      </c>
      <c r="O89" s="58">
        <v>631</v>
      </c>
      <c r="Q89" s="54">
        <f t="shared" si="67"/>
        <v>0</v>
      </c>
      <c r="R89" s="54">
        <f t="shared" si="68"/>
        <v>0</v>
      </c>
      <c r="S89" s="54">
        <f t="shared" si="69"/>
        <v>631</v>
      </c>
      <c r="T89" s="54">
        <f t="shared" ca="1" si="70"/>
        <v>631</v>
      </c>
      <c r="U89" s="45" t="s">
        <v>9</v>
      </c>
    </row>
    <row r="90" spans="1:21" ht="15.95" hidden="1" customHeight="1" outlineLevel="1" x14ac:dyDescent="0.2">
      <c r="A90" s="63" t="s">
        <v>149</v>
      </c>
      <c r="B90" s="54">
        <v>0</v>
      </c>
      <c r="C90" s="54">
        <v>0</v>
      </c>
      <c r="D90" s="54">
        <v>0</v>
      </c>
      <c r="E90" s="54">
        <v>0</v>
      </c>
      <c r="F90" s="54">
        <v>0</v>
      </c>
      <c r="G90" s="54">
        <v>0</v>
      </c>
      <c r="H90" s="54">
        <v>0</v>
      </c>
      <c r="I90" s="54">
        <v>0</v>
      </c>
      <c r="J90" s="54">
        <v>0</v>
      </c>
      <c r="K90" s="54">
        <v>0</v>
      </c>
      <c r="L90" s="58">
        <v>0</v>
      </c>
      <c r="M90" s="58">
        <v>0</v>
      </c>
      <c r="N90" s="58">
        <v>0</v>
      </c>
      <c r="O90" s="58">
        <v>0</v>
      </c>
      <c r="Q90" s="54">
        <f t="shared" si="67"/>
        <v>0</v>
      </c>
      <c r="R90" s="54">
        <f t="shared" si="68"/>
        <v>0</v>
      </c>
      <c r="S90" s="54">
        <f t="shared" si="69"/>
        <v>0</v>
      </c>
      <c r="T90" s="54">
        <f t="shared" ca="1" si="70"/>
        <v>0</v>
      </c>
      <c r="U90" s="45" t="s">
        <v>9</v>
      </c>
    </row>
    <row r="91" spans="1:21" ht="15.95" hidden="1" customHeight="1" outlineLevel="1" x14ac:dyDescent="0.2">
      <c r="A91" s="63" t="s">
        <v>141</v>
      </c>
      <c r="B91" s="54">
        <v>0</v>
      </c>
      <c r="C91" s="54">
        <v>0</v>
      </c>
      <c r="D91" s="54">
        <v>0</v>
      </c>
      <c r="E91" s="54">
        <v>0</v>
      </c>
      <c r="F91" s="54">
        <v>0</v>
      </c>
      <c r="G91" s="54">
        <v>0</v>
      </c>
      <c r="H91" s="54">
        <v>0</v>
      </c>
      <c r="I91" s="54">
        <v>0</v>
      </c>
      <c r="J91" s="54">
        <v>0</v>
      </c>
      <c r="K91" s="54">
        <v>0</v>
      </c>
      <c r="L91" s="58">
        <v>0</v>
      </c>
      <c r="M91" s="58">
        <v>0</v>
      </c>
      <c r="N91" s="58">
        <v>0</v>
      </c>
      <c r="O91" s="58">
        <v>0</v>
      </c>
      <c r="Q91" s="54">
        <f t="shared" si="67"/>
        <v>0</v>
      </c>
      <c r="R91" s="54">
        <f t="shared" si="68"/>
        <v>0</v>
      </c>
      <c r="S91" s="54">
        <f t="shared" si="69"/>
        <v>0</v>
      </c>
      <c r="T91" s="54">
        <f t="shared" ca="1" si="70"/>
        <v>0</v>
      </c>
      <c r="U91" s="45" t="s">
        <v>9</v>
      </c>
    </row>
    <row r="92" spans="1:21" ht="15.95" hidden="1" customHeight="1" outlineLevel="1" x14ac:dyDescent="0.2">
      <c r="A92" s="63" t="s">
        <v>142</v>
      </c>
      <c r="B92" s="54">
        <v>0</v>
      </c>
      <c r="C92" s="54">
        <v>0</v>
      </c>
      <c r="D92" s="54">
        <v>0</v>
      </c>
      <c r="E92" s="54">
        <v>0</v>
      </c>
      <c r="F92" s="54">
        <v>0</v>
      </c>
      <c r="G92" s="54">
        <v>0</v>
      </c>
      <c r="H92" s="54">
        <v>0</v>
      </c>
      <c r="I92" s="54">
        <v>0</v>
      </c>
      <c r="J92" s="54">
        <v>0</v>
      </c>
      <c r="K92" s="54">
        <v>0</v>
      </c>
      <c r="L92" s="58">
        <v>0</v>
      </c>
      <c r="M92" s="58">
        <v>0</v>
      </c>
      <c r="N92" s="58">
        <v>0</v>
      </c>
      <c r="O92" s="58">
        <v>0</v>
      </c>
      <c r="Q92" s="54">
        <f t="shared" si="67"/>
        <v>0</v>
      </c>
      <c r="R92" s="54">
        <f t="shared" si="68"/>
        <v>0</v>
      </c>
      <c r="S92" s="54">
        <f t="shared" si="69"/>
        <v>0</v>
      </c>
      <c r="T92" s="54">
        <f t="shared" ca="1" si="70"/>
        <v>0</v>
      </c>
      <c r="U92" s="45" t="s">
        <v>9</v>
      </c>
    </row>
    <row r="93" spans="1:21" ht="15.95" hidden="1" customHeight="1" outlineLevel="1" x14ac:dyDescent="0.2">
      <c r="A93" s="63" t="s">
        <v>143</v>
      </c>
      <c r="B93" s="54">
        <v>0</v>
      </c>
      <c r="C93" s="54">
        <v>0</v>
      </c>
      <c r="D93" s="54">
        <v>0</v>
      </c>
      <c r="E93" s="54">
        <v>0</v>
      </c>
      <c r="F93" s="54">
        <v>0</v>
      </c>
      <c r="G93" s="54">
        <v>0</v>
      </c>
      <c r="H93" s="54">
        <v>0</v>
      </c>
      <c r="I93" s="54">
        <v>0</v>
      </c>
      <c r="J93" s="54">
        <v>0</v>
      </c>
      <c r="K93" s="54">
        <v>0</v>
      </c>
      <c r="L93" s="58">
        <v>0</v>
      </c>
      <c r="M93" s="58">
        <v>0</v>
      </c>
      <c r="N93" s="58">
        <v>0</v>
      </c>
      <c r="O93" s="58">
        <v>0</v>
      </c>
      <c r="Q93" s="54">
        <f t="shared" si="67"/>
        <v>0</v>
      </c>
      <c r="R93" s="54">
        <f t="shared" si="68"/>
        <v>0</v>
      </c>
      <c r="S93" s="54">
        <f t="shared" si="69"/>
        <v>0</v>
      </c>
      <c r="T93" s="54">
        <f t="shared" ca="1" si="70"/>
        <v>0</v>
      </c>
      <c r="U93" s="45" t="s">
        <v>9</v>
      </c>
    </row>
    <row r="94" spans="1:21" ht="15.95" hidden="1" customHeight="1" outlineLevel="1" x14ac:dyDescent="0.2">
      <c r="A94" s="63" t="s">
        <v>145</v>
      </c>
      <c r="B94" s="54">
        <v>0</v>
      </c>
      <c r="C94" s="54">
        <v>0</v>
      </c>
      <c r="D94" s="54">
        <v>0</v>
      </c>
      <c r="E94" s="54">
        <v>0</v>
      </c>
      <c r="F94" s="54">
        <v>0</v>
      </c>
      <c r="G94" s="54">
        <v>0</v>
      </c>
      <c r="H94" s="54">
        <v>0</v>
      </c>
      <c r="I94" s="54">
        <v>0</v>
      </c>
      <c r="J94" s="54">
        <v>0</v>
      </c>
      <c r="K94" s="54">
        <v>0</v>
      </c>
      <c r="L94" s="58">
        <v>0</v>
      </c>
      <c r="M94" s="58">
        <v>0</v>
      </c>
      <c r="N94" s="58">
        <v>0</v>
      </c>
      <c r="O94" s="58">
        <v>0</v>
      </c>
      <c r="Q94" s="54">
        <f t="shared" si="67"/>
        <v>0</v>
      </c>
      <c r="R94" s="54">
        <f t="shared" si="68"/>
        <v>0</v>
      </c>
      <c r="S94" s="54">
        <f t="shared" si="69"/>
        <v>0</v>
      </c>
      <c r="T94" s="54">
        <f t="shared" ca="1" si="70"/>
        <v>0</v>
      </c>
      <c r="U94" s="45" t="s">
        <v>9</v>
      </c>
    </row>
    <row r="95" spans="1:21" ht="15.95" hidden="1" customHeight="1" outlineLevel="1" x14ac:dyDescent="0.2">
      <c r="A95" s="63" t="s">
        <v>146</v>
      </c>
      <c r="B95" s="54">
        <v>0</v>
      </c>
      <c r="C95" s="54">
        <v>0</v>
      </c>
      <c r="D95" s="54">
        <v>0</v>
      </c>
      <c r="E95" s="54">
        <v>0</v>
      </c>
      <c r="F95" s="54">
        <v>0</v>
      </c>
      <c r="G95" s="54">
        <v>0</v>
      </c>
      <c r="H95" s="54">
        <v>0</v>
      </c>
      <c r="I95" s="54">
        <v>0</v>
      </c>
      <c r="J95" s="54">
        <v>0</v>
      </c>
      <c r="K95" s="54">
        <v>0</v>
      </c>
      <c r="L95" s="58">
        <v>0</v>
      </c>
      <c r="M95" s="58">
        <v>0</v>
      </c>
      <c r="N95" s="58">
        <v>0</v>
      </c>
      <c r="O95" s="58">
        <v>0</v>
      </c>
      <c r="Q95" s="54">
        <f t="shared" si="67"/>
        <v>0</v>
      </c>
      <c r="R95" s="54">
        <f t="shared" si="68"/>
        <v>0</v>
      </c>
      <c r="S95" s="54">
        <f t="shared" si="69"/>
        <v>0</v>
      </c>
      <c r="T95" s="54">
        <f t="shared" ca="1" si="70"/>
        <v>0</v>
      </c>
      <c r="U95" s="45" t="s">
        <v>9</v>
      </c>
    </row>
    <row r="96" spans="1:21" ht="15.95" hidden="1" customHeight="1" outlineLevel="1" x14ac:dyDescent="0.2">
      <c r="A96" s="63" t="s">
        <v>150</v>
      </c>
      <c r="B96" s="54">
        <v>0</v>
      </c>
      <c r="C96" s="54">
        <v>0</v>
      </c>
      <c r="D96" s="54">
        <v>0</v>
      </c>
      <c r="E96" s="54">
        <v>0</v>
      </c>
      <c r="F96" s="54">
        <v>0</v>
      </c>
      <c r="G96" s="54">
        <v>0</v>
      </c>
      <c r="H96" s="54">
        <v>0</v>
      </c>
      <c r="I96" s="54">
        <v>0</v>
      </c>
      <c r="J96" s="54">
        <v>0</v>
      </c>
      <c r="K96" s="54">
        <v>0</v>
      </c>
      <c r="L96" s="58">
        <v>0</v>
      </c>
      <c r="M96" s="58">
        <v>0</v>
      </c>
      <c r="N96" s="58">
        <v>0</v>
      </c>
      <c r="O96" s="58">
        <v>0</v>
      </c>
      <c r="Q96" s="54">
        <f t="shared" si="67"/>
        <v>0</v>
      </c>
      <c r="R96" s="54">
        <f t="shared" si="68"/>
        <v>0</v>
      </c>
      <c r="S96" s="54">
        <f t="shared" si="69"/>
        <v>0</v>
      </c>
      <c r="T96" s="54">
        <f t="shared" ca="1" si="70"/>
        <v>0</v>
      </c>
      <c r="U96" s="45" t="s">
        <v>9</v>
      </c>
    </row>
    <row r="97" spans="1:24" ht="15.95" hidden="1" customHeight="1" outlineLevel="1" x14ac:dyDescent="0.2">
      <c r="A97" s="63" t="s">
        <v>151</v>
      </c>
      <c r="B97" s="54">
        <v>3972.9041499999985</v>
      </c>
      <c r="C97" s="54">
        <v>28807.864659999999</v>
      </c>
      <c r="D97" s="54">
        <v>87110.127659999998</v>
      </c>
      <c r="E97" s="54">
        <v>184586.01173999999</v>
      </c>
      <c r="F97" s="54">
        <v>189875.76712999996</v>
      </c>
      <c r="G97" s="54">
        <v>181308.07201</v>
      </c>
      <c r="H97" s="54">
        <v>179839.36253999997</v>
      </c>
      <c r="I97" s="54">
        <v>177855.38273000001</v>
      </c>
      <c r="J97" s="54">
        <v>176214.91644999999</v>
      </c>
      <c r="K97" s="54">
        <v>174574.45018000001</v>
      </c>
      <c r="L97" s="58">
        <v>172987.38346000001</v>
      </c>
      <c r="M97" s="58">
        <v>171507</v>
      </c>
      <c r="N97" s="58">
        <v>169711</v>
      </c>
      <c r="O97" s="58">
        <v>168069</v>
      </c>
      <c r="Q97" s="54">
        <f t="shared" si="67"/>
        <v>184586.01173999999</v>
      </c>
      <c r="R97" s="54">
        <f t="shared" si="68"/>
        <v>177855.38273000001</v>
      </c>
      <c r="S97" s="54">
        <f t="shared" si="69"/>
        <v>171507</v>
      </c>
      <c r="T97" s="54">
        <f t="shared" ca="1" si="70"/>
        <v>168069</v>
      </c>
      <c r="U97" s="45" t="s">
        <v>9</v>
      </c>
    </row>
    <row r="98" spans="1:24" ht="15.95" hidden="1" customHeight="1" outlineLevel="1" x14ac:dyDescent="0.2">
      <c r="A98" s="63" t="s">
        <v>152</v>
      </c>
      <c r="B98" s="54">
        <v>0</v>
      </c>
      <c r="C98" s="54">
        <v>0</v>
      </c>
      <c r="D98" s="54">
        <v>0</v>
      </c>
      <c r="E98" s="54">
        <v>0</v>
      </c>
      <c r="F98" s="54">
        <v>9769.1509399999995</v>
      </c>
      <c r="G98" s="54">
        <v>9769.1509399999995</v>
      </c>
      <c r="H98" s="54">
        <v>9769.1509399999995</v>
      </c>
      <c r="I98" s="54">
        <v>9769.1509399999995</v>
      </c>
      <c r="J98" s="54">
        <v>9769.1509399999995</v>
      </c>
      <c r="K98" s="54">
        <v>9769.1509399999995</v>
      </c>
      <c r="L98" s="58">
        <v>9769.1509399999995</v>
      </c>
      <c r="M98" s="58">
        <v>9769</v>
      </c>
      <c r="N98" s="58">
        <v>9769</v>
      </c>
      <c r="O98" s="58">
        <v>9769</v>
      </c>
      <c r="Q98" s="54">
        <f t="shared" si="67"/>
        <v>0</v>
      </c>
      <c r="R98" s="54">
        <f t="shared" si="68"/>
        <v>9769.1509399999995</v>
      </c>
      <c r="S98" s="54">
        <f t="shared" si="69"/>
        <v>9769</v>
      </c>
      <c r="T98" s="54">
        <f t="shared" ca="1" si="70"/>
        <v>9769</v>
      </c>
      <c r="U98" s="45" t="s">
        <v>9</v>
      </c>
    </row>
    <row r="99" spans="1:24" ht="15.95" customHeight="1" collapsed="1" x14ac:dyDescent="0.2">
      <c r="A99" s="43" t="s">
        <v>153</v>
      </c>
      <c r="B99" s="44">
        <f t="shared" ref="B99:H99" si="79">+B100+B113+B127</f>
        <v>7348.880900000001</v>
      </c>
      <c r="C99" s="44">
        <f t="shared" si="79"/>
        <v>37143.958469999998</v>
      </c>
      <c r="D99" s="44">
        <f t="shared" si="79"/>
        <v>115026.79972000001</v>
      </c>
      <c r="E99" s="44">
        <f>+E100+E113+E127</f>
        <v>210859.13118</v>
      </c>
      <c r="F99" s="44">
        <f t="shared" si="79"/>
        <v>233390.37407999998</v>
      </c>
      <c r="G99" s="44">
        <f t="shared" si="79"/>
        <v>229632.97181999998</v>
      </c>
      <c r="H99" s="44">
        <f t="shared" si="79"/>
        <v>204882.52044999998</v>
      </c>
      <c r="I99" s="44">
        <f t="shared" ref="I99:J99" si="80">+I100+I113+I127</f>
        <v>200311.89013999997</v>
      </c>
      <c r="J99" s="44">
        <f t="shared" si="80"/>
        <v>198532.96012999999</v>
      </c>
      <c r="K99" s="44">
        <f t="shared" ref="K99" si="81">+K100+K113+K127</f>
        <v>195768.43404999998</v>
      </c>
      <c r="L99" s="44">
        <f t="shared" ref="L99:M99" si="82">+L100+L113+L127</f>
        <v>194711.64173000003</v>
      </c>
      <c r="M99" s="44">
        <f t="shared" si="82"/>
        <v>193994</v>
      </c>
      <c r="N99" s="44">
        <v>194218</v>
      </c>
      <c r="O99" s="44">
        <v>196084</v>
      </c>
      <c r="Q99" s="44">
        <f t="shared" si="67"/>
        <v>210859.13118</v>
      </c>
      <c r="R99" s="44">
        <f t="shared" si="68"/>
        <v>200311.89013999997</v>
      </c>
      <c r="S99" s="44">
        <f t="shared" si="69"/>
        <v>193994</v>
      </c>
      <c r="T99" s="44">
        <f t="shared" ca="1" si="70"/>
        <v>196084</v>
      </c>
      <c r="U99" s="45" t="s">
        <v>9</v>
      </c>
    </row>
    <row r="100" spans="1:24" ht="15.95" hidden="1" customHeight="1" outlineLevel="1" x14ac:dyDescent="0.2">
      <c r="A100" s="61" t="s">
        <v>154</v>
      </c>
      <c r="B100" s="62">
        <f t="shared" ref="B100:H100" si="83">SUM(B101:B112)</f>
        <v>424.09410999999994</v>
      </c>
      <c r="C100" s="62">
        <f t="shared" si="83"/>
        <v>10884.17518</v>
      </c>
      <c r="D100" s="62">
        <f t="shared" si="83"/>
        <v>35829.309050000003</v>
      </c>
      <c r="E100" s="62">
        <f t="shared" si="83"/>
        <v>83482.362359999999</v>
      </c>
      <c r="F100" s="62">
        <f t="shared" si="83"/>
        <v>70198.580570000006</v>
      </c>
      <c r="G100" s="62">
        <f t="shared" si="83"/>
        <v>50754.283009999999</v>
      </c>
      <c r="H100" s="62">
        <f t="shared" si="83"/>
        <v>35382.881789999999</v>
      </c>
      <c r="I100" s="62">
        <f t="shared" ref="I100:J100" si="84">SUM(I101:I112)</f>
        <v>17672.927809999997</v>
      </c>
      <c r="J100" s="62">
        <f t="shared" si="84"/>
        <v>22792.499380000001</v>
      </c>
      <c r="K100" s="62">
        <f t="shared" ref="K100" si="85">SUM(K101:K112)</f>
        <v>20942.865669999996</v>
      </c>
      <c r="L100" s="62">
        <f t="shared" ref="L100:M100" si="86">SUM(L101:L112)</f>
        <v>21371.361060000003</v>
      </c>
      <c r="M100" s="62">
        <f t="shared" si="86"/>
        <v>21691</v>
      </c>
      <c r="N100" s="62">
        <v>22069</v>
      </c>
      <c r="O100" s="62">
        <v>21797</v>
      </c>
      <c r="Q100" s="62">
        <f t="shared" si="67"/>
        <v>83482.362359999999</v>
      </c>
      <c r="R100" s="62">
        <f t="shared" si="68"/>
        <v>17672.927809999997</v>
      </c>
      <c r="S100" s="62">
        <f t="shared" si="69"/>
        <v>21691</v>
      </c>
      <c r="T100" s="62">
        <f t="shared" ca="1" si="70"/>
        <v>21797</v>
      </c>
      <c r="U100" s="45" t="s">
        <v>9</v>
      </c>
    </row>
    <row r="101" spans="1:24" ht="15.95" hidden="1" customHeight="1" outlineLevel="1" x14ac:dyDescent="0.2">
      <c r="A101" s="63" t="s">
        <v>155</v>
      </c>
      <c r="B101" s="54">
        <v>0</v>
      </c>
      <c r="C101" s="54">
        <v>0</v>
      </c>
      <c r="D101" s="54">
        <v>300</v>
      </c>
      <c r="E101" s="54">
        <v>1065.82951</v>
      </c>
      <c r="F101" s="54">
        <v>6995.49586</v>
      </c>
      <c r="G101" s="54">
        <v>6938.7472199999993</v>
      </c>
      <c r="H101" s="54">
        <v>11376.56632</v>
      </c>
      <c r="I101" s="54">
        <v>6899.8845499999998</v>
      </c>
      <c r="J101" s="54">
        <v>12413.411980000001</v>
      </c>
      <c r="K101" s="54">
        <v>12687.965249999999</v>
      </c>
      <c r="L101" s="58">
        <v>12940.477279999999</v>
      </c>
      <c r="M101" s="58">
        <v>13101</v>
      </c>
      <c r="N101" s="58">
        <v>12755</v>
      </c>
      <c r="O101" s="58">
        <v>12367</v>
      </c>
      <c r="Q101" s="54">
        <f t="shared" si="67"/>
        <v>1065.82951</v>
      </c>
      <c r="R101" s="54">
        <f t="shared" si="68"/>
        <v>6899.8845499999998</v>
      </c>
      <c r="S101" s="54">
        <f t="shared" si="69"/>
        <v>13101</v>
      </c>
      <c r="T101" s="54">
        <f t="shared" ca="1" si="70"/>
        <v>12367</v>
      </c>
      <c r="U101" s="45" t="s">
        <v>9</v>
      </c>
    </row>
    <row r="102" spans="1:24" ht="15.95" hidden="1" customHeight="1" outlineLevel="1" x14ac:dyDescent="0.2">
      <c r="A102" s="63" t="s">
        <v>156</v>
      </c>
      <c r="B102" s="54">
        <v>0</v>
      </c>
      <c r="C102" s="54">
        <v>0</v>
      </c>
      <c r="D102" s="54">
        <v>0</v>
      </c>
      <c r="E102" s="54">
        <v>0</v>
      </c>
      <c r="F102" s="54">
        <v>0</v>
      </c>
      <c r="G102" s="54">
        <v>0</v>
      </c>
      <c r="H102" s="54">
        <v>0</v>
      </c>
      <c r="I102" s="54">
        <v>0</v>
      </c>
      <c r="J102" s="54">
        <v>0</v>
      </c>
      <c r="K102" s="54">
        <v>0</v>
      </c>
      <c r="L102" s="58">
        <v>0</v>
      </c>
      <c r="M102" s="58">
        <v>0</v>
      </c>
      <c r="N102" s="58">
        <v>0</v>
      </c>
      <c r="O102" s="58">
        <v>0</v>
      </c>
      <c r="Q102" s="54">
        <f t="shared" ref="Q102:Q134" si="87">E102</f>
        <v>0</v>
      </c>
      <c r="R102" s="54">
        <f t="shared" ref="R102:R134" si="88">I102</f>
        <v>0</v>
      </c>
      <c r="S102" s="54">
        <f t="shared" ref="S102:S134" si="89">M102</f>
        <v>0</v>
      </c>
      <c r="T102" s="54">
        <f t="shared" ref="T102:T134" ca="1" si="90">OFFSET(P102,0,-1)</f>
        <v>0</v>
      </c>
      <c r="U102" s="45" t="s">
        <v>9</v>
      </c>
    </row>
    <row r="103" spans="1:24" ht="15.95" hidden="1" customHeight="1" outlineLevel="1" x14ac:dyDescent="0.2">
      <c r="A103" s="63" t="s">
        <v>157</v>
      </c>
      <c r="B103" s="54">
        <v>339.82084999999995</v>
      </c>
      <c r="C103" s="54">
        <v>10796.33323</v>
      </c>
      <c r="D103" s="54">
        <v>32495.035039999999</v>
      </c>
      <c r="E103" s="54">
        <v>74723.883780000004</v>
      </c>
      <c r="F103" s="54">
        <v>57989.758590000005</v>
      </c>
      <c r="G103" s="54">
        <v>39410.796840000003</v>
      </c>
      <c r="H103" s="54">
        <v>15384.197900000001</v>
      </c>
      <c r="I103" s="54">
        <v>3027.3024799999998</v>
      </c>
      <c r="J103" s="54">
        <v>1821.8222499999999</v>
      </c>
      <c r="K103" s="54">
        <v>686.69587999999999</v>
      </c>
      <c r="L103" s="58">
        <v>1189.4860000000001</v>
      </c>
      <c r="M103" s="58">
        <v>1268</v>
      </c>
      <c r="N103" s="58">
        <v>1988</v>
      </c>
      <c r="O103" s="58">
        <v>1980</v>
      </c>
      <c r="Q103" s="54">
        <f t="shared" si="87"/>
        <v>74723.883780000004</v>
      </c>
      <c r="R103" s="54">
        <f t="shared" si="88"/>
        <v>3027.3024799999998</v>
      </c>
      <c r="S103" s="54">
        <f t="shared" si="89"/>
        <v>1268</v>
      </c>
      <c r="T103" s="54">
        <f t="shared" ca="1" si="90"/>
        <v>1980</v>
      </c>
      <c r="U103" s="45" t="s">
        <v>9</v>
      </c>
    </row>
    <row r="104" spans="1:24" ht="15.95" hidden="1" customHeight="1" outlineLevel="1" x14ac:dyDescent="0.2">
      <c r="A104" s="63" t="s">
        <v>158</v>
      </c>
      <c r="B104" s="54">
        <v>8.8825200000000013</v>
      </c>
      <c r="C104" s="54">
        <v>10.62885</v>
      </c>
      <c r="D104" s="54">
        <v>0.97648999999999997</v>
      </c>
      <c r="E104" s="54">
        <v>0</v>
      </c>
      <c r="F104" s="54">
        <v>0</v>
      </c>
      <c r="G104" s="54">
        <v>67.748679999999993</v>
      </c>
      <c r="H104" s="54">
        <v>1.5747599999999999</v>
      </c>
      <c r="I104" s="54">
        <v>0</v>
      </c>
      <c r="J104" s="54">
        <v>0</v>
      </c>
      <c r="K104" s="54">
        <v>0</v>
      </c>
      <c r="L104" s="58">
        <v>0</v>
      </c>
      <c r="M104" s="58">
        <v>0</v>
      </c>
      <c r="N104" s="58">
        <v>0</v>
      </c>
      <c r="O104" s="58">
        <v>0</v>
      </c>
      <c r="Q104" s="54">
        <f t="shared" si="87"/>
        <v>0</v>
      </c>
      <c r="R104" s="54">
        <f t="shared" si="88"/>
        <v>0</v>
      </c>
      <c r="S104" s="54">
        <f t="shared" si="89"/>
        <v>0</v>
      </c>
      <c r="T104" s="54">
        <f t="shared" ca="1" si="90"/>
        <v>0</v>
      </c>
      <c r="U104" s="45" t="s">
        <v>9</v>
      </c>
      <c r="X104" s="34">
        <f>+F107-E107</f>
        <v>0</v>
      </c>
    </row>
    <row r="105" spans="1:24" ht="15.95" hidden="1" customHeight="1" outlineLevel="1" x14ac:dyDescent="0.2">
      <c r="A105" s="63" t="s">
        <v>159</v>
      </c>
      <c r="B105" s="54">
        <v>75.390740000000008</v>
      </c>
      <c r="C105" s="54">
        <v>77.213100000000026</v>
      </c>
      <c r="D105" s="54">
        <v>3033.2975200000001</v>
      </c>
      <c r="E105" s="54">
        <v>5473.0140700000002</v>
      </c>
      <c r="F105" s="54">
        <v>2993.69112</v>
      </c>
      <c r="G105" s="54">
        <v>3312.9077599999996</v>
      </c>
      <c r="H105" s="54">
        <v>3601.5530199999998</v>
      </c>
      <c r="I105" s="54">
        <v>3645.0431500000004</v>
      </c>
      <c r="J105" s="54">
        <v>4343.0850399999999</v>
      </c>
      <c r="K105" s="54">
        <v>3375.3189500000003</v>
      </c>
      <c r="L105" s="58">
        <v>3016.98009</v>
      </c>
      <c r="M105" s="58">
        <v>3065</v>
      </c>
      <c r="N105" s="58">
        <v>3042</v>
      </c>
      <c r="O105" s="58">
        <v>3132</v>
      </c>
      <c r="Q105" s="54">
        <f t="shared" si="87"/>
        <v>5473.0140700000002</v>
      </c>
      <c r="R105" s="54">
        <f t="shared" si="88"/>
        <v>3645.0431500000004</v>
      </c>
      <c r="S105" s="54">
        <f t="shared" si="89"/>
        <v>3065</v>
      </c>
      <c r="T105" s="54">
        <f t="shared" ca="1" si="90"/>
        <v>3132</v>
      </c>
      <c r="U105" s="45" t="s">
        <v>9</v>
      </c>
    </row>
    <row r="106" spans="1:24" ht="15.95" hidden="1" customHeight="1" outlineLevel="1" x14ac:dyDescent="0.2">
      <c r="A106" s="63" t="s">
        <v>160</v>
      </c>
      <c r="B106" s="54">
        <v>0</v>
      </c>
      <c r="C106" s="54">
        <v>0</v>
      </c>
      <c r="D106" s="54">
        <v>0</v>
      </c>
      <c r="E106" s="54">
        <v>0</v>
      </c>
      <c r="F106" s="54">
        <v>0</v>
      </c>
      <c r="G106" s="54">
        <v>0</v>
      </c>
      <c r="H106" s="54">
        <v>0</v>
      </c>
      <c r="I106" s="54">
        <v>0</v>
      </c>
      <c r="J106" s="54">
        <v>0</v>
      </c>
      <c r="K106" s="54">
        <v>0</v>
      </c>
      <c r="L106" s="58">
        <v>0</v>
      </c>
      <c r="M106" s="58">
        <v>0</v>
      </c>
      <c r="N106" s="58">
        <v>0</v>
      </c>
      <c r="O106" s="58">
        <v>0</v>
      </c>
      <c r="Q106" s="54">
        <f t="shared" si="87"/>
        <v>0</v>
      </c>
      <c r="R106" s="54">
        <f t="shared" si="88"/>
        <v>0</v>
      </c>
      <c r="S106" s="54">
        <f t="shared" si="89"/>
        <v>0</v>
      </c>
      <c r="T106" s="54">
        <f t="shared" ca="1" si="90"/>
        <v>0</v>
      </c>
      <c r="U106" s="45" t="s">
        <v>9</v>
      </c>
    </row>
    <row r="107" spans="1:24" ht="15.95" hidden="1" customHeight="1" outlineLevel="1" x14ac:dyDescent="0.2">
      <c r="A107" s="63" t="s">
        <v>161</v>
      </c>
      <c r="B107" s="54">
        <v>0</v>
      </c>
      <c r="C107" s="54">
        <v>0</v>
      </c>
      <c r="D107" s="54">
        <v>0</v>
      </c>
      <c r="E107" s="54">
        <v>2219.6350000000002</v>
      </c>
      <c r="F107" s="54">
        <v>2219.6350000000002</v>
      </c>
      <c r="G107" s="54">
        <v>978.10898999999995</v>
      </c>
      <c r="H107" s="54">
        <v>4903.0569800000003</v>
      </c>
      <c r="I107" s="54">
        <v>3967.6867400000001</v>
      </c>
      <c r="J107" s="54">
        <v>3967.6867400000001</v>
      </c>
      <c r="K107" s="54">
        <v>3967.6867400000001</v>
      </c>
      <c r="L107" s="58">
        <v>3967.6867400000001</v>
      </c>
      <c r="M107" s="58">
        <v>3968</v>
      </c>
      <c r="N107" s="58">
        <v>3968</v>
      </c>
      <c r="O107" s="58">
        <v>3968</v>
      </c>
      <c r="Q107" s="54">
        <f t="shared" si="87"/>
        <v>2219.6350000000002</v>
      </c>
      <c r="R107" s="54">
        <f t="shared" si="88"/>
        <v>3967.6867400000001</v>
      </c>
      <c r="S107" s="54">
        <f t="shared" si="89"/>
        <v>3968</v>
      </c>
      <c r="T107" s="54">
        <f t="shared" ca="1" si="90"/>
        <v>3968</v>
      </c>
      <c r="U107" s="45" t="s">
        <v>9</v>
      </c>
    </row>
    <row r="108" spans="1:24" ht="15.95" hidden="1" customHeight="1" outlineLevel="1" x14ac:dyDescent="0.2">
      <c r="A108" s="63" t="s">
        <v>162</v>
      </c>
      <c r="B108" s="54">
        <v>0</v>
      </c>
      <c r="C108" s="54">
        <v>0</v>
      </c>
      <c r="D108" s="54">
        <v>0</v>
      </c>
      <c r="E108" s="54">
        <v>0</v>
      </c>
      <c r="F108" s="54">
        <v>0</v>
      </c>
      <c r="G108" s="54">
        <v>0</v>
      </c>
      <c r="H108" s="54">
        <v>0</v>
      </c>
      <c r="I108" s="54">
        <v>0</v>
      </c>
      <c r="J108" s="54">
        <v>0</v>
      </c>
      <c r="K108" s="54">
        <v>0</v>
      </c>
      <c r="L108" s="58">
        <v>0</v>
      </c>
      <c r="M108" s="58">
        <v>0</v>
      </c>
      <c r="N108" s="58">
        <v>0</v>
      </c>
      <c r="O108" s="58">
        <v>0</v>
      </c>
      <c r="Q108" s="54">
        <f t="shared" si="87"/>
        <v>0</v>
      </c>
      <c r="R108" s="54">
        <f t="shared" si="88"/>
        <v>0</v>
      </c>
      <c r="S108" s="54">
        <f t="shared" si="89"/>
        <v>0</v>
      </c>
      <c r="T108" s="54">
        <f t="shared" ca="1" si="90"/>
        <v>0</v>
      </c>
      <c r="U108" s="45" t="s">
        <v>9</v>
      </c>
    </row>
    <row r="109" spans="1:24" ht="15.95" hidden="1" customHeight="1" outlineLevel="1" x14ac:dyDescent="0.2">
      <c r="A109" s="63" t="s">
        <v>163</v>
      </c>
      <c r="B109" s="54">
        <v>0</v>
      </c>
      <c r="C109" s="54">
        <v>0</v>
      </c>
      <c r="D109" s="54">
        <v>0</v>
      </c>
      <c r="E109" s="54">
        <v>0</v>
      </c>
      <c r="F109" s="54">
        <v>0</v>
      </c>
      <c r="G109" s="54">
        <v>45.973519999999994</v>
      </c>
      <c r="H109" s="54">
        <v>85.978250000000003</v>
      </c>
      <c r="I109" s="54">
        <v>103.05417999999999</v>
      </c>
      <c r="J109" s="54">
        <v>150.64124000000001</v>
      </c>
      <c r="K109" s="54">
        <v>192.45770999999999</v>
      </c>
      <c r="L109" s="58">
        <v>249.20092000000002</v>
      </c>
      <c r="M109" s="58">
        <v>280</v>
      </c>
      <c r="N109" s="58">
        <v>307</v>
      </c>
      <c r="O109" s="58">
        <v>348</v>
      </c>
      <c r="Q109" s="54">
        <f t="shared" si="87"/>
        <v>0</v>
      </c>
      <c r="R109" s="54">
        <f t="shared" si="88"/>
        <v>103.05417999999999</v>
      </c>
      <c r="S109" s="54">
        <f t="shared" si="89"/>
        <v>280</v>
      </c>
      <c r="T109" s="54">
        <f t="shared" ca="1" si="90"/>
        <v>348</v>
      </c>
      <c r="U109" s="45" t="s">
        <v>9</v>
      </c>
    </row>
    <row r="110" spans="1:24" ht="15.95" hidden="1" customHeight="1" outlineLevel="1" x14ac:dyDescent="0.2">
      <c r="A110" s="63" t="s">
        <v>164</v>
      </c>
      <c r="B110" s="54">
        <v>0</v>
      </c>
      <c r="C110" s="54">
        <v>0</v>
      </c>
      <c r="D110" s="54">
        <v>0</v>
      </c>
      <c r="E110" s="54">
        <v>0</v>
      </c>
      <c r="F110" s="54">
        <v>0</v>
      </c>
      <c r="G110" s="54">
        <v>0</v>
      </c>
      <c r="H110" s="54">
        <v>0</v>
      </c>
      <c r="I110" s="54">
        <v>0</v>
      </c>
      <c r="J110" s="54">
        <v>0</v>
      </c>
      <c r="K110" s="54">
        <v>0</v>
      </c>
      <c r="L110" s="58">
        <v>0</v>
      </c>
      <c r="M110" s="58">
        <v>0</v>
      </c>
      <c r="N110" s="58">
        <v>0</v>
      </c>
      <c r="O110" s="58">
        <v>0</v>
      </c>
      <c r="Q110" s="54">
        <f t="shared" si="87"/>
        <v>0</v>
      </c>
      <c r="R110" s="54">
        <f t="shared" si="88"/>
        <v>0</v>
      </c>
      <c r="S110" s="54">
        <f t="shared" si="89"/>
        <v>0</v>
      </c>
      <c r="T110" s="54">
        <f t="shared" ca="1" si="90"/>
        <v>0</v>
      </c>
      <c r="U110" s="45" t="s">
        <v>9</v>
      </c>
    </row>
    <row r="111" spans="1:24" ht="15.95" hidden="1" customHeight="1" outlineLevel="1" x14ac:dyDescent="0.2">
      <c r="A111" s="63" t="s">
        <v>165</v>
      </c>
      <c r="B111" s="54">
        <v>0</v>
      </c>
      <c r="C111" s="54">
        <v>0</v>
      </c>
      <c r="D111" s="54">
        <v>0</v>
      </c>
      <c r="E111" s="54">
        <v>0</v>
      </c>
      <c r="F111" s="54">
        <v>0</v>
      </c>
      <c r="G111" s="54">
        <v>0</v>
      </c>
      <c r="H111" s="54">
        <v>0</v>
      </c>
      <c r="I111" s="54">
        <v>0</v>
      </c>
      <c r="J111" s="54">
        <v>0</v>
      </c>
      <c r="K111" s="54">
        <v>0</v>
      </c>
      <c r="L111" s="58">
        <v>0</v>
      </c>
      <c r="M111" s="58">
        <v>0</v>
      </c>
      <c r="N111" s="58">
        <v>0</v>
      </c>
      <c r="O111" s="58">
        <v>0</v>
      </c>
      <c r="Q111" s="54">
        <f t="shared" si="87"/>
        <v>0</v>
      </c>
      <c r="R111" s="54">
        <f t="shared" si="88"/>
        <v>0</v>
      </c>
      <c r="S111" s="54">
        <f t="shared" si="89"/>
        <v>0</v>
      </c>
      <c r="T111" s="54">
        <f t="shared" ca="1" si="90"/>
        <v>0</v>
      </c>
      <c r="U111" s="45" t="s">
        <v>9</v>
      </c>
    </row>
    <row r="112" spans="1:24" ht="15.95" hidden="1" customHeight="1" outlineLevel="1" x14ac:dyDescent="0.2">
      <c r="A112" s="63" t="s">
        <v>166</v>
      </c>
      <c r="B112" s="54">
        <v>0</v>
      </c>
      <c r="C112" s="54">
        <v>0</v>
      </c>
      <c r="D112" s="54">
        <v>0</v>
      </c>
      <c r="E112" s="54">
        <v>0</v>
      </c>
      <c r="F112" s="54">
        <v>0</v>
      </c>
      <c r="G112" s="54">
        <v>0</v>
      </c>
      <c r="H112" s="54">
        <v>29.954560000000001</v>
      </c>
      <c r="I112" s="54">
        <v>29.956709999999998</v>
      </c>
      <c r="J112" s="54">
        <v>95.852130000000002</v>
      </c>
      <c r="K112" s="54">
        <v>32.741140000000001</v>
      </c>
      <c r="L112" s="58">
        <v>7.53003</v>
      </c>
      <c r="M112" s="58">
        <v>9</v>
      </c>
      <c r="N112" s="58">
        <v>9</v>
      </c>
      <c r="O112" s="58">
        <v>2</v>
      </c>
      <c r="Q112" s="54">
        <f t="shared" si="87"/>
        <v>0</v>
      </c>
      <c r="R112" s="54">
        <f t="shared" si="88"/>
        <v>29.956709999999998</v>
      </c>
      <c r="S112" s="54">
        <f t="shared" si="89"/>
        <v>9</v>
      </c>
      <c r="T112" s="54">
        <f t="shared" ca="1" si="90"/>
        <v>2</v>
      </c>
      <c r="U112" s="45" t="s">
        <v>9</v>
      </c>
    </row>
    <row r="113" spans="1:21" ht="15.95" hidden="1" customHeight="1" outlineLevel="1" x14ac:dyDescent="0.2">
      <c r="A113" s="61" t="s">
        <v>167</v>
      </c>
      <c r="B113" s="62">
        <f t="shared" ref="B113:H113" si="91">SUM(B114:B126)</f>
        <v>194.93046999999999</v>
      </c>
      <c r="C113" s="62">
        <f t="shared" si="91"/>
        <v>237.04735000000022</v>
      </c>
      <c r="D113" s="62">
        <f t="shared" si="91"/>
        <v>23057.98531</v>
      </c>
      <c r="E113" s="62">
        <f t="shared" si="91"/>
        <v>54248.527549999999</v>
      </c>
      <c r="F113" s="62">
        <f t="shared" si="91"/>
        <v>88511.646160000004</v>
      </c>
      <c r="G113" s="62">
        <f t="shared" si="91"/>
        <v>114004.94745000001</v>
      </c>
      <c r="H113" s="62">
        <f t="shared" si="91"/>
        <v>104008.38307999999</v>
      </c>
      <c r="I113" s="62">
        <f t="shared" ref="I113:J113" si="92">SUM(I114:I126)</f>
        <v>126657.37093999999</v>
      </c>
      <c r="J113" s="62">
        <f t="shared" si="92"/>
        <v>118977.56938</v>
      </c>
      <c r="K113" s="62">
        <f t="shared" ref="K113" si="93">SUM(K114:K126)</f>
        <v>117474.72379</v>
      </c>
      <c r="L113" s="62">
        <f t="shared" ref="L113:M113" si="94">SUM(L114:L126)</f>
        <v>114235.25877</v>
      </c>
      <c r="M113" s="62">
        <f t="shared" si="94"/>
        <v>111683</v>
      </c>
      <c r="N113" s="62">
        <v>109683</v>
      </c>
      <c r="O113" s="62">
        <v>107817</v>
      </c>
      <c r="Q113" s="62">
        <f t="shared" si="87"/>
        <v>54248.527549999999</v>
      </c>
      <c r="R113" s="62">
        <f t="shared" si="88"/>
        <v>126657.37093999999</v>
      </c>
      <c r="S113" s="62">
        <f t="shared" si="89"/>
        <v>111683</v>
      </c>
      <c r="T113" s="62">
        <f t="shared" ca="1" si="90"/>
        <v>107817</v>
      </c>
      <c r="U113" s="45" t="s">
        <v>9</v>
      </c>
    </row>
    <row r="114" spans="1:21" ht="15.95" hidden="1" customHeight="1" outlineLevel="1" x14ac:dyDescent="0.2">
      <c r="A114" s="63" t="s">
        <v>199</v>
      </c>
      <c r="B114" s="54">
        <v>8.5959999999999995E-2</v>
      </c>
      <c r="C114" s="54">
        <v>42.202839999999995</v>
      </c>
      <c r="D114" s="54">
        <v>8057.98531</v>
      </c>
      <c r="E114" s="54">
        <v>4591.277</v>
      </c>
      <c r="F114" s="54">
        <v>7032.3154999999997</v>
      </c>
      <c r="G114" s="54">
        <v>10197.62846</v>
      </c>
      <c r="H114" s="54">
        <v>33.053179999999998</v>
      </c>
      <c r="I114" s="54">
        <v>11.053180000000001</v>
      </c>
      <c r="J114" s="54">
        <v>11.053180000000001</v>
      </c>
      <c r="K114" s="54">
        <v>11.053180000000001</v>
      </c>
      <c r="L114" s="58">
        <v>11.053180000000001</v>
      </c>
      <c r="M114" s="58">
        <v>11</v>
      </c>
      <c r="N114" s="58">
        <v>11</v>
      </c>
      <c r="O114" s="58">
        <v>11</v>
      </c>
      <c r="Q114" s="54">
        <f t="shared" si="87"/>
        <v>4591.277</v>
      </c>
      <c r="R114" s="54">
        <f t="shared" si="88"/>
        <v>11.053180000000001</v>
      </c>
      <c r="S114" s="54">
        <f t="shared" si="89"/>
        <v>11</v>
      </c>
      <c r="T114" s="54">
        <f t="shared" ca="1" si="90"/>
        <v>11</v>
      </c>
      <c r="U114" s="45" t="s">
        <v>9</v>
      </c>
    </row>
    <row r="115" spans="1:21" ht="15.95" hidden="1" customHeight="1" outlineLevel="1" x14ac:dyDescent="0.2">
      <c r="A115" s="63" t="s">
        <v>155</v>
      </c>
      <c r="B115" s="54">
        <v>0</v>
      </c>
      <c r="C115" s="54">
        <v>0</v>
      </c>
      <c r="D115" s="54">
        <v>15000</v>
      </c>
      <c r="E115" s="54">
        <v>47228.37616</v>
      </c>
      <c r="F115" s="54">
        <v>76575.086290000007</v>
      </c>
      <c r="G115" s="54">
        <v>99343.611139999994</v>
      </c>
      <c r="H115" s="54">
        <v>99842.024449999983</v>
      </c>
      <c r="I115" s="54">
        <v>122843.41471</v>
      </c>
      <c r="J115" s="54">
        <v>115494.01553999999</v>
      </c>
      <c r="K115" s="54">
        <v>114321.57234</v>
      </c>
      <c r="L115" s="58">
        <v>111412.50971</v>
      </c>
      <c r="M115" s="58">
        <v>109191</v>
      </c>
      <c r="N115" s="58">
        <v>107372</v>
      </c>
      <c r="O115" s="58">
        <v>105900</v>
      </c>
      <c r="Q115" s="54">
        <f t="shared" si="87"/>
        <v>47228.37616</v>
      </c>
      <c r="R115" s="54">
        <f t="shared" si="88"/>
        <v>122843.41471</v>
      </c>
      <c r="S115" s="54">
        <f t="shared" si="89"/>
        <v>109191</v>
      </c>
      <c r="T115" s="54">
        <f t="shared" ca="1" si="90"/>
        <v>105900</v>
      </c>
      <c r="U115" s="45" t="s">
        <v>9</v>
      </c>
    </row>
    <row r="116" spans="1:21" ht="15.95" hidden="1" customHeight="1" outlineLevel="1" x14ac:dyDescent="0.2">
      <c r="A116" s="63" t="s">
        <v>156</v>
      </c>
      <c r="B116" s="54">
        <v>0</v>
      </c>
      <c r="C116" s="54">
        <v>0</v>
      </c>
      <c r="D116" s="54">
        <v>0</v>
      </c>
      <c r="E116" s="54">
        <v>0</v>
      </c>
      <c r="F116" s="54">
        <v>0</v>
      </c>
      <c r="G116" s="54">
        <v>0</v>
      </c>
      <c r="H116" s="54">
        <v>0</v>
      </c>
      <c r="I116" s="54">
        <v>0</v>
      </c>
      <c r="J116" s="54">
        <v>0</v>
      </c>
      <c r="K116" s="54">
        <v>0</v>
      </c>
      <c r="L116" s="58">
        <v>0</v>
      </c>
      <c r="M116" s="58">
        <v>0</v>
      </c>
      <c r="N116" s="58">
        <v>0</v>
      </c>
      <c r="O116" s="58">
        <v>0</v>
      </c>
      <c r="Q116" s="54">
        <f t="shared" si="87"/>
        <v>0</v>
      </c>
      <c r="R116" s="54">
        <f t="shared" si="88"/>
        <v>0</v>
      </c>
      <c r="S116" s="54">
        <f t="shared" si="89"/>
        <v>0</v>
      </c>
      <c r="T116" s="54">
        <f t="shared" ca="1" si="90"/>
        <v>0</v>
      </c>
      <c r="U116" s="45" t="s">
        <v>9</v>
      </c>
    </row>
    <row r="117" spans="1:21" ht="15.95" hidden="1" customHeight="1" outlineLevel="1" x14ac:dyDescent="0.2">
      <c r="A117" s="63" t="s">
        <v>157</v>
      </c>
      <c r="B117" s="54">
        <v>0</v>
      </c>
      <c r="C117" s="54">
        <v>0</v>
      </c>
      <c r="D117" s="54">
        <v>0</v>
      </c>
      <c r="E117" s="54">
        <v>0</v>
      </c>
      <c r="F117" s="54">
        <v>0</v>
      </c>
      <c r="G117" s="54">
        <v>0</v>
      </c>
      <c r="H117" s="54">
        <v>0</v>
      </c>
      <c r="I117" s="54">
        <v>0</v>
      </c>
      <c r="J117" s="54">
        <v>0</v>
      </c>
      <c r="K117" s="54">
        <v>0</v>
      </c>
      <c r="L117" s="58">
        <v>0</v>
      </c>
      <c r="M117" s="58">
        <v>0</v>
      </c>
      <c r="N117" s="58">
        <v>0</v>
      </c>
      <c r="O117" s="58">
        <v>0</v>
      </c>
      <c r="Q117" s="54">
        <f t="shared" si="87"/>
        <v>0</v>
      </c>
      <c r="R117" s="54">
        <f t="shared" si="88"/>
        <v>0</v>
      </c>
      <c r="S117" s="54">
        <f t="shared" si="89"/>
        <v>0</v>
      </c>
      <c r="T117" s="54">
        <f t="shared" ca="1" si="90"/>
        <v>0</v>
      </c>
      <c r="U117" s="45" t="s">
        <v>9</v>
      </c>
    </row>
    <row r="118" spans="1:21" ht="15.95" hidden="1" customHeight="1" outlineLevel="1" x14ac:dyDescent="0.2">
      <c r="A118" s="63" t="s">
        <v>148</v>
      </c>
      <c r="B118" s="54">
        <v>0</v>
      </c>
      <c r="C118" s="54">
        <v>0</v>
      </c>
      <c r="D118" s="54">
        <v>0</v>
      </c>
      <c r="E118" s="54">
        <v>0</v>
      </c>
      <c r="F118" s="54">
        <v>0</v>
      </c>
      <c r="G118" s="54">
        <v>0</v>
      </c>
      <c r="H118" s="54">
        <v>0</v>
      </c>
      <c r="I118" s="54">
        <v>0</v>
      </c>
      <c r="J118" s="54">
        <v>0</v>
      </c>
      <c r="K118" s="54">
        <v>0</v>
      </c>
      <c r="L118" s="58">
        <v>0</v>
      </c>
      <c r="M118" s="58">
        <v>0</v>
      </c>
      <c r="N118" s="58">
        <v>0</v>
      </c>
      <c r="O118" s="58">
        <v>0</v>
      </c>
      <c r="Q118" s="54">
        <f t="shared" si="87"/>
        <v>0</v>
      </c>
      <c r="R118" s="54">
        <f t="shared" si="88"/>
        <v>0</v>
      </c>
      <c r="S118" s="54">
        <f t="shared" si="89"/>
        <v>0</v>
      </c>
      <c r="T118" s="54">
        <f t="shared" ca="1" si="90"/>
        <v>0</v>
      </c>
      <c r="U118" s="45" t="s">
        <v>9</v>
      </c>
    </row>
    <row r="119" spans="1:21" ht="15.95" hidden="1" customHeight="1" outlineLevel="1" x14ac:dyDescent="0.2">
      <c r="A119" s="63" t="s">
        <v>159</v>
      </c>
      <c r="B119" s="54">
        <v>0</v>
      </c>
      <c r="C119" s="54">
        <v>0</v>
      </c>
      <c r="D119" s="54">
        <v>0</v>
      </c>
      <c r="E119" s="54">
        <v>2428.8743899999999</v>
      </c>
      <c r="F119" s="54">
        <v>4904.2443700000003</v>
      </c>
      <c r="G119" s="54">
        <v>4463.7078499999998</v>
      </c>
      <c r="H119" s="54">
        <v>4133.3054499999998</v>
      </c>
      <c r="I119" s="54">
        <v>3802.9030499999999</v>
      </c>
      <c r="J119" s="54">
        <v>3472.5006600000002</v>
      </c>
      <c r="K119" s="54">
        <v>3142.09827</v>
      </c>
      <c r="L119" s="58">
        <v>2811.6958799999998</v>
      </c>
      <c r="M119" s="58">
        <v>2481</v>
      </c>
      <c r="N119" s="58">
        <v>2300</v>
      </c>
      <c r="O119" s="58">
        <v>1820</v>
      </c>
      <c r="Q119" s="54">
        <f t="shared" si="87"/>
        <v>2428.8743899999999</v>
      </c>
      <c r="R119" s="54">
        <f t="shared" si="88"/>
        <v>3802.9030499999999</v>
      </c>
      <c r="S119" s="54">
        <f t="shared" si="89"/>
        <v>2481</v>
      </c>
      <c r="T119" s="54">
        <f t="shared" ca="1" si="90"/>
        <v>1820</v>
      </c>
      <c r="U119" s="45" t="s">
        <v>9</v>
      </c>
    </row>
    <row r="120" spans="1:21" ht="15.95" hidden="1" customHeight="1" outlineLevel="1" x14ac:dyDescent="0.2">
      <c r="A120" s="63" t="s">
        <v>149</v>
      </c>
      <c r="B120" s="54">
        <v>194.84450999999999</v>
      </c>
      <c r="C120" s="54">
        <v>194.84451000000024</v>
      </c>
      <c r="D120" s="54">
        <v>0</v>
      </c>
      <c r="E120" s="54">
        <v>0</v>
      </c>
      <c r="F120" s="54">
        <v>0</v>
      </c>
      <c r="G120" s="54">
        <v>0</v>
      </c>
      <c r="H120" s="54">
        <v>0</v>
      </c>
      <c r="I120" s="54">
        <v>0</v>
      </c>
      <c r="J120" s="54">
        <v>0</v>
      </c>
      <c r="K120" s="54">
        <v>0</v>
      </c>
      <c r="L120" s="58">
        <v>0</v>
      </c>
      <c r="M120" s="58">
        <v>0</v>
      </c>
      <c r="N120" s="58">
        <v>0</v>
      </c>
      <c r="O120" s="58">
        <v>86</v>
      </c>
      <c r="Q120" s="54">
        <f t="shared" si="87"/>
        <v>0</v>
      </c>
      <c r="R120" s="54">
        <f t="shared" si="88"/>
        <v>0</v>
      </c>
      <c r="S120" s="54">
        <f t="shared" si="89"/>
        <v>0</v>
      </c>
      <c r="T120" s="54">
        <f t="shared" ca="1" si="90"/>
        <v>86</v>
      </c>
      <c r="U120" s="45" t="s">
        <v>9</v>
      </c>
    </row>
    <row r="121" spans="1:21" ht="15.95" hidden="1" customHeight="1" outlineLevel="1" x14ac:dyDescent="0.2">
      <c r="A121" s="63" t="s">
        <v>164</v>
      </c>
      <c r="B121" s="54">
        <v>0</v>
      </c>
      <c r="C121" s="54">
        <v>0</v>
      </c>
      <c r="D121" s="54">
        <v>0</v>
      </c>
      <c r="E121" s="54">
        <v>0</v>
      </c>
      <c r="F121" s="54">
        <v>0</v>
      </c>
      <c r="G121" s="54">
        <v>0</v>
      </c>
      <c r="H121" s="54">
        <v>0</v>
      </c>
      <c r="I121" s="54">
        <v>0</v>
      </c>
      <c r="J121" s="54">
        <v>0</v>
      </c>
      <c r="K121" s="54">
        <v>0</v>
      </c>
      <c r="L121" s="58">
        <v>0</v>
      </c>
      <c r="M121" s="58">
        <v>0</v>
      </c>
      <c r="N121" s="58">
        <v>0</v>
      </c>
      <c r="O121" s="58">
        <v>0</v>
      </c>
      <c r="Q121" s="54">
        <f t="shared" si="87"/>
        <v>0</v>
      </c>
      <c r="R121" s="54">
        <f t="shared" si="88"/>
        <v>0</v>
      </c>
      <c r="S121" s="54">
        <f t="shared" si="89"/>
        <v>0</v>
      </c>
      <c r="T121" s="54">
        <f t="shared" ca="1" si="90"/>
        <v>0</v>
      </c>
      <c r="U121" s="45" t="s">
        <v>9</v>
      </c>
    </row>
    <row r="122" spans="1:21" ht="15.95" hidden="1" customHeight="1" outlineLevel="1" x14ac:dyDescent="0.2">
      <c r="A122" s="63" t="s">
        <v>165</v>
      </c>
      <c r="B122" s="54">
        <v>0</v>
      </c>
      <c r="C122" s="54">
        <v>0</v>
      </c>
      <c r="D122" s="54">
        <v>0</v>
      </c>
      <c r="E122" s="54">
        <v>0</v>
      </c>
      <c r="F122" s="54">
        <v>0</v>
      </c>
      <c r="G122" s="54">
        <v>0</v>
      </c>
      <c r="H122" s="54">
        <v>0</v>
      </c>
      <c r="I122" s="54">
        <v>0</v>
      </c>
      <c r="J122" s="54">
        <v>0</v>
      </c>
      <c r="K122" s="54">
        <v>0</v>
      </c>
      <c r="L122" s="58">
        <v>0</v>
      </c>
      <c r="M122" s="58">
        <v>0</v>
      </c>
      <c r="N122" s="58">
        <v>0</v>
      </c>
      <c r="O122" s="58">
        <v>0</v>
      </c>
      <c r="Q122" s="54">
        <f t="shared" si="87"/>
        <v>0</v>
      </c>
      <c r="R122" s="54">
        <f t="shared" si="88"/>
        <v>0</v>
      </c>
      <c r="S122" s="54">
        <f t="shared" si="89"/>
        <v>0</v>
      </c>
      <c r="T122" s="54">
        <f t="shared" ca="1" si="90"/>
        <v>0</v>
      </c>
      <c r="U122" s="45" t="s">
        <v>9</v>
      </c>
    </row>
    <row r="123" spans="1:21" ht="15.95" hidden="1"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Q123" s="54">
        <f t="shared" si="87"/>
        <v>0</v>
      </c>
      <c r="R123" s="54">
        <f t="shared" si="88"/>
        <v>0</v>
      </c>
      <c r="S123" s="54">
        <f t="shared" si="89"/>
        <v>0</v>
      </c>
      <c r="T123" s="54">
        <f t="shared" ca="1" si="90"/>
        <v>0</v>
      </c>
      <c r="U123" s="45" t="s">
        <v>9</v>
      </c>
    </row>
    <row r="124" spans="1:21" ht="15.95" hidden="1" customHeight="1" outlineLevel="1" x14ac:dyDescent="0.2">
      <c r="A124" s="63" t="s">
        <v>163</v>
      </c>
      <c r="B124" s="54">
        <v>0</v>
      </c>
      <c r="C124" s="54">
        <v>0</v>
      </c>
      <c r="D124" s="54">
        <v>0</v>
      </c>
      <c r="E124" s="54">
        <v>0</v>
      </c>
      <c r="F124" s="54">
        <v>0</v>
      </c>
      <c r="G124" s="54">
        <v>0</v>
      </c>
      <c r="H124" s="54">
        <v>0</v>
      </c>
      <c r="I124" s="54">
        <v>0</v>
      </c>
      <c r="J124" s="54">
        <v>0</v>
      </c>
      <c r="K124" s="54">
        <v>0</v>
      </c>
      <c r="L124" s="58">
        <v>0</v>
      </c>
      <c r="M124" s="58">
        <v>0</v>
      </c>
      <c r="N124" s="58">
        <v>0</v>
      </c>
      <c r="O124" s="58">
        <v>0</v>
      </c>
      <c r="Q124" s="54">
        <f t="shared" si="87"/>
        <v>0</v>
      </c>
      <c r="R124" s="54">
        <f t="shared" si="88"/>
        <v>0</v>
      </c>
      <c r="S124" s="54">
        <f t="shared" si="89"/>
        <v>0</v>
      </c>
      <c r="T124" s="54">
        <f t="shared" ca="1" si="90"/>
        <v>0</v>
      </c>
      <c r="U124" s="45" t="s">
        <v>9</v>
      </c>
    </row>
    <row r="125" spans="1:21" ht="15.95" hidden="1"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Q125" s="54">
        <f t="shared" si="87"/>
        <v>0</v>
      </c>
      <c r="R125" s="54">
        <f t="shared" si="88"/>
        <v>0</v>
      </c>
      <c r="S125" s="54">
        <f t="shared" si="89"/>
        <v>0</v>
      </c>
      <c r="T125" s="54">
        <f t="shared" ca="1" si="90"/>
        <v>0</v>
      </c>
      <c r="U125" s="45" t="s">
        <v>9</v>
      </c>
    </row>
    <row r="126" spans="1:21" ht="15.95" hidden="1" customHeight="1" outlineLevel="1" x14ac:dyDescent="0.2">
      <c r="A126" s="63" t="s">
        <v>166</v>
      </c>
      <c r="B126" s="54">
        <v>0</v>
      </c>
      <c r="C126" s="54">
        <v>0</v>
      </c>
      <c r="D126" s="54">
        <v>0</v>
      </c>
      <c r="E126" s="54">
        <v>0</v>
      </c>
      <c r="F126" s="54">
        <v>0</v>
      </c>
      <c r="G126" s="54">
        <v>0</v>
      </c>
      <c r="H126" s="54">
        <v>0</v>
      </c>
      <c r="I126" s="54">
        <v>0</v>
      </c>
      <c r="J126" s="54">
        <v>0</v>
      </c>
      <c r="K126" s="54">
        <v>0</v>
      </c>
      <c r="L126" s="58">
        <v>0</v>
      </c>
      <c r="M126" s="58">
        <v>0</v>
      </c>
      <c r="N126" s="58">
        <v>0</v>
      </c>
      <c r="O126" s="58">
        <v>0</v>
      </c>
      <c r="Q126" s="54">
        <f t="shared" si="87"/>
        <v>0</v>
      </c>
      <c r="R126" s="54">
        <f t="shared" si="88"/>
        <v>0</v>
      </c>
      <c r="S126" s="54">
        <f t="shared" si="89"/>
        <v>0</v>
      </c>
      <c r="T126" s="54">
        <f t="shared" ca="1" si="90"/>
        <v>0</v>
      </c>
      <c r="U126" s="45" t="s">
        <v>9</v>
      </c>
    </row>
    <row r="127" spans="1:21" ht="15.95" hidden="1" customHeight="1" outlineLevel="1" x14ac:dyDescent="0.2">
      <c r="A127" s="61" t="s">
        <v>168</v>
      </c>
      <c r="B127" s="62">
        <f t="shared" ref="B127:H127" si="95">SUM(B128:B134)</f>
        <v>6729.8563200000008</v>
      </c>
      <c r="C127" s="62">
        <f t="shared" si="95"/>
        <v>26022.735939999999</v>
      </c>
      <c r="D127" s="62">
        <f t="shared" si="95"/>
        <v>56139.505360000003</v>
      </c>
      <c r="E127" s="62">
        <f t="shared" si="95"/>
        <v>73128.241269999999</v>
      </c>
      <c r="F127" s="62">
        <f t="shared" si="95"/>
        <v>74680.147349999999</v>
      </c>
      <c r="G127" s="62">
        <f t="shared" si="95"/>
        <v>64873.74136</v>
      </c>
      <c r="H127" s="62">
        <f t="shared" si="95"/>
        <v>65491.255579999997</v>
      </c>
      <c r="I127" s="62">
        <f t="shared" ref="I127:J127" si="96">SUM(I128:I134)</f>
        <v>55981.591390000001</v>
      </c>
      <c r="J127" s="62">
        <f t="shared" si="96"/>
        <v>56762.891370000005</v>
      </c>
      <c r="K127" s="62">
        <f t="shared" ref="K127" si="97">SUM(K128:K134)</f>
        <v>57350.844590000008</v>
      </c>
      <c r="L127" s="62">
        <f t="shared" ref="L127:M127" si="98">SUM(L128:L134)</f>
        <v>59105.021900000007</v>
      </c>
      <c r="M127" s="62">
        <f t="shared" si="98"/>
        <v>60620</v>
      </c>
      <c r="N127" s="62">
        <v>62466</v>
      </c>
      <c r="O127" s="62">
        <v>66470</v>
      </c>
      <c r="Q127" s="62">
        <f t="shared" si="87"/>
        <v>73128.241269999999</v>
      </c>
      <c r="R127" s="62">
        <f t="shared" si="88"/>
        <v>55981.591390000001</v>
      </c>
      <c r="S127" s="62">
        <f t="shared" si="89"/>
        <v>60620</v>
      </c>
      <c r="T127" s="62">
        <f t="shared" ca="1" si="90"/>
        <v>66470</v>
      </c>
      <c r="U127" s="45" t="s">
        <v>9</v>
      </c>
    </row>
    <row r="128" spans="1:21" ht="15.95" hidden="1" customHeight="1" outlineLevel="1" x14ac:dyDescent="0.2">
      <c r="A128" s="63" t="s">
        <v>169</v>
      </c>
      <c r="B128" s="54">
        <v>4904.9070000000002</v>
      </c>
      <c r="C128" s="54">
        <v>4904.9070000000002</v>
      </c>
      <c r="D128" s="54">
        <v>38411.337</v>
      </c>
      <c r="E128" s="54">
        <v>73689.337</v>
      </c>
      <c r="F128" s="54">
        <v>73689.337</v>
      </c>
      <c r="G128" s="54">
        <v>73689.337</v>
      </c>
      <c r="H128" s="54">
        <v>73689.337</v>
      </c>
      <c r="I128" s="54">
        <v>73689.337</v>
      </c>
      <c r="J128" s="54">
        <v>73689.337</v>
      </c>
      <c r="K128" s="54">
        <v>74689.337</v>
      </c>
      <c r="L128" s="58">
        <v>74689.337</v>
      </c>
      <c r="M128" s="58">
        <v>74689</v>
      </c>
      <c r="N128" s="58">
        <v>74689</v>
      </c>
      <c r="O128" s="58">
        <v>79189</v>
      </c>
      <c r="Q128" s="54">
        <f t="shared" si="87"/>
        <v>73689.337</v>
      </c>
      <c r="R128" s="54">
        <f t="shared" si="88"/>
        <v>73689.337</v>
      </c>
      <c r="S128" s="54">
        <f t="shared" si="89"/>
        <v>74689</v>
      </c>
      <c r="T128" s="54">
        <f t="shared" ca="1" si="90"/>
        <v>79189</v>
      </c>
      <c r="U128" s="45" t="s">
        <v>9</v>
      </c>
    </row>
    <row r="129" spans="1:30" ht="15.95" hidden="1" customHeight="1" outlineLevel="1" x14ac:dyDescent="0.2">
      <c r="A129" s="63" t="s">
        <v>170</v>
      </c>
      <c r="B129" s="54">
        <v>0</v>
      </c>
      <c r="C129" s="54">
        <v>0</v>
      </c>
      <c r="D129" s="54">
        <v>0</v>
      </c>
      <c r="E129" s="54">
        <v>0</v>
      </c>
      <c r="F129" s="54">
        <v>0</v>
      </c>
      <c r="G129" s="54">
        <v>0</v>
      </c>
      <c r="H129" s="54">
        <v>0</v>
      </c>
      <c r="I129" s="54">
        <v>0</v>
      </c>
      <c r="J129" s="54">
        <v>0</v>
      </c>
      <c r="K129" s="54">
        <v>0</v>
      </c>
      <c r="L129" s="58">
        <v>0</v>
      </c>
      <c r="M129" s="58">
        <v>0</v>
      </c>
      <c r="N129" s="58">
        <v>0</v>
      </c>
      <c r="O129" s="58">
        <v>0</v>
      </c>
      <c r="Q129" s="54">
        <f t="shared" si="87"/>
        <v>0</v>
      </c>
      <c r="R129" s="54">
        <f t="shared" si="88"/>
        <v>0</v>
      </c>
      <c r="S129" s="54">
        <f t="shared" si="89"/>
        <v>0</v>
      </c>
      <c r="T129" s="54">
        <f t="shared" ca="1" si="90"/>
        <v>0</v>
      </c>
      <c r="U129" s="45" t="s">
        <v>9</v>
      </c>
    </row>
    <row r="130" spans="1:30" ht="15.95" hidden="1" customHeight="1" outlineLevel="1" x14ac:dyDescent="0.2">
      <c r="A130" s="63" t="s">
        <v>148</v>
      </c>
      <c r="B130" s="54">
        <v>1774.8003200000001</v>
      </c>
      <c r="C130" s="54">
        <v>21072.580320000001</v>
      </c>
      <c r="D130" s="54">
        <v>18111.650320000001</v>
      </c>
      <c r="E130" s="54">
        <v>3277.85032</v>
      </c>
      <c r="F130" s="54">
        <v>7335.5409600000003</v>
      </c>
      <c r="G130" s="54">
        <v>0</v>
      </c>
      <c r="H130" s="54">
        <v>64.988470000000007</v>
      </c>
      <c r="I130" s="54">
        <v>0</v>
      </c>
      <c r="J130" s="54">
        <v>0</v>
      </c>
      <c r="K130" s="54">
        <v>0</v>
      </c>
      <c r="L130" s="58">
        <v>0</v>
      </c>
      <c r="M130" s="58">
        <v>0</v>
      </c>
      <c r="N130" s="58">
        <v>0</v>
      </c>
      <c r="O130" s="58">
        <v>0</v>
      </c>
      <c r="Q130" s="54">
        <f t="shared" si="87"/>
        <v>3277.85032</v>
      </c>
      <c r="R130" s="54">
        <f t="shared" si="88"/>
        <v>0</v>
      </c>
      <c r="S130" s="54">
        <f t="shared" si="89"/>
        <v>0</v>
      </c>
      <c r="T130" s="54">
        <f t="shared" ca="1" si="90"/>
        <v>0</v>
      </c>
      <c r="U130" s="45" t="s">
        <v>9</v>
      </c>
    </row>
    <row r="131" spans="1:30" ht="15.95" hidden="1" customHeight="1" outlineLevel="1" x14ac:dyDescent="0.2">
      <c r="A131" s="63" t="s">
        <v>171</v>
      </c>
      <c r="B131" s="54">
        <v>0</v>
      </c>
      <c r="C131" s="54">
        <v>0</v>
      </c>
      <c r="D131" s="54">
        <v>0</v>
      </c>
      <c r="E131" s="54">
        <v>1275.7850000000001</v>
      </c>
      <c r="F131" s="54">
        <v>467.29199999999997</v>
      </c>
      <c r="G131" s="54">
        <v>673.20968000000005</v>
      </c>
      <c r="H131" s="54">
        <v>1499.5145199999999</v>
      </c>
      <c r="I131" s="54">
        <v>3817.0218100000002</v>
      </c>
      <c r="J131" s="54">
        <v>3817.0218100000002</v>
      </c>
      <c r="K131" s="54">
        <v>3817.0218100000002</v>
      </c>
      <c r="L131" s="58">
        <v>3817.0218100000002</v>
      </c>
      <c r="M131" s="58">
        <v>3817</v>
      </c>
      <c r="N131" s="58">
        <v>5850</v>
      </c>
      <c r="O131" s="58">
        <v>5850</v>
      </c>
      <c r="Q131" s="54">
        <f t="shared" si="87"/>
        <v>1275.7850000000001</v>
      </c>
      <c r="R131" s="54">
        <f t="shared" si="88"/>
        <v>3817.0218100000002</v>
      </c>
      <c r="S131" s="54">
        <f t="shared" si="89"/>
        <v>3817</v>
      </c>
      <c r="T131" s="54">
        <f t="shared" ca="1" si="90"/>
        <v>5850</v>
      </c>
      <c r="U131" s="45" t="s">
        <v>9</v>
      </c>
    </row>
    <row r="132" spans="1:30" ht="15.95" hidden="1" customHeight="1" outlineLevel="1" x14ac:dyDescent="0.2">
      <c r="A132" s="63" t="s">
        <v>172</v>
      </c>
      <c r="B132" s="54">
        <v>0</v>
      </c>
      <c r="C132" s="54">
        <v>0</v>
      </c>
      <c r="D132" s="54">
        <v>0</v>
      </c>
      <c r="E132" s="54">
        <v>0</v>
      </c>
      <c r="F132" s="54">
        <v>0</v>
      </c>
      <c r="G132" s="54">
        <v>0</v>
      </c>
      <c r="H132" s="54">
        <v>0</v>
      </c>
      <c r="I132" s="54">
        <v>0</v>
      </c>
      <c r="J132" s="54">
        <v>0</v>
      </c>
      <c r="K132" s="54">
        <v>0</v>
      </c>
      <c r="L132" s="58">
        <v>0</v>
      </c>
      <c r="M132" s="58">
        <v>0</v>
      </c>
      <c r="N132" s="58">
        <v>0</v>
      </c>
      <c r="O132" s="58">
        <v>0</v>
      </c>
      <c r="Q132" s="54">
        <f t="shared" si="87"/>
        <v>0</v>
      </c>
      <c r="R132" s="54">
        <f t="shared" si="88"/>
        <v>0</v>
      </c>
      <c r="S132" s="54">
        <f t="shared" si="89"/>
        <v>0</v>
      </c>
      <c r="T132" s="54">
        <f t="shared" ca="1" si="90"/>
        <v>0</v>
      </c>
      <c r="U132" s="45" t="s">
        <v>9</v>
      </c>
    </row>
    <row r="133" spans="1:30" ht="15.95" hidden="1" customHeight="1" outlineLevel="1" x14ac:dyDescent="0.2">
      <c r="A133" s="63" t="s">
        <v>173</v>
      </c>
      <c r="B133" s="54">
        <v>50.149000000000001</v>
      </c>
      <c r="C133" s="54">
        <v>45.248619999999988</v>
      </c>
      <c r="D133" s="54">
        <v>-383.48195999999962</v>
      </c>
      <c r="E133" s="54">
        <v>-5114.7310499999994</v>
      </c>
      <c r="F133" s="54">
        <v>-6812.0226099999991</v>
      </c>
      <c r="G133" s="54">
        <v>-9488.8053199999995</v>
      </c>
      <c r="H133" s="54">
        <v>-9762.5844099999995</v>
      </c>
      <c r="I133" s="54">
        <v>-21524.76742</v>
      </c>
      <c r="J133" s="54">
        <v>-20743.46744</v>
      </c>
      <c r="K133" s="54">
        <v>-21155.514220000001</v>
      </c>
      <c r="L133" s="58">
        <v>-19401.336910000002</v>
      </c>
      <c r="M133" s="58">
        <v>-17886</v>
      </c>
      <c r="N133" s="58">
        <v>-18073</v>
      </c>
      <c r="O133" s="58">
        <v>-18569</v>
      </c>
      <c r="Q133" s="54">
        <f t="shared" si="87"/>
        <v>-5114.7310499999994</v>
      </c>
      <c r="R133" s="54">
        <f t="shared" si="88"/>
        <v>-21524.76742</v>
      </c>
      <c r="S133" s="54">
        <f t="shared" si="89"/>
        <v>-17886</v>
      </c>
      <c r="T133" s="54">
        <f t="shared" ca="1" si="90"/>
        <v>-18569</v>
      </c>
      <c r="U133" s="45" t="s">
        <v>9</v>
      </c>
    </row>
    <row r="134" spans="1:30" ht="15.95" hidden="1" customHeight="1" outlineLevel="1" x14ac:dyDescent="0.2">
      <c r="A134" s="63" t="s">
        <v>174</v>
      </c>
      <c r="B134" s="54">
        <v>0</v>
      </c>
      <c r="C134" s="54">
        <v>0</v>
      </c>
      <c r="D134" s="54">
        <v>0</v>
      </c>
      <c r="E134" s="54">
        <v>0</v>
      </c>
      <c r="F134" s="54">
        <v>0</v>
      </c>
      <c r="G134" s="54">
        <v>0</v>
      </c>
      <c r="H134" s="54">
        <v>0</v>
      </c>
      <c r="I134" s="54">
        <v>0</v>
      </c>
      <c r="J134" s="54">
        <v>0</v>
      </c>
      <c r="K134" s="54">
        <v>0</v>
      </c>
      <c r="L134" s="58">
        <v>0</v>
      </c>
      <c r="M134" s="58">
        <v>0</v>
      </c>
      <c r="N134" s="58">
        <v>0</v>
      </c>
      <c r="O134" s="58">
        <v>0</v>
      </c>
      <c r="Q134" s="54">
        <f t="shared" si="87"/>
        <v>0</v>
      </c>
      <c r="R134" s="54">
        <f t="shared" si="88"/>
        <v>0</v>
      </c>
      <c r="S134" s="54">
        <f t="shared" si="89"/>
        <v>0</v>
      </c>
      <c r="T134" s="54">
        <f t="shared" ca="1" si="90"/>
        <v>0</v>
      </c>
      <c r="U134" s="45" t="s">
        <v>9</v>
      </c>
    </row>
    <row r="135" spans="1:30" ht="15.95" customHeight="1" collapsed="1" x14ac:dyDescent="0.2">
      <c r="U135" s="45" t="s">
        <v>9</v>
      </c>
    </row>
    <row r="136" spans="1:30" s="42" customFormat="1" ht="15.95" customHeight="1" collapsed="1" x14ac:dyDescent="0.2">
      <c r="A136" s="39" t="s">
        <v>175</v>
      </c>
      <c r="B136" s="40"/>
      <c r="C136" s="40"/>
      <c r="D136" s="40"/>
      <c r="E136" s="40"/>
      <c r="F136" s="40"/>
      <c r="G136" s="40"/>
      <c r="H136" s="40"/>
      <c r="I136" s="40"/>
      <c r="J136" s="40"/>
      <c r="K136" s="40"/>
      <c r="L136" s="40"/>
      <c r="M136" s="40"/>
      <c r="N136" s="40"/>
      <c r="O136" s="40"/>
      <c r="Q136" s="40"/>
      <c r="R136" s="40"/>
      <c r="S136" s="40"/>
      <c r="T136" s="40"/>
      <c r="U136" s="41" t="s">
        <v>9</v>
      </c>
    </row>
    <row r="137" spans="1:30" ht="15.95" hidden="1" customHeight="1" outlineLevel="1" x14ac:dyDescent="0.2">
      <c r="A137" s="55" t="s">
        <v>88</v>
      </c>
      <c r="B137" s="56">
        <f t="shared" ref="B137:H137" si="99">SUM(B138:B145)</f>
        <v>0</v>
      </c>
      <c r="C137" s="56">
        <f t="shared" si="99"/>
        <v>29492.134109999999</v>
      </c>
      <c r="D137" s="56">
        <f t="shared" si="99"/>
        <v>1463.487000000001</v>
      </c>
      <c r="E137" s="56">
        <f t="shared" si="99"/>
        <v>177474.97150999997</v>
      </c>
      <c r="F137" s="56">
        <f t="shared" si="99"/>
        <v>29058.75071</v>
      </c>
      <c r="G137" s="56">
        <f t="shared" si="99"/>
        <v>5661.4796700000006</v>
      </c>
      <c r="H137" s="56">
        <f t="shared" si="99"/>
        <v>8231.9686799999981</v>
      </c>
      <c r="I137" s="56">
        <f t="shared" ref="I137:J137" si="100">SUM(I138:I145)</f>
        <v>17440.385170000001</v>
      </c>
      <c r="J137" s="56">
        <f t="shared" si="100"/>
        <v>16106.245140000001</v>
      </c>
      <c r="K137" s="56">
        <f t="shared" ref="K137" si="101">SUM(K138:K145)</f>
        <v>11048.61233</v>
      </c>
      <c r="L137" s="56">
        <f t="shared" ref="L137:M137" si="102">SUM(L138:L145)</f>
        <v>22131.971269999998</v>
      </c>
      <c r="M137" s="56">
        <f t="shared" si="102"/>
        <v>17693</v>
      </c>
      <c r="N137" s="56">
        <v>14930</v>
      </c>
      <c r="O137" s="56">
        <v>20087</v>
      </c>
      <c r="Q137" s="56">
        <f t="shared" ref="Q137:Q168" si="103">SUM(B137:E137)</f>
        <v>208430.59261999998</v>
      </c>
      <c r="R137" s="56">
        <f t="shared" ref="R137:R168" si="104">SUM(F137:I137)</f>
        <v>60392.58423</v>
      </c>
      <c r="S137" s="56">
        <f t="shared" ref="S137:S168" si="105">SUM(J137:M137)</f>
        <v>66979.828739999997</v>
      </c>
      <c r="T137" s="56">
        <f t="shared" ref="T137:T168" si="106">SUM(N137:P137)</f>
        <v>35017</v>
      </c>
      <c r="U137" s="45" t="s">
        <v>9</v>
      </c>
    </row>
    <row r="138" spans="1:30" ht="15.95" hidden="1" customHeight="1" outlineLevel="1" x14ac:dyDescent="0.2">
      <c r="A138" s="57" t="s">
        <v>89</v>
      </c>
      <c r="B138" s="58">
        <v>0</v>
      </c>
      <c r="C138" s="58">
        <v>0</v>
      </c>
      <c r="D138" s="58">
        <v>0</v>
      </c>
      <c r="E138" s="58">
        <v>0</v>
      </c>
      <c r="F138" s="58">
        <v>0</v>
      </c>
      <c r="G138" s="58">
        <v>0</v>
      </c>
      <c r="H138" s="58">
        <v>0</v>
      </c>
      <c r="I138" s="58">
        <v>0</v>
      </c>
      <c r="J138" s="58">
        <v>0</v>
      </c>
      <c r="K138" s="58">
        <v>0</v>
      </c>
      <c r="L138" s="58">
        <v>0</v>
      </c>
      <c r="M138" s="58">
        <v>0</v>
      </c>
      <c r="N138" s="58">
        <v>0</v>
      </c>
      <c r="O138" s="58">
        <v>0</v>
      </c>
      <c r="Q138" s="58">
        <f t="shared" si="103"/>
        <v>0</v>
      </c>
      <c r="R138" s="58">
        <f t="shared" si="104"/>
        <v>0</v>
      </c>
      <c r="S138" s="58">
        <f t="shared" si="105"/>
        <v>0</v>
      </c>
      <c r="T138" s="58">
        <f t="shared" si="106"/>
        <v>0</v>
      </c>
      <c r="U138" s="45" t="s">
        <v>9</v>
      </c>
      <c r="W138" s="34"/>
      <c r="X138" s="34"/>
      <c r="Y138" s="34"/>
      <c r="Z138" s="34"/>
      <c r="AA138" s="34"/>
      <c r="AB138" s="34"/>
      <c r="AC138" s="34"/>
      <c r="AD138" s="34"/>
    </row>
    <row r="139" spans="1:30" ht="15.95" hidden="1" customHeight="1" outlineLevel="1" x14ac:dyDescent="0.2">
      <c r="A139" s="57" t="s">
        <v>90</v>
      </c>
      <c r="B139" s="58">
        <v>0</v>
      </c>
      <c r="C139" s="58">
        <v>0</v>
      </c>
      <c r="D139" s="58">
        <v>0</v>
      </c>
      <c r="E139" s="58">
        <v>0</v>
      </c>
      <c r="F139" s="58">
        <v>0</v>
      </c>
      <c r="G139" s="58">
        <v>0</v>
      </c>
      <c r="H139" s="58">
        <v>0</v>
      </c>
      <c r="I139" s="58">
        <v>0</v>
      </c>
      <c r="J139" s="58">
        <v>0</v>
      </c>
      <c r="K139" s="58">
        <v>0</v>
      </c>
      <c r="L139" s="58">
        <v>0</v>
      </c>
      <c r="M139" s="58">
        <v>0</v>
      </c>
      <c r="N139" s="58">
        <v>0</v>
      </c>
      <c r="O139" s="58">
        <v>0</v>
      </c>
      <c r="Q139" s="58">
        <f t="shared" si="103"/>
        <v>0</v>
      </c>
      <c r="R139" s="58">
        <f t="shared" si="104"/>
        <v>0</v>
      </c>
      <c r="S139" s="58">
        <f t="shared" si="105"/>
        <v>0</v>
      </c>
      <c r="T139" s="58">
        <f t="shared" si="106"/>
        <v>0</v>
      </c>
      <c r="U139" s="45" t="s">
        <v>9</v>
      </c>
      <c r="W139" s="34"/>
      <c r="X139" s="34"/>
      <c r="Y139" s="34"/>
      <c r="Z139" s="34"/>
      <c r="AA139" s="34"/>
      <c r="AB139" s="34"/>
      <c r="AC139" s="34"/>
      <c r="AD139" s="34"/>
    </row>
    <row r="140" spans="1:30" ht="15.95" hidden="1" customHeight="1" outlineLevel="1" x14ac:dyDescent="0.2">
      <c r="A140" s="57" t="s">
        <v>91</v>
      </c>
      <c r="B140" s="58">
        <v>0</v>
      </c>
      <c r="C140" s="58">
        <v>0</v>
      </c>
      <c r="D140" s="58">
        <v>0</v>
      </c>
      <c r="E140" s="58">
        <v>0</v>
      </c>
      <c r="F140" s="58">
        <v>0</v>
      </c>
      <c r="G140" s="58">
        <v>0</v>
      </c>
      <c r="H140" s="58">
        <v>0</v>
      </c>
      <c r="I140" s="58">
        <v>0</v>
      </c>
      <c r="J140" s="58">
        <v>0</v>
      </c>
      <c r="K140" s="58">
        <v>0</v>
      </c>
      <c r="L140" s="58">
        <v>0</v>
      </c>
      <c r="M140" s="58">
        <v>0</v>
      </c>
      <c r="N140" s="58">
        <v>0</v>
      </c>
      <c r="O140" s="58">
        <v>0</v>
      </c>
      <c r="Q140" s="58">
        <f t="shared" si="103"/>
        <v>0</v>
      </c>
      <c r="R140" s="58">
        <f t="shared" si="104"/>
        <v>0</v>
      </c>
      <c r="S140" s="58">
        <f t="shared" si="105"/>
        <v>0</v>
      </c>
      <c r="T140" s="58">
        <f t="shared" si="106"/>
        <v>0</v>
      </c>
      <c r="U140" s="45" t="s">
        <v>9</v>
      </c>
      <c r="W140" s="34"/>
      <c r="X140" s="34"/>
      <c r="Y140" s="34"/>
      <c r="Z140" s="34"/>
      <c r="AA140" s="34"/>
      <c r="AB140" s="34"/>
      <c r="AC140" s="34"/>
      <c r="AD140" s="34"/>
    </row>
    <row r="141" spans="1:30" ht="15.95" hidden="1" customHeight="1" outlineLevel="1" x14ac:dyDescent="0.2">
      <c r="A141" s="57" t="s">
        <v>92</v>
      </c>
      <c r="B141" s="58">
        <v>0</v>
      </c>
      <c r="C141" s="58">
        <v>0</v>
      </c>
      <c r="D141" s="58">
        <v>0</v>
      </c>
      <c r="E141" s="58">
        <v>0</v>
      </c>
      <c r="F141" s="58">
        <v>0</v>
      </c>
      <c r="G141" s="58">
        <v>4288.0695000000005</v>
      </c>
      <c r="H141" s="58">
        <v>6658.8242199999986</v>
      </c>
      <c r="I141" s="58">
        <v>15878.104180000002</v>
      </c>
      <c r="J141" s="58">
        <v>15148.245140000001</v>
      </c>
      <c r="K141" s="58">
        <v>10090.61233</v>
      </c>
      <c r="L141" s="58">
        <v>20900.971269999998</v>
      </c>
      <c r="M141" s="58">
        <v>16589</v>
      </c>
      <c r="N141" s="58">
        <v>13826</v>
      </c>
      <c r="O141" s="58">
        <v>18983</v>
      </c>
      <c r="Q141" s="58">
        <f t="shared" si="103"/>
        <v>0</v>
      </c>
      <c r="R141" s="58">
        <f t="shared" si="104"/>
        <v>26824.997900000002</v>
      </c>
      <c r="S141" s="58">
        <f t="shared" si="105"/>
        <v>62728.828739999997</v>
      </c>
      <c r="T141" s="58">
        <f t="shared" si="106"/>
        <v>32809</v>
      </c>
      <c r="U141" s="45" t="s">
        <v>9</v>
      </c>
      <c r="W141" s="34"/>
      <c r="X141" s="34"/>
      <c r="Y141" s="34"/>
      <c r="Z141" s="34"/>
      <c r="AA141" s="34"/>
      <c r="AB141" s="34"/>
      <c r="AC141" s="34"/>
      <c r="AD141" s="34"/>
    </row>
    <row r="142" spans="1:30" ht="15.95" hidden="1" customHeight="1" outlineLevel="1" x14ac:dyDescent="0.2">
      <c r="A142" s="57" t="s">
        <v>93</v>
      </c>
      <c r="B142" s="58">
        <v>0</v>
      </c>
      <c r="C142" s="58">
        <v>0</v>
      </c>
      <c r="D142" s="58">
        <v>0</v>
      </c>
      <c r="E142" s="58">
        <v>0</v>
      </c>
      <c r="F142" s="58">
        <v>0</v>
      </c>
      <c r="G142" s="58">
        <v>0</v>
      </c>
      <c r="H142" s="58">
        <v>0</v>
      </c>
      <c r="I142" s="58">
        <v>0</v>
      </c>
      <c r="J142" s="58">
        <v>0</v>
      </c>
      <c r="K142" s="58">
        <v>0</v>
      </c>
      <c r="L142" s="58">
        <v>0</v>
      </c>
      <c r="M142" s="58">
        <v>0</v>
      </c>
      <c r="N142" s="58">
        <v>0</v>
      </c>
      <c r="O142" s="58">
        <v>0</v>
      </c>
      <c r="Q142" s="58">
        <f t="shared" si="103"/>
        <v>0</v>
      </c>
      <c r="R142" s="58">
        <f t="shared" si="104"/>
        <v>0</v>
      </c>
      <c r="S142" s="58">
        <f t="shared" si="105"/>
        <v>0</v>
      </c>
      <c r="T142" s="58">
        <f t="shared" si="106"/>
        <v>0</v>
      </c>
      <c r="U142" s="45" t="s">
        <v>9</v>
      </c>
      <c r="W142" s="34"/>
      <c r="X142" s="34"/>
      <c r="Y142" s="34"/>
      <c r="Z142" s="34"/>
      <c r="AA142" s="34"/>
      <c r="AB142" s="34"/>
      <c r="AC142" s="34"/>
      <c r="AD142" s="34"/>
    </row>
    <row r="143" spans="1:30" ht="15.95" hidden="1" customHeight="1" outlineLevel="1" x14ac:dyDescent="0.2">
      <c r="A143" s="57" t="s">
        <v>94</v>
      </c>
      <c r="B143" s="140">
        <v>0</v>
      </c>
      <c r="C143" s="140">
        <v>29492.134109999999</v>
      </c>
      <c r="D143" s="140">
        <v>1463.487000000001</v>
      </c>
      <c r="E143" s="140">
        <v>177474.97150999997</v>
      </c>
      <c r="F143" s="140">
        <v>29058.75071</v>
      </c>
      <c r="G143" s="140">
        <v>0</v>
      </c>
      <c r="H143" s="140">
        <v>0</v>
      </c>
      <c r="I143" s="140">
        <v>0</v>
      </c>
      <c r="J143" s="140">
        <v>0</v>
      </c>
      <c r="K143" s="140">
        <v>0</v>
      </c>
      <c r="L143" s="58">
        <v>0</v>
      </c>
      <c r="M143" s="58">
        <v>0</v>
      </c>
      <c r="N143" s="58">
        <v>0</v>
      </c>
      <c r="O143" s="58">
        <v>0</v>
      </c>
      <c r="Q143" s="58">
        <f t="shared" si="103"/>
        <v>208430.59261999998</v>
      </c>
      <c r="R143" s="58">
        <f t="shared" si="104"/>
        <v>29058.75071</v>
      </c>
      <c r="S143" s="58">
        <f t="shared" si="105"/>
        <v>0</v>
      </c>
      <c r="T143" s="58">
        <f t="shared" si="106"/>
        <v>0</v>
      </c>
      <c r="U143" s="45" t="s">
        <v>9</v>
      </c>
      <c r="W143" s="34"/>
      <c r="X143" s="34"/>
      <c r="Y143" s="34"/>
      <c r="Z143" s="34"/>
      <c r="AA143" s="34"/>
      <c r="AB143" s="34"/>
      <c r="AC143" s="34"/>
      <c r="AD143" s="34"/>
    </row>
    <row r="144" spans="1:30" ht="15.95" hidden="1" customHeight="1" outlineLevel="1" x14ac:dyDescent="0.2">
      <c r="A144" s="57" t="s">
        <v>176</v>
      </c>
      <c r="B144" s="58">
        <v>0</v>
      </c>
      <c r="C144" s="58">
        <v>0</v>
      </c>
      <c r="D144" s="58">
        <v>0</v>
      </c>
      <c r="E144" s="58">
        <v>0</v>
      </c>
      <c r="F144" s="58">
        <v>0</v>
      </c>
      <c r="G144" s="58">
        <v>0</v>
      </c>
      <c r="H144" s="58">
        <v>0</v>
      </c>
      <c r="I144" s="58">
        <v>0</v>
      </c>
      <c r="J144" s="58">
        <v>0</v>
      </c>
      <c r="K144" s="58">
        <v>0</v>
      </c>
      <c r="L144" s="58">
        <v>0</v>
      </c>
      <c r="M144" s="58">
        <v>0</v>
      </c>
      <c r="N144" s="58">
        <v>0</v>
      </c>
      <c r="O144" s="58">
        <v>0</v>
      </c>
      <c r="Q144" s="58">
        <f t="shared" si="103"/>
        <v>0</v>
      </c>
      <c r="R144" s="58">
        <f t="shared" si="104"/>
        <v>0</v>
      </c>
      <c r="S144" s="58">
        <f t="shared" si="105"/>
        <v>0</v>
      </c>
      <c r="T144" s="58">
        <f t="shared" si="106"/>
        <v>0</v>
      </c>
      <c r="U144" s="45" t="s">
        <v>9</v>
      </c>
      <c r="W144" s="34"/>
      <c r="X144" s="34"/>
      <c r="Y144" s="34"/>
      <c r="Z144" s="34"/>
      <c r="AA144" s="34"/>
      <c r="AB144" s="34"/>
      <c r="AC144" s="34"/>
      <c r="AD144" s="34"/>
    </row>
    <row r="145" spans="1:30" ht="15.95" hidden="1" customHeight="1" outlineLevel="1" x14ac:dyDescent="0.2">
      <c r="A145" s="57" t="s">
        <v>177</v>
      </c>
      <c r="B145" s="58">
        <v>0</v>
      </c>
      <c r="C145" s="58">
        <v>0</v>
      </c>
      <c r="D145" s="58">
        <v>0</v>
      </c>
      <c r="E145" s="58">
        <v>0</v>
      </c>
      <c r="F145" s="58">
        <v>0</v>
      </c>
      <c r="G145" s="140">
        <v>1373.4101700000001</v>
      </c>
      <c r="H145" s="140">
        <v>1573.14446</v>
      </c>
      <c r="I145" s="140">
        <v>1562.28099</v>
      </c>
      <c r="J145" s="58">
        <v>958</v>
      </c>
      <c r="K145" s="58">
        <v>958</v>
      </c>
      <c r="L145" s="58">
        <v>1231</v>
      </c>
      <c r="M145" s="58">
        <v>1104</v>
      </c>
      <c r="N145" s="58">
        <v>1104</v>
      </c>
      <c r="O145" s="58">
        <v>1104</v>
      </c>
      <c r="Q145" s="58">
        <f t="shared" si="103"/>
        <v>0</v>
      </c>
      <c r="R145" s="58">
        <f t="shared" si="104"/>
        <v>4508.8356199999998</v>
      </c>
      <c r="S145" s="58">
        <f t="shared" si="105"/>
        <v>4251</v>
      </c>
      <c r="T145" s="58">
        <f t="shared" si="106"/>
        <v>2208</v>
      </c>
      <c r="U145" s="45" t="s">
        <v>9</v>
      </c>
      <c r="W145" s="34"/>
      <c r="X145" s="34"/>
      <c r="Y145" s="34"/>
      <c r="Z145" s="34"/>
      <c r="AA145" s="34"/>
      <c r="AB145" s="34"/>
      <c r="AC145" s="34"/>
      <c r="AD145" s="34"/>
    </row>
    <row r="146" spans="1:30" ht="15.95" hidden="1" customHeight="1" outlineLevel="1" x14ac:dyDescent="0.2">
      <c r="A146" s="55" t="s">
        <v>95</v>
      </c>
      <c r="B146" s="56">
        <f t="shared" ref="B146:H146" si="107">SUM(B147:B160)</f>
        <v>0</v>
      </c>
      <c r="C146" s="56">
        <f t="shared" si="107"/>
        <v>-994.51279</v>
      </c>
      <c r="D146" s="56">
        <f t="shared" si="107"/>
        <v>-135.37254999999999</v>
      </c>
      <c r="E146" s="56">
        <f t="shared" si="107"/>
        <v>-6477.8312799999994</v>
      </c>
      <c r="F146" s="56">
        <f t="shared" si="107"/>
        <v>-2063.1534900000001</v>
      </c>
      <c r="G146" s="56">
        <f t="shared" si="107"/>
        <v>759.64687069955005</v>
      </c>
      <c r="H146" s="56">
        <f t="shared" si="107"/>
        <v>-387.62898708160003</v>
      </c>
      <c r="I146" s="56">
        <f t="shared" ref="I146:J146" si="108">SUM(I147:I160)</f>
        <v>-791.57171773359983</v>
      </c>
      <c r="J146" s="56">
        <f t="shared" si="108"/>
        <v>-701.64792000000011</v>
      </c>
      <c r="K146" s="56">
        <f t="shared" ref="K146" si="109">SUM(K147:K160)</f>
        <v>-526.87142999999992</v>
      </c>
      <c r="L146" s="56">
        <f t="shared" ref="L146:M146" si="110">SUM(L147:L160)</f>
        <v>-924.06862000000001</v>
      </c>
      <c r="M146" s="56">
        <f t="shared" si="110"/>
        <v>-744</v>
      </c>
      <c r="N146" s="56">
        <v>-648</v>
      </c>
      <c r="O146" s="56">
        <v>-845</v>
      </c>
      <c r="Q146" s="56">
        <f t="shared" si="103"/>
        <v>-7607.7166199999992</v>
      </c>
      <c r="R146" s="56">
        <f t="shared" si="104"/>
        <v>-2482.7073241156495</v>
      </c>
      <c r="S146" s="56">
        <f t="shared" si="105"/>
        <v>-2896.58797</v>
      </c>
      <c r="T146" s="56">
        <f t="shared" si="106"/>
        <v>-1493</v>
      </c>
      <c r="U146" s="45" t="s">
        <v>9</v>
      </c>
      <c r="W146" s="34"/>
      <c r="X146" s="34"/>
      <c r="Y146" s="34"/>
      <c r="Z146" s="34"/>
      <c r="AA146" s="34"/>
      <c r="AB146" s="34"/>
      <c r="AC146" s="34"/>
      <c r="AD146" s="34"/>
    </row>
    <row r="147" spans="1:30" ht="15.95" hidden="1" customHeight="1" outlineLevel="1" x14ac:dyDescent="0.2">
      <c r="A147" s="57" t="s">
        <v>96</v>
      </c>
      <c r="B147" s="58">
        <v>0</v>
      </c>
      <c r="C147" s="58">
        <v>0</v>
      </c>
      <c r="D147" s="58">
        <v>0</v>
      </c>
      <c r="E147" s="58">
        <v>0</v>
      </c>
      <c r="F147" s="58">
        <v>0</v>
      </c>
      <c r="G147" s="58">
        <v>-40.02731</v>
      </c>
      <c r="H147" s="58">
        <v>-51.97533</v>
      </c>
      <c r="I147" s="58">
        <v>-54.581409999999991</v>
      </c>
      <c r="J147" s="58">
        <v>-52.410969999999999</v>
      </c>
      <c r="K147" s="58">
        <v>-51.266380000000005</v>
      </c>
      <c r="L147" s="58">
        <v>-59.296310000000013</v>
      </c>
      <c r="M147" s="58">
        <v>-54</v>
      </c>
      <c r="N147" s="58">
        <v>-56</v>
      </c>
      <c r="O147" s="58">
        <v>-55</v>
      </c>
      <c r="Q147" s="58">
        <f t="shared" si="103"/>
        <v>0</v>
      </c>
      <c r="R147" s="58">
        <f t="shared" si="104"/>
        <v>-146.58404999999999</v>
      </c>
      <c r="S147" s="58">
        <f t="shared" si="105"/>
        <v>-216.97366000000002</v>
      </c>
      <c r="T147" s="58">
        <f t="shared" si="106"/>
        <v>-111</v>
      </c>
      <c r="U147" s="45" t="s">
        <v>9</v>
      </c>
      <c r="W147" s="34"/>
      <c r="X147" s="34"/>
      <c r="Y147" s="34"/>
      <c r="Z147" s="34"/>
      <c r="AA147" s="34"/>
      <c r="AB147" s="34"/>
      <c r="AC147" s="34"/>
      <c r="AD147" s="34"/>
    </row>
    <row r="148" spans="1:30" ht="15.95" hidden="1" customHeight="1" outlineLevel="1" x14ac:dyDescent="0.2">
      <c r="A148" s="57" t="s">
        <v>97</v>
      </c>
      <c r="B148" s="58">
        <v>0</v>
      </c>
      <c r="C148" s="58">
        <v>0</v>
      </c>
      <c r="D148" s="58">
        <v>0</v>
      </c>
      <c r="E148" s="58">
        <v>0</v>
      </c>
      <c r="F148" s="58">
        <v>0</v>
      </c>
      <c r="G148" s="58">
        <v>-184.74142999999998</v>
      </c>
      <c r="H148" s="58">
        <v>-239.88613000000001</v>
      </c>
      <c r="I148" s="58">
        <v>-251.91418999999999</v>
      </c>
      <c r="J148" s="58">
        <v>-241.98029</v>
      </c>
      <c r="K148" s="58">
        <v>-236.67</v>
      </c>
      <c r="L148" s="58">
        <v>-273.64738</v>
      </c>
      <c r="M148" s="58">
        <v>-249</v>
      </c>
      <c r="N148" s="58">
        <v>-257</v>
      </c>
      <c r="O148" s="58">
        <v>-255</v>
      </c>
      <c r="Q148" s="58">
        <f t="shared" si="103"/>
        <v>0</v>
      </c>
      <c r="R148" s="58">
        <f t="shared" si="104"/>
        <v>-676.54174999999998</v>
      </c>
      <c r="S148" s="58">
        <f t="shared" si="105"/>
        <v>-1001.2976699999999</v>
      </c>
      <c r="T148" s="58">
        <f t="shared" si="106"/>
        <v>-512</v>
      </c>
      <c r="U148" s="45" t="s">
        <v>9</v>
      </c>
      <c r="W148" s="34"/>
      <c r="X148" s="34"/>
      <c r="Y148" s="34"/>
      <c r="Z148" s="34"/>
      <c r="AA148" s="34"/>
      <c r="AB148" s="34"/>
      <c r="AC148" s="34"/>
      <c r="AD148" s="34"/>
    </row>
    <row r="149" spans="1:30" ht="15.95" hidden="1" customHeight="1" outlineLevel="1" x14ac:dyDescent="0.2">
      <c r="A149" s="57" t="s">
        <v>178</v>
      </c>
      <c r="B149" s="58">
        <v>0</v>
      </c>
      <c r="C149" s="58">
        <v>-177.06492</v>
      </c>
      <c r="D149" s="58">
        <v>-24.147539999999992</v>
      </c>
      <c r="E149" s="58">
        <v>-1153.5863900000002</v>
      </c>
      <c r="F149" s="58">
        <v>-188.88224</v>
      </c>
      <c r="G149" s="58">
        <v>7.39649</v>
      </c>
      <c r="H149" s="58">
        <v>3.1550799999999697</v>
      </c>
      <c r="I149" s="58">
        <v>-67.637079999999997</v>
      </c>
      <c r="J149" s="58">
        <v>-52.264710000000001</v>
      </c>
      <c r="K149" s="58">
        <v>-20.539589999999997</v>
      </c>
      <c r="L149" s="58">
        <v>-81.421009999999995</v>
      </c>
      <c r="M149" s="58">
        <v>-58</v>
      </c>
      <c r="N149" s="58">
        <v>-41</v>
      </c>
      <c r="O149" s="58">
        <v>-75</v>
      </c>
      <c r="Q149" s="58">
        <f t="shared" si="103"/>
        <v>-1354.7988500000001</v>
      </c>
      <c r="R149" s="58">
        <f t="shared" si="104"/>
        <v>-245.96775000000002</v>
      </c>
      <c r="S149" s="58">
        <f t="shared" si="105"/>
        <v>-212.22530999999998</v>
      </c>
      <c r="T149" s="58">
        <f t="shared" si="106"/>
        <v>-116</v>
      </c>
      <c r="U149" s="45" t="s">
        <v>9</v>
      </c>
      <c r="W149" s="34"/>
      <c r="X149" s="34"/>
      <c r="Y149" s="34"/>
      <c r="Z149" s="34"/>
      <c r="AA149" s="34"/>
      <c r="AB149" s="34"/>
      <c r="AC149" s="34"/>
      <c r="AD149" s="34"/>
    </row>
    <row r="150" spans="1:30" ht="15.95" hidden="1" customHeight="1" outlineLevel="1" x14ac:dyDescent="0.2">
      <c r="A150" s="57" t="s">
        <v>179</v>
      </c>
      <c r="B150" s="58">
        <v>0</v>
      </c>
      <c r="C150" s="58">
        <v>-817.44786999999997</v>
      </c>
      <c r="D150" s="58">
        <v>-111.22501</v>
      </c>
      <c r="E150" s="58">
        <v>-5324.244889999999</v>
      </c>
      <c r="F150" s="58">
        <v>-1874.27125</v>
      </c>
      <c r="G150" s="58">
        <v>1036.64471</v>
      </c>
      <c r="H150" s="58">
        <v>14.561890000000062</v>
      </c>
      <c r="I150" s="58">
        <v>-312.17113000000001</v>
      </c>
      <c r="J150" s="58">
        <v>-241.22173000000001</v>
      </c>
      <c r="K150" s="58">
        <v>-94.798129999999986</v>
      </c>
      <c r="L150" s="58">
        <v>-375.78922</v>
      </c>
      <c r="M150" s="58">
        <v>-268</v>
      </c>
      <c r="N150" s="58">
        <v>-191</v>
      </c>
      <c r="O150" s="58">
        <v>-348</v>
      </c>
      <c r="Q150" s="58">
        <f t="shared" si="103"/>
        <v>-6252.9177699999991</v>
      </c>
      <c r="R150" s="58">
        <f t="shared" si="104"/>
        <v>-1135.23578</v>
      </c>
      <c r="S150" s="58">
        <f t="shared" si="105"/>
        <v>-979.80907999999999</v>
      </c>
      <c r="T150" s="58">
        <f t="shared" si="106"/>
        <v>-539</v>
      </c>
      <c r="U150" s="45" t="s">
        <v>9</v>
      </c>
      <c r="W150" s="34"/>
      <c r="X150" s="34"/>
      <c r="Y150" s="34"/>
      <c r="Z150" s="34"/>
      <c r="AA150" s="34"/>
      <c r="AB150" s="34"/>
      <c r="AC150" s="34"/>
      <c r="AD150" s="34"/>
    </row>
    <row r="151" spans="1:30" ht="15.95" hidden="1" customHeight="1" outlineLevel="1" x14ac:dyDescent="0.2">
      <c r="A151" s="57" t="s">
        <v>98</v>
      </c>
      <c r="B151" s="58">
        <v>0</v>
      </c>
      <c r="C151" s="58">
        <v>0</v>
      </c>
      <c r="D151" s="58">
        <v>0</v>
      </c>
      <c r="E151" s="58">
        <v>0</v>
      </c>
      <c r="F151" s="58">
        <v>0</v>
      </c>
      <c r="G151" s="58">
        <v>0</v>
      </c>
      <c r="H151" s="58">
        <v>0</v>
      </c>
      <c r="I151" s="58">
        <v>0</v>
      </c>
      <c r="J151" s="58">
        <v>0</v>
      </c>
      <c r="K151" s="58">
        <v>0</v>
      </c>
      <c r="L151" s="58">
        <v>0</v>
      </c>
      <c r="M151" s="58">
        <v>0</v>
      </c>
      <c r="N151" s="58">
        <v>0</v>
      </c>
      <c r="O151" s="58">
        <v>0</v>
      </c>
      <c r="Q151" s="58">
        <f t="shared" si="103"/>
        <v>0</v>
      </c>
      <c r="R151" s="58">
        <f t="shared" si="104"/>
        <v>0</v>
      </c>
      <c r="S151" s="58">
        <f t="shared" si="105"/>
        <v>0</v>
      </c>
      <c r="T151" s="58">
        <f t="shared" si="106"/>
        <v>0</v>
      </c>
      <c r="U151" s="45" t="s">
        <v>9</v>
      </c>
      <c r="W151" s="34"/>
      <c r="X151" s="34"/>
      <c r="Y151" s="34"/>
      <c r="Z151" s="34"/>
      <c r="AA151" s="34"/>
      <c r="AB151" s="34"/>
      <c r="AC151" s="34"/>
      <c r="AD151" s="34"/>
    </row>
    <row r="152" spans="1:30" ht="15.95" hidden="1" customHeight="1" outlineLevel="1" x14ac:dyDescent="0.2">
      <c r="A152" s="57" t="s">
        <v>99</v>
      </c>
      <c r="B152" s="58">
        <v>0</v>
      </c>
      <c r="C152" s="58">
        <v>0</v>
      </c>
      <c r="D152" s="58">
        <v>0</v>
      </c>
      <c r="E152" s="58">
        <v>0</v>
      </c>
      <c r="F152" s="58">
        <v>0</v>
      </c>
      <c r="G152" s="58">
        <v>0</v>
      </c>
      <c r="H152" s="58">
        <v>0</v>
      </c>
      <c r="I152" s="58">
        <v>0</v>
      </c>
      <c r="J152" s="58">
        <v>0</v>
      </c>
      <c r="K152" s="58">
        <v>0</v>
      </c>
      <c r="L152" s="58">
        <v>0</v>
      </c>
      <c r="M152" s="58">
        <v>0</v>
      </c>
      <c r="N152" s="58">
        <v>0</v>
      </c>
      <c r="O152" s="58">
        <v>0</v>
      </c>
      <c r="Q152" s="58">
        <f t="shared" si="103"/>
        <v>0</v>
      </c>
      <c r="R152" s="58">
        <f t="shared" si="104"/>
        <v>0</v>
      </c>
      <c r="S152" s="58">
        <f t="shared" si="105"/>
        <v>0</v>
      </c>
      <c r="T152" s="58">
        <f t="shared" si="106"/>
        <v>0</v>
      </c>
      <c r="U152" s="45" t="s">
        <v>9</v>
      </c>
      <c r="W152" s="34"/>
      <c r="X152" s="34"/>
      <c r="Y152" s="34"/>
      <c r="Z152" s="34"/>
      <c r="AA152" s="34"/>
      <c r="AB152" s="34"/>
      <c r="AC152" s="34"/>
      <c r="AD152" s="34"/>
    </row>
    <row r="153" spans="1:30" ht="15.95" hidden="1" customHeight="1" outlineLevel="1" x14ac:dyDescent="0.2">
      <c r="A153" s="57" t="s">
        <v>100</v>
      </c>
      <c r="B153" s="58">
        <v>0</v>
      </c>
      <c r="C153" s="58">
        <v>0</v>
      </c>
      <c r="D153" s="58">
        <v>0</v>
      </c>
      <c r="E153" s="58">
        <v>0</v>
      </c>
      <c r="F153" s="58">
        <v>0</v>
      </c>
      <c r="G153" s="58">
        <v>0</v>
      </c>
      <c r="H153" s="58">
        <v>0</v>
      </c>
      <c r="I153" s="58">
        <v>0</v>
      </c>
      <c r="J153" s="58">
        <v>0</v>
      </c>
      <c r="K153" s="58">
        <v>0</v>
      </c>
      <c r="L153" s="58">
        <v>0</v>
      </c>
      <c r="M153" s="58">
        <v>0</v>
      </c>
      <c r="N153" s="58">
        <v>0</v>
      </c>
      <c r="O153" s="58">
        <v>0</v>
      </c>
      <c r="Q153" s="58">
        <f t="shared" si="103"/>
        <v>0</v>
      </c>
      <c r="R153" s="58">
        <f t="shared" si="104"/>
        <v>0</v>
      </c>
      <c r="S153" s="58">
        <f t="shared" si="105"/>
        <v>0</v>
      </c>
      <c r="T153" s="58">
        <f t="shared" si="106"/>
        <v>0</v>
      </c>
      <c r="U153" s="45" t="s">
        <v>9</v>
      </c>
      <c r="W153" s="34"/>
      <c r="X153" s="34"/>
      <c r="Y153" s="34"/>
      <c r="Z153" s="34"/>
      <c r="AA153" s="34"/>
      <c r="AB153" s="34"/>
      <c r="AC153" s="34"/>
      <c r="AD153" s="34"/>
    </row>
    <row r="154" spans="1:30" ht="15.95" hidden="1" customHeight="1" outlineLevel="1" x14ac:dyDescent="0.2">
      <c r="A154" s="57" t="s">
        <v>101</v>
      </c>
      <c r="B154" s="58">
        <v>0</v>
      </c>
      <c r="C154" s="58">
        <v>0</v>
      </c>
      <c r="D154" s="58">
        <v>0</v>
      </c>
      <c r="E154" s="58">
        <v>0</v>
      </c>
      <c r="F154" s="58">
        <v>0</v>
      </c>
      <c r="G154" s="58">
        <v>0</v>
      </c>
      <c r="H154" s="58">
        <v>0</v>
      </c>
      <c r="I154" s="58">
        <v>0</v>
      </c>
      <c r="J154" s="58">
        <v>0</v>
      </c>
      <c r="K154" s="58">
        <v>0</v>
      </c>
      <c r="L154" s="58">
        <v>0</v>
      </c>
      <c r="M154" s="58">
        <v>0</v>
      </c>
      <c r="N154" s="58">
        <v>0</v>
      </c>
      <c r="O154" s="58">
        <v>0</v>
      </c>
      <c r="Q154" s="58">
        <f t="shared" si="103"/>
        <v>0</v>
      </c>
      <c r="R154" s="58">
        <f t="shared" si="104"/>
        <v>0</v>
      </c>
      <c r="S154" s="58">
        <f t="shared" si="105"/>
        <v>0</v>
      </c>
      <c r="T154" s="58">
        <f t="shared" si="106"/>
        <v>0</v>
      </c>
      <c r="U154" s="45" t="s">
        <v>9</v>
      </c>
      <c r="W154" s="34"/>
      <c r="X154" s="34"/>
      <c r="Y154" s="34"/>
      <c r="Z154" s="34"/>
      <c r="AA154" s="34"/>
      <c r="AB154" s="34"/>
      <c r="AC154" s="34"/>
      <c r="AD154" s="34"/>
    </row>
    <row r="155" spans="1:30" ht="15.95" hidden="1" customHeight="1" outlineLevel="1" x14ac:dyDescent="0.2">
      <c r="A155" s="57" t="s">
        <v>180</v>
      </c>
      <c r="B155" s="58">
        <v>0</v>
      </c>
      <c r="C155" s="58">
        <v>0</v>
      </c>
      <c r="D155" s="58">
        <v>0</v>
      </c>
      <c r="E155" s="58">
        <v>0</v>
      </c>
      <c r="F155" s="58">
        <v>0</v>
      </c>
      <c r="G155" s="58">
        <v>0</v>
      </c>
      <c r="H155" s="58">
        <v>0</v>
      </c>
      <c r="I155" s="58">
        <v>0</v>
      </c>
      <c r="J155" s="58">
        <v>0</v>
      </c>
      <c r="K155" s="58">
        <v>0</v>
      </c>
      <c r="L155" s="58">
        <v>0</v>
      </c>
      <c r="M155" s="58">
        <v>0</v>
      </c>
      <c r="N155" s="58">
        <v>0</v>
      </c>
      <c r="O155" s="58">
        <v>0</v>
      </c>
      <c r="Q155" s="58">
        <f t="shared" si="103"/>
        <v>0</v>
      </c>
      <c r="R155" s="58">
        <f t="shared" si="104"/>
        <v>0</v>
      </c>
      <c r="S155" s="58">
        <f t="shared" si="105"/>
        <v>0</v>
      </c>
      <c r="T155" s="58">
        <f t="shared" si="106"/>
        <v>0</v>
      </c>
      <c r="U155" s="45" t="s">
        <v>9</v>
      </c>
      <c r="W155" s="34"/>
      <c r="X155" s="34"/>
      <c r="Y155" s="34"/>
      <c r="Z155" s="34"/>
      <c r="AA155" s="34"/>
      <c r="AB155" s="34"/>
      <c r="AC155" s="34"/>
      <c r="AD155" s="34"/>
    </row>
    <row r="156" spans="1:30" ht="15.95" hidden="1" customHeight="1" outlineLevel="1" x14ac:dyDescent="0.2">
      <c r="A156" s="57" t="s">
        <v>102</v>
      </c>
      <c r="B156" s="58">
        <v>0</v>
      </c>
      <c r="C156" s="58">
        <v>0</v>
      </c>
      <c r="D156" s="58">
        <v>0</v>
      </c>
      <c r="E156" s="58">
        <v>0</v>
      </c>
      <c r="F156" s="58">
        <v>0</v>
      </c>
      <c r="G156" s="58">
        <v>-24.025915720180002</v>
      </c>
      <c r="H156" s="58">
        <v>-31.199520832640001</v>
      </c>
      <c r="I156" s="58">
        <v>-32.684765093440006</v>
      </c>
      <c r="J156" s="58">
        <v>-31.084520000000001</v>
      </c>
      <c r="K156" s="58">
        <v>-30.20739</v>
      </c>
      <c r="L156" s="58">
        <v>-36.52214</v>
      </c>
      <c r="M156" s="58">
        <v>-33</v>
      </c>
      <c r="N156" s="58">
        <v>-33</v>
      </c>
      <c r="O156" s="58">
        <v>-32</v>
      </c>
      <c r="Q156" s="58">
        <f t="shared" si="103"/>
        <v>0</v>
      </c>
      <c r="R156" s="58">
        <f t="shared" si="104"/>
        <v>-87.910201646260006</v>
      </c>
      <c r="S156" s="58">
        <f t="shared" si="105"/>
        <v>-130.81405000000001</v>
      </c>
      <c r="T156" s="58">
        <f t="shared" si="106"/>
        <v>-65</v>
      </c>
      <c r="U156" s="45" t="s">
        <v>9</v>
      </c>
      <c r="W156" s="34"/>
      <c r="X156" s="34"/>
      <c r="Y156" s="34"/>
      <c r="Z156" s="34"/>
      <c r="AA156" s="34"/>
      <c r="AB156" s="34"/>
      <c r="AC156" s="34"/>
      <c r="AD156" s="34"/>
    </row>
    <row r="157" spans="1:30" ht="15.95" hidden="1" customHeight="1" outlineLevel="1" x14ac:dyDescent="0.2">
      <c r="A157" s="57" t="s">
        <v>103</v>
      </c>
      <c r="B157" s="58">
        <v>0</v>
      </c>
      <c r="C157" s="58">
        <v>0</v>
      </c>
      <c r="D157" s="58">
        <v>0</v>
      </c>
      <c r="E157" s="58">
        <v>0</v>
      </c>
      <c r="F157" s="58">
        <v>0</v>
      </c>
      <c r="G157" s="58">
        <v>-23.733115720180002</v>
      </c>
      <c r="H157" s="58">
        <v>-30.817370832640002</v>
      </c>
      <c r="I157" s="58">
        <v>-32.362575093440007</v>
      </c>
      <c r="J157" s="58">
        <v>-31.084520000000001</v>
      </c>
      <c r="K157" s="58">
        <v>-30.20759</v>
      </c>
      <c r="L157" s="58">
        <v>-36.52214</v>
      </c>
      <c r="M157" s="58">
        <v>-33</v>
      </c>
      <c r="N157" s="58">
        <v>-33</v>
      </c>
      <c r="O157" s="58">
        <v>-32</v>
      </c>
      <c r="Q157" s="58">
        <f t="shared" si="103"/>
        <v>0</v>
      </c>
      <c r="R157" s="58">
        <f t="shared" si="104"/>
        <v>-86.913061646260019</v>
      </c>
      <c r="S157" s="58">
        <f t="shared" si="105"/>
        <v>-130.81425000000002</v>
      </c>
      <c r="T157" s="58">
        <f t="shared" si="106"/>
        <v>-65</v>
      </c>
      <c r="U157" s="45" t="s">
        <v>9</v>
      </c>
      <c r="W157" s="34"/>
      <c r="X157" s="34"/>
      <c r="Y157" s="34"/>
      <c r="Z157" s="34"/>
      <c r="AA157" s="34"/>
      <c r="AB157" s="34"/>
      <c r="AC157" s="34"/>
      <c r="AD157" s="34"/>
    </row>
    <row r="158" spans="1:30" ht="15.95" hidden="1" customHeight="1" outlineLevel="1" x14ac:dyDescent="0.2">
      <c r="A158" s="57" t="s">
        <v>104</v>
      </c>
      <c r="B158" s="58">
        <v>0</v>
      </c>
      <c r="C158" s="58">
        <v>0</v>
      </c>
      <c r="D158" s="58">
        <v>0</v>
      </c>
      <c r="E158" s="58">
        <v>0</v>
      </c>
      <c r="F158" s="58">
        <v>0</v>
      </c>
      <c r="G158" s="58">
        <v>-11.866557860090001</v>
      </c>
      <c r="H158" s="58">
        <v>-15.408685416320001</v>
      </c>
      <c r="I158" s="58">
        <v>-16.181287546720004</v>
      </c>
      <c r="J158" s="58">
        <v>-15.542260000000001</v>
      </c>
      <c r="K158" s="58">
        <v>-15.103789999999998</v>
      </c>
      <c r="L158" s="58">
        <v>-18.26107</v>
      </c>
      <c r="M158" s="58">
        <v>-17</v>
      </c>
      <c r="N158" s="58">
        <v>-16</v>
      </c>
      <c r="O158" s="58">
        <v>-16</v>
      </c>
      <c r="Q158" s="58">
        <f t="shared" si="103"/>
        <v>0</v>
      </c>
      <c r="R158" s="58">
        <f t="shared" si="104"/>
        <v>-43.456530823130009</v>
      </c>
      <c r="S158" s="58">
        <f t="shared" si="105"/>
        <v>-65.907119999999992</v>
      </c>
      <c r="T158" s="58">
        <f t="shared" si="106"/>
        <v>-32</v>
      </c>
      <c r="U158" s="45" t="s">
        <v>9</v>
      </c>
      <c r="W158" s="34"/>
      <c r="X158" s="34"/>
      <c r="Y158" s="34"/>
      <c r="Z158" s="34"/>
      <c r="AA158" s="34"/>
      <c r="AB158" s="34"/>
      <c r="AC158" s="34"/>
      <c r="AD158" s="34"/>
    </row>
    <row r="159" spans="1:30" ht="15.95" hidden="1" customHeight="1" outlineLevel="1" x14ac:dyDescent="0.2">
      <c r="A159" s="57" t="s">
        <v>105</v>
      </c>
      <c r="B159" s="58">
        <v>0</v>
      </c>
      <c r="C159" s="58">
        <v>0</v>
      </c>
      <c r="D159" s="58">
        <v>0</v>
      </c>
      <c r="E159" s="58">
        <v>0</v>
      </c>
      <c r="F159" s="58">
        <v>0</v>
      </c>
      <c r="G159" s="58">
        <v>0</v>
      </c>
      <c r="H159" s="58">
        <v>-36.058920000000001</v>
      </c>
      <c r="I159" s="58">
        <v>-24.039279999999998</v>
      </c>
      <c r="J159" s="58">
        <v>-36.058920000000001</v>
      </c>
      <c r="K159" s="58">
        <v>-48.078559999999996</v>
      </c>
      <c r="L159" s="58">
        <v>-42.609349999999999</v>
      </c>
      <c r="M159" s="58">
        <v>-32</v>
      </c>
      <c r="N159" s="58">
        <v>-21</v>
      </c>
      <c r="O159" s="58">
        <v>-32</v>
      </c>
      <c r="Q159" s="58">
        <f t="shared" si="103"/>
        <v>0</v>
      </c>
      <c r="R159" s="58">
        <f t="shared" si="104"/>
        <v>-60.098199999999999</v>
      </c>
      <c r="S159" s="58">
        <f t="shared" si="105"/>
        <v>-158.74682999999999</v>
      </c>
      <c r="T159" s="58">
        <f t="shared" si="106"/>
        <v>-53</v>
      </c>
      <c r="U159" s="45" t="s">
        <v>9</v>
      </c>
      <c r="W159" s="34"/>
      <c r="X159" s="34"/>
      <c r="Y159" s="34"/>
      <c r="Z159" s="34"/>
      <c r="AA159" s="34"/>
      <c r="AB159" s="34"/>
      <c r="AC159" s="34"/>
      <c r="AD159" s="34"/>
    </row>
    <row r="160" spans="1:30" ht="15.95" hidden="1" customHeight="1" outlineLevel="1" x14ac:dyDescent="0.2">
      <c r="A160" s="57" t="s">
        <v>181</v>
      </c>
      <c r="B160" s="58">
        <v>0</v>
      </c>
      <c r="C160" s="58">
        <v>0</v>
      </c>
      <c r="D160" s="58">
        <v>0</v>
      </c>
      <c r="E160" s="58">
        <v>0</v>
      </c>
      <c r="F160" s="58">
        <v>0</v>
      </c>
      <c r="G160" s="58">
        <v>0</v>
      </c>
      <c r="H160" s="58">
        <v>0</v>
      </c>
      <c r="I160" s="58">
        <v>0</v>
      </c>
      <c r="J160" s="58">
        <v>0</v>
      </c>
      <c r="K160" s="58">
        <v>0</v>
      </c>
      <c r="L160" s="58">
        <v>0</v>
      </c>
      <c r="M160" s="58">
        <v>0</v>
      </c>
      <c r="N160" s="58">
        <v>0</v>
      </c>
      <c r="O160" s="58">
        <v>0</v>
      </c>
      <c r="Q160" s="58">
        <f t="shared" si="103"/>
        <v>0</v>
      </c>
      <c r="R160" s="58">
        <f t="shared" si="104"/>
        <v>0</v>
      </c>
      <c r="S160" s="58">
        <f t="shared" si="105"/>
        <v>0</v>
      </c>
      <c r="T160" s="58">
        <f t="shared" si="106"/>
        <v>0</v>
      </c>
      <c r="U160" s="45" t="s">
        <v>9</v>
      </c>
      <c r="W160" s="34"/>
      <c r="X160" s="34"/>
      <c r="Y160" s="34"/>
      <c r="Z160" s="34"/>
      <c r="AA160" s="34"/>
      <c r="AB160" s="34"/>
      <c r="AC160" s="34"/>
      <c r="AD160" s="34"/>
    </row>
    <row r="161" spans="1:30" ht="15.95" hidden="1" customHeight="1" outlineLevel="1" x14ac:dyDescent="0.2">
      <c r="A161" s="55" t="s">
        <v>106</v>
      </c>
      <c r="B161" s="56">
        <f t="shared" ref="B161:H161" si="111">+B146+B137</f>
        <v>0</v>
      </c>
      <c r="C161" s="56">
        <f t="shared" si="111"/>
        <v>28497.621319999998</v>
      </c>
      <c r="D161" s="56">
        <f t="shared" si="111"/>
        <v>1328.1144500000009</v>
      </c>
      <c r="E161" s="56">
        <f t="shared" si="111"/>
        <v>170997.14022999996</v>
      </c>
      <c r="F161" s="56">
        <f t="shared" si="111"/>
        <v>26995.59722</v>
      </c>
      <c r="G161" s="56">
        <f t="shared" si="111"/>
        <v>6421.1265406995508</v>
      </c>
      <c r="H161" s="56">
        <f t="shared" si="111"/>
        <v>7844.3396929183982</v>
      </c>
      <c r="I161" s="56">
        <f t="shared" ref="I161:J161" si="112">+I146+I137</f>
        <v>16648.8134522664</v>
      </c>
      <c r="J161" s="56">
        <f t="shared" si="112"/>
        <v>15404.597220000001</v>
      </c>
      <c r="K161" s="56">
        <f t="shared" ref="K161" si="113">+K146+K137</f>
        <v>10521.740900000001</v>
      </c>
      <c r="L161" s="56">
        <f t="shared" ref="L161:M161" si="114">+L146+L137</f>
        <v>21207.902649999996</v>
      </c>
      <c r="M161" s="56">
        <f t="shared" si="114"/>
        <v>16949</v>
      </c>
      <c r="N161" s="56">
        <v>14282</v>
      </c>
      <c r="O161" s="56">
        <v>19242</v>
      </c>
      <c r="Q161" s="56">
        <f t="shared" si="103"/>
        <v>200822.87599999996</v>
      </c>
      <c r="R161" s="56">
        <f t="shared" si="104"/>
        <v>57909.876905884346</v>
      </c>
      <c r="S161" s="56">
        <f t="shared" si="105"/>
        <v>64083.240769999997</v>
      </c>
      <c r="T161" s="56">
        <f t="shared" si="106"/>
        <v>33524</v>
      </c>
      <c r="U161" s="45" t="s">
        <v>9</v>
      </c>
      <c r="W161" s="34"/>
      <c r="X161" s="34"/>
      <c r="Y161" s="34"/>
      <c r="Z161" s="34"/>
      <c r="AA161" s="34"/>
      <c r="AB161" s="34"/>
      <c r="AC161" s="34"/>
      <c r="AD161" s="34"/>
    </row>
    <row r="162" spans="1:30" ht="15.95" hidden="1" customHeight="1" outlineLevel="1" x14ac:dyDescent="0.2">
      <c r="A162" s="55" t="s">
        <v>107</v>
      </c>
      <c r="B162" s="56">
        <f t="shared" ref="B162:H162" si="115">SUM(B163:B166)</f>
        <v>0</v>
      </c>
      <c r="C162" s="56">
        <f t="shared" si="115"/>
        <v>-27323.948059999999</v>
      </c>
      <c r="D162" s="56">
        <f t="shared" si="115"/>
        <v>-1201.7013800000022</v>
      </c>
      <c r="E162" s="56">
        <f t="shared" si="115"/>
        <v>-154935.75057999999</v>
      </c>
      <c r="F162" s="56">
        <f t="shared" si="115"/>
        <v>-14782.671710000001</v>
      </c>
      <c r="G162" s="56">
        <f t="shared" si="115"/>
        <v>5607.2376300000005</v>
      </c>
      <c r="H162" s="56">
        <f t="shared" si="115"/>
        <v>-812.23909999999944</v>
      </c>
      <c r="I162" s="56">
        <f t="shared" ref="I162:J162" si="116">SUM(I163:I166)</f>
        <v>-3624.5041900000001</v>
      </c>
      <c r="J162" s="56">
        <f t="shared" si="116"/>
        <v>-779.32515999999998</v>
      </c>
      <c r="K162" s="56">
        <f t="shared" ref="K162" si="117">SUM(K163:K166)</f>
        <v>-786.40295000000003</v>
      </c>
      <c r="L162" s="56">
        <v>-2080.8742400000001</v>
      </c>
      <c r="M162" s="56">
        <f>SUM(M163:M166)</f>
        <v>451</v>
      </c>
      <c r="N162" s="56">
        <v>-776</v>
      </c>
      <c r="O162" s="56">
        <v>-933</v>
      </c>
      <c r="Q162" s="56">
        <f t="shared" si="103"/>
        <v>-183461.40002</v>
      </c>
      <c r="R162" s="56">
        <f t="shared" si="104"/>
        <v>-13612.177369999998</v>
      </c>
      <c r="S162" s="56">
        <f t="shared" si="105"/>
        <v>-3195.6023500000001</v>
      </c>
      <c r="T162" s="56">
        <f t="shared" si="106"/>
        <v>-1709</v>
      </c>
      <c r="U162" s="45" t="s">
        <v>9</v>
      </c>
      <c r="W162" s="34"/>
      <c r="X162" s="34"/>
      <c r="Y162" s="34"/>
      <c r="Z162" s="34"/>
      <c r="AA162" s="34"/>
      <c r="AB162" s="34"/>
      <c r="AC162" s="34"/>
      <c r="AD162" s="34"/>
    </row>
    <row r="163" spans="1:30" ht="15.95" hidden="1" customHeight="1" outlineLevel="1" x14ac:dyDescent="0.2">
      <c r="A163" s="57" t="s">
        <v>108</v>
      </c>
      <c r="B163" s="58">
        <v>0</v>
      </c>
      <c r="C163" s="58">
        <v>0</v>
      </c>
      <c r="D163" s="58">
        <v>0</v>
      </c>
      <c r="E163" s="58">
        <v>0</v>
      </c>
      <c r="F163" s="58">
        <v>0</v>
      </c>
      <c r="G163" s="58">
        <v>0</v>
      </c>
      <c r="H163" s="58">
        <v>0</v>
      </c>
      <c r="I163" s="58">
        <v>0</v>
      </c>
      <c r="J163" s="58">
        <v>0</v>
      </c>
      <c r="K163" s="58">
        <v>0</v>
      </c>
      <c r="L163" s="58">
        <v>0</v>
      </c>
      <c r="M163" s="58">
        <v>0</v>
      </c>
      <c r="N163" s="58">
        <v>0</v>
      </c>
      <c r="O163" s="58">
        <v>0</v>
      </c>
      <c r="Q163" s="58">
        <f t="shared" si="103"/>
        <v>0</v>
      </c>
      <c r="R163" s="58">
        <f t="shared" si="104"/>
        <v>0</v>
      </c>
      <c r="S163" s="58">
        <f t="shared" si="105"/>
        <v>0</v>
      </c>
      <c r="T163" s="58">
        <f t="shared" si="106"/>
        <v>0</v>
      </c>
      <c r="U163" s="45" t="s">
        <v>9</v>
      </c>
      <c r="W163" s="34"/>
      <c r="X163" s="34"/>
      <c r="Y163" s="34"/>
      <c r="Z163" s="34"/>
      <c r="AA163" s="34"/>
      <c r="AB163" s="34"/>
      <c r="AC163" s="34"/>
      <c r="AD163" s="34"/>
    </row>
    <row r="164" spans="1:30" ht="15.95" hidden="1" customHeight="1" outlineLevel="1" x14ac:dyDescent="0.2">
      <c r="A164" s="57" t="s">
        <v>109</v>
      </c>
      <c r="B164" s="58">
        <v>0</v>
      </c>
      <c r="C164" s="58">
        <v>0</v>
      </c>
      <c r="D164" s="58">
        <v>0</v>
      </c>
      <c r="E164" s="58">
        <v>0</v>
      </c>
      <c r="F164" s="58">
        <v>0</v>
      </c>
      <c r="G164" s="58">
        <v>-173.86502999999999</v>
      </c>
      <c r="H164" s="58">
        <v>-91.078219999999988</v>
      </c>
      <c r="I164" s="58">
        <v>0</v>
      </c>
      <c r="J164" s="58">
        <v>-779.32515999999998</v>
      </c>
      <c r="K164" s="58">
        <v>-786.40295000000003</v>
      </c>
      <c r="L164" s="58">
        <v>-987.23006000000009</v>
      </c>
      <c r="M164" s="58">
        <v>-643</v>
      </c>
      <c r="N164" s="58">
        <v>-776</v>
      </c>
      <c r="O164" s="58">
        <v>-933</v>
      </c>
      <c r="Q164" s="58">
        <f t="shared" si="103"/>
        <v>0</v>
      </c>
      <c r="R164" s="58">
        <f t="shared" si="104"/>
        <v>-264.94324999999998</v>
      </c>
      <c r="S164" s="58">
        <f t="shared" si="105"/>
        <v>-3195.9581699999999</v>
      </c>
      <c r="T164" s="58">
        <f t="shared" si="106"/>
        <v>-1709</v>
      </c>
      <c r="U164" s="45" t="s">
        <v>9</v>
      </c>
      <c r="W164" s="34"/>
      <c r="X164" s="34"/>
      <c r="Y164" s="34"/>
      <c r="Z164" s="34"/>
      <c r="AA164" s="34"/>
      <c r="AB164" s="34"/>
      <c r="AC164" s="34"/>
      <c r="AD164" s="34"/>
    </row>
    <row r="165" spans="1:30" ht="15.95" hidden="1" customHeight="1" outlineLevel="1" x14ac:dyDescent="0.2">
      <c r="A165" s="57" t="s">
        <v>110</v>
      </c>
      <c r="B165" s="58">
        <v>0</v>
      </c>
      <c r="C165" s="58">
        <v>-27323.948059999999</v>
      </c>
      <c r="D165" s="58">
        <v>-1201.7013800000022</v>
      </c>
      <c r="E165" s="58">
        <v>-154935.75057999999</v>
      </c>
      <c r="F165" s="58">
        <v>-14782.671710000001</v>
      </c>
      <c r="G165" s="58">
        <v>5781.1026600000005</v>
      </c>
      <c r="H165" s="58">
        <v>-721.16087999999945</v>
      </c>
      <c r="I165" s="58">
        <v>-3624.5041900000001</v>
      </c>
      <c r="J165" s="58">
        <v>0</v>
      </c>
      <c r="K165" s="58">
        <v>0</v>
      </c>
      <c r="L165" s="58">
        <v>0</v>
      </c>
      <c r="M165" s="58">
        <v>0</v>
      </c>
      <c r="N165" s="58">
        <v>0</v>
      </c>
      <c r="O165" s="58">
        <v>0</v>
      </c>
      <c r="Q165" s="58">
        <f t="shared" si="103"/>
        <v>-183461.40002</v>
      </c>
      <c r="R165" s="58">
        <f t="shared" si="104"/>
        <v>-13347.234119999999</v>
      </c>
      <c r="S165" s="58">
        <f t="shared" si="105"/>
        <v>0</v>
      </c>
      <c r="T165" s="58">
        <f t="shared" si="106"/>
        <v>0</v>
      </c>
      <c r="U165" s="45" t="s">
        <v>9</v>
      </c>
      <c r="W165" s="34"/>
      <c r="X165" s="34"/>
      <c r="Y165" s="34"/>
      <c r="Z165" s="34"/>
      <c r="AA165" s="34"/>
      <c r="AB165" s="34"/>
      <c r="AC165" s="34"/>
      <c r="AD165" s="34"/>
    </row>
    <row r="166" spans="1:30" ht="15.95" hidden="1" customHeight="1" outlineLevel="1" x14ac:dyDescent="0.2">
      <c r="A166" s="57" t="s">
        <v>111</v>
      </c>
      <c r="B166" s="58">
        <v>0</v>
      </c>
      <c r="C166" s="58">
        <v>0</v>
      </c>
      <c r="D166" s="58">
        <v>0</v>
      </c>
      <c r="E166" s="58">
        <v>0</v>
      </c>
      <c r="F166" s="58">
        <v>0</v>
      </c>
      <c r="G166" s="58">
        <v>0</v>
      </c>
      <c r="H166" s="58">
        <v>0</v>
      </c>
      <c r="I166" s="58">
        <v>0</v>
      </c>
      <c r="J166" s="58">
        <v>0</v>
      </c>
      <c r="K166" s="58">
        <v>0</v>
      </c>
      <c r="L166" s="58">
        <v>-1093.64418</v>
      </c>
      <c r="M166" s="58">
        <v>1094</v>
      </c>
      <c r="N166" s="58">
        <v>0</v>
      </c>
      <c r="O166" s="58">
        <v>0</v>
      </c>
      <c r="Q166" s="58">
        <f t="shared" si="103"/>
        <v>0</v>
      </c>
      <c r="R166" s="58">
        <f t="shared" si="104"/>
        <v>0</v>
      </c>
      <c r="S166" s="58">
        <f t="shared" si="105"/>
        <v>0.35581999999999425</v>
      </c>
      <c r="T166" s="58">
        <f t="shared" si="106"/>
        <v>0</v>
      </c>
      <c r="U166" s="45" t="s">
        <v>9</v>
      </c>
      <c r="W166" s="34"/>
      <c r="X166" s="34"/>
      <c r="Y166" s="34"/>
      <c r="Z166" s="34"/>
      <c r="AA166" s="34"/>
      <c r="AB166" s="34"/>
      <c r="AC166" s="34"/>
      <c r="AD166" s="34"/>
    </row>
    <row r="167" spans="1:30" ht="15.95" hidden="1" customHeight="1" outlineLevel="1" x14ac:dyDescent="0.2">
      <c r="A167" s="55" t="s">
        <v>112</v>
      </c>
      <c r="B167" s="141">
        <f t="shared" ref="B167:H167" si="118">SUM(B168:B173)</f>
        <v>0</v>
      </c>
      <c r="C167" s="141">
        <f t="shared" si="118"/>
        <v>0</v>
      </c>
      <c r="D167" s="141">
        <f t="shared" si="118"/>
        <v>-5.0387500000000003</v>
      </c>
      <c r="E167" s="141">
        <f t="shared" si="118"/>
        <v>-11.677570000000001</v>
      </c>
      <c r="F167" s="141">
        <f t="shared" si="118"/>
        <v>26.487960000000001</v>
      </c>
      <c r="G167" s="141">
        <f t="shared" si="118"/>
        <v>-2487.4932600000002</v>
      </c>
      <c r="H167" s="141">
        <f t="shared" si="118"/>
        <v>-60.463480000000004</v>
      </c>
      <c r="I167" s="141">
        <f t="shared" ref="I167:J167" si="119">SUM(I168:I173)</f>
        <v>-155.14550999999997</v>
      </c>
      <c r="J167" s="141">
        <f t="shared" si="119"/>
        <v>-265.91990000000004</v>
      </c>
      <c r="K167" s="141">
        <f t="shared" ref="K167" si="120">SUM(K168:K173)</f>
        <v>-338.79364999999996</v>
      </c>
      <c r="L167" s="141">
        <f t="shared" ref="L167:M167" si="121">SUM(L168:L173)</f>
        <v>-197.78081</v>
      </c>
      <c r="M167" s="141">
        <f t="shared" si="121"/>
        <v>68</v>
      </c>
      <c r="N167" s="141">
        <v>-119</v>
      </c>
      <c r="O167" s="141">
        <v>141</v>
      </c>
      <c r="Q167" s="56">
        <f t="shared" si="103"/>
        <v>-16.716320000000003</v>
      </c>
      <c r="R167" s="56">
        <f t="shared" si="104"/>
        <v>-2676.61429</v>
      </c>
      <c r="S167" s="56">
        <f t="shared" si="105"/>
        <v>-734.49435999999992</v>
      </c>
      <c r="T167" s="56">
        <f t="shared" si="106"/>
        <v>22</v>
      </c>
      <c r="U167" s="45" t="s">
        <v>9</v>
      </c>
      <c r="W167" s="34"/>
      <c r="X167" s="34"/>
      <c r="Y167" s="34"/>
      <c r="Z167" s="34"/>
      <c r="AA167" s="34"/>
      <c r="AB167" s="34"/>
      <c r="AC167" s="34"/>
      <c r="AD167" s="34"/>
    </row>
    <row r="168" spans="1:30" ht="15.95" hidden="1" customHeight="1" outlineLevel="1" x14ac:dyDescent="0.2">
      <c r="A168" s="57" t="s">
        <v>113</v>
      </c>
      <c r="B168" s="140">
        <v>0</v>
      </c>
      <c r="C168" s="140">
        <v>0</v>
      </c>
      <c r="D168" s="140">
        <v>0</v>
      </c>
      <c r="E168" s="140">
        <v>0</v>
      </c>
      <c r="F168" s="140">
        <v>0</v>
      </c>
      <c r="G168" s="140">
        <v>-1729.0186800000001</v>
      </c>
      <c r="H168" s="140">
        <v>-227.21779000000001</v>
      </c>
      <c r="I168" s="140">
        <v>-246.58846</v>
      </c>
      <c r="J168" s="140">
        <v>-265.56461000000002</v>
      </c>
      <c r="K168" s="140">
        <v>-255.27963999999997</v>
      </c>
      <c r="L168" s="58">
        <v>-237.48647</v>
      </c>
      <c r="M168" s="58">
        <v>-45</v>
      </c>
      <c r="N168" s="58">
        <v>-122</v>
      </c>
      <c r="O168" s="58">
        <v>-266</v>
      </c>
      <c r="Q168" s="58">
        <f t="shared" si="103"/>
        <v>0</v>
      </c>
      <c r="R168" s="58">
        <f t="shared" si="104"/>
        <v>-2202.8249300000002</v>
      </c>
      <c r="S168" s="58">
        <f t="shared" si="105"/>
        <v>-803.33071999999993</v>
      </c>
      <c r="T168" s="58">
        <f t="shared" si="106"/>
        <v>-388</v>
      </c>
      <c r="U168" s="45" t="s">
        <v>9</v>
      </c>
      <c r="W168" s="34"/>
      <c r="X168" s="34"/>
      <c r="Y168" s="34"/>
      <c r="Z168" s="34"/>
      <c r="AA168" s="34"/>
      <c r="AB168" s="34"/>
      <c r="AC168" s="34"/>
      <c r="AD168" s="34"/>
    </row>
    <row r="169" spans="1:30" ht="15.95" hidden="1" customHeight="1" outlineLevel="1" x14ac:dyDescent="0.2">
      <c r="A169" s="57" t="s">
        <v>114</v>
      </c>
      <c r="B169" s="140">
        <v>0</v>
      </c>
      <c r="C169" s="140">
        <v>0</v>
      </c>
      <c r="D169" s="140">
        <v>-5.0387500000000003</v>
      </c>
      <c r="E169" s="140">
        <v>-6.7013300000000005</v>
      </c>
      <c r="F169" s="140">
        <v>-8.40137</v>
      </c>
      <c r="G169" s="140">
        <v>-2.1266600000000011</v>
      </c>
      <c r="H169" s="140">
        <v>-0.35526999999999731</v>
      </c>
      <c r="I169" s="140">
        <v>-0.35528999999999999</v>
      </c>
      <c r="J169" s="140">
        <v>-0.35528999999999999</v>
      </c>
      <c r="K169" s="140">
        <v>-0.35528999999999999</v>
      </c>
      <c r="L169" s="58">
        <v>-0.35528999999999999</v>
      </c>
      <c r="M169" s="58">
        <v>-3</v>
      </c>
      <c r="N169" s="58">
        <v>-3</v>
      </c>
      <c r="O169" s="58">
        <v>-5</v>
      </c>
      <c r="Q169" s="34">
        <f t="shared" ref="Q169:Q188" si="122">SUM(B169:E169)</f>
        <v>-11.740080000000001</v>
      </c>
      <c r="R169" s="34">
        <f t="shared" ref="R169:R188" si="123">SUM(F169:I169)</f>
        <v>-11.238589999999999</v>
      </c>
      <c r="S169" s="34">
        <f t="shared" ref="S169:S188" si="124">SUM(J169:M169)</f>
        <v>-4.0658700000000003</v>
      </c>
      <c r="T169" s="34">
        <f t="shared" ref="T169:T188" si="125">SUM(N169:P169)</f>
        <v>-8</v>
      </c>
      <c r="U169" s="45" t="s">
        <v>9</v>
      </c>
      <c r="W169" s="34"/>
      <c r="X169" s="34"/>
      <c r="Y169" s="34"/>
      <c r="Z169" s="34"/>
      <c r="AA169" s="34"/>
      <c r="AB169" s="34"/>
      <c r="AC169" s="34"/>
      <c r="AD169" s="34"/>
    </row>
    <row r="170" spans="1:30" ht="15.95" hidden="1" customHeight="1" outlineLevel="1" x14ac:dyDescent="0.2">
      <c r="A170" s="57" t="s">
        <v>115</v>
      </c>
      <c r="B170" s="140">
        <v>0</v>
      </c>
      <c r="C170" s="140">
        <v>0</v>
      </c>
      <c r="D170" s="140">
        <v>0</v>
      </c>
      <c r="E170" s="140">
        <v>0</v>
      </c>
      <c r="F170" s="140">
        <v>0</v>
      </c>
      <c r="G170" s="140">
        <v>0</v>
      </c>
      <c r="H170" s="140">
        <v>0</v>
      </c>
      <c r="I170" s="140">
        <v>0</v>
      </c>
      <c r="J170" s="140">
        <v>0</v>
      </c>
      <c r="K170" s="140">
        <v>0</v>
      </c>
      <c r="L170" s="58">
        <v>0</v>
      </c>
      <c r="M170" s="58">
        <v>0</v>
      </c>
      <c r="N170" s="58">
        <v>0</v>
      </c>
      <c r="O170" s="58">
        <v>0</v>
      </c>
      <c r="Q170" s="34">
        <f t="shared" si="122"/>
        <v>0</v>
      </c>
      <c r="R170" s="34">
        <f t="shared" si="123"/>
        <v>0</v>
      </c>
      <c r="S170" s="34">
        <f t="shared" si="124"/>
        <v>0</v>
      </c>
      <c r="T170" s="34">
        <f t="shared" si="125"/>
        <v>0</v>
      </c>
      <c r="U170" s="45" t="s">
        <v>9</v>
      </c>
      <c r="W170" s="34"/>
      <c r="X170" s="34"/>
      <c r="Y170" s="34"/>
      <c r="Z170" s="34"/>
      <c r="AA170" s="34"/>
      <c r="AB170" s="34"/>
      <c r="AC170" s="34"/>
      <c r="AD170" s="34"/>
    </row>
    <row r="171" spans="1:30" ht="15.95" hidden="1" customHeight="1" outlineLevel="1" x14ac:dyDescent="0.2">
      <c r="A171" s="57" t="s">
        <v>116</v>
      </c>
      <c r="B171" s="140">
        <v>0</v>
      </c>
      <c r="C171" s="140">
        <v>0</v>
      </c>
      <c r="D171" s="140">
        <v>0</v>
      </c>
      <c r="E171" s="140">
        <v>0</v>
      </c>
      <c r="F171" s="140">
        <v>0</v>
      </c>
      <c r="G171" s="140">
        <v>0</v>
      </c>
      <c r="H171" s="140">
        <v>0</v>
      </c>
      <c r="I171" s="140">
        <v>0</v>
      </c>
      <c r="J171" s="140">
        <v>0</v>
      </c>
      <c r="K171" s="140">
        <v>0</v>
      </c>
      <c r="L171" s="58">
        <v>0</v>
      </c>
      <c r="M171" s="58">
        <v>0</v>
      </c>
      <c r="N171" s="58">
        <v>0</v>
      </c>
      <c r="O171" s="58">
        <v>0</v>
      </c>
      <c r="Q171" s="34">
        <f t="shared" si="122"/>
        <v>0</v>
      </c>
      <c r="R171" s="34">
        <f t="shared" si="123"/>
        <v>0</v>
      </c>
      <c r="S171" s="34">
        <f t="shared" si="124"/>
        <v>0</v>
      </c>
      <c r="T171" s="34">
        <f t="shared" si="125"/>
        <v>0</v>
      </c>
      <c r="U171" s="45" t="s">
        <v>9</v>
      </c>
      <c r="W171" s="34"/>
      <c r="X171" s="34"/>
      <c r="Y171" s="34"/>
      <c r="Z171" s="34"/>
      <c r="AA171" s="34"/>
      <c r="AB171" s="34"/>
      <c r="AC171" s="34"/>
      <c r="AD171" s="34"/>
    </row>
    <row r="172" spans="1:30" ht="15.95" hidden="1" customHeight="1" outlineLevel="1" x14ac:dyDescent="0.2">
      <c r="A172" s="57" t="s">
        <v>117</v>
      </c>
      <c r="B172" s="140">
        <v>0</v>
      </c>
      <c r="C172" s="140">
        <v>0</v>
      </c>
      <c r="D172" s="140">
        <v>0</v>
      </c>
      <c r="E172" s="140">
        <v>0</v>
      </c>
      <c r="F172" s="140">
        <v>39.4298</v>
      </c>
      <c r="G172" s="140">
        <v>0</v>
      </c>
      <c r="H172" s="140">
        <v>117.38345000000001</v>
      </c>
      <c r="I172" s="140">
        <v>97.078469999999996</v>
      </c>
      <c r="J172" s="140">
        <v>0</v>
      </c>
      <c r="K172" s="140">
        <v>0</v>
      </c>
      <c r="L172" s="58">
        <v>90</v>
      </c>
      <c r="M172" s="58">
        <v>116</v>
      </c>
      <c r="N172" s="58">
        <v>72</v>
      </c>
      <c r="O172" s="58">
        <v>412</v>
      </c>
      <c r="Q172" s="34">
        <f t="shared" si="122"/>
        <v>0</v>
      </c>
      <c r="R172" s="34">
        <f t="shared" si="123"/>
        <v>253.89172000000002</v>
      </c>
      <c r="S172" s="34">
        <f t="shared" si="124"/>
        <v>206</v>
      </c>
      <c r="T172" s="34">
        <f t="shared" si="125"/>
        <v>484</v>
      </c>
      <c r="U172" s="45" t="s">
        <v>9</v>
      </c>
      <c r="W172" s="34"/>
      <c r="X172" s="34"/>
      <c r="Y172" s="34"/>
      <c r="Z172" s="34"/>
      <c r="AA172" s="34"/>
      <c r="AB172" s="34"/>
      <c r="AC172" s="34"/>
      <c r="AD172" s="34"/>
    </row>
    <row r="173" spans="1:30" ht="15.95" hidden="1" customHeight="1" outlineLevel="1" x14ac:dyDescent="0.2">
      <c r="A173" s="57" t="s">
        <v>118</v>
      </c>
      <c r="B173" s="140">
        <v>0</v>
      </c>
      <c r="C173" s="140">
        <v>0</v>
      </c>
      <c r="D173" s="140">
        <v>0</v>
      </c>
      <c r="E173" s="140">
        <v>-4.9762400000000007</v>
      </c>
      <c r="F173" s="140">
        <v>-4.54047</v>
      </c>
      <c r="G173" s="140">
        <v>-756.34792000000004</v>
      </c>
      <c r="H173" s="140">
        <v>49.726129999999984</v>
      </c>
      <c r="I173" s="140">
        <v>-5.2802300000000004</v>
      </c>
      <c r="J173" s="140">
        <v>0</v>
      </c>
      <c r="K173" s="140">
        <v>-83.158720000000002</v>
      </c>
      <c r="L173" s="58">
        <v>-49.939050000000002</v>
      </c>
      <c r="M173" s="58">
        <v>0</v>
      </c>
      <c r="N173" s="58">
        <v>-66</v>
      </c>
      <c r="O173" s="58">
        <v>0</v>
      </c>
      <c r="Q173" s="34">
        <f t="shared" si="122"/>
        <v>-4.9762400000000007</v>
      </c>
      <c r="R173" s="34">
        <f t="shared" si="123"/>
        <v>-716.44249000000002</v>
      </c>
      <c r="S173" s="34">
        <f t="shared" si="124"/>
        <v>-133.09777</v>
      </c>
      <c r="T173" s="34">
        <f t="shared" si="125"/>
        <v>-66</v>
      </c>
      <c r="U173" s="45" t="s">
        <v>9</v>
      </c>
      <c r="W173" s="34"/>
      <c r="X173" s="34"/>
      <c r="Y173" s="34"/>
      <c r="Z173" s="34"/>
      <c r="AA173" s="34"/>
      <c r="AB173" s="34"/>
      <c r="AC173" s="34"/>
      <c r="AD173" s="34"/>
    </row>
    <row r="174" spans="1:30" ht="15.95" hidden="1" customHeight="1" outlineLevel="1" x14ac:dyDescent="0.2">
      <c r="A174" s="59" t="s">
        <v>119</v>
      </c>
      <c r="B174" s="56">
        <f t="shared" ref="B174:H174" si="126">+B167+B162+B161</f>
        <v>0</v>
      </c>
      <c r="C174" s="56">
        <f t="shared" si="126"/>
        <v>1173.6732599999996</v>
      </c>
      <c r="D174" s="56">
        <f t="shared" si="126"/>
        <v>121.37431999999876</v>
      </c>
      <c r="E174" s="56">
        <f t="shared" si="126"/>
        <v>16049.712079999968</v>
      </c>
      <c r="F174" s="56">
        <f t="shared" si="126"/>
        <v>12239.41347</v>
      </c>
      <c r="G174" s="56">
        <f t="shared" si="126"/>
        <v>9540.870910699552</v>
      </c>
      <c r="H174" s="56">
        <f t="shared" si="126"/>
        <v>6971.637112918399</v>
      </c>
      <c r="I174" s="56">
        <f t="shared" ref="I174:J174" si="127">+I167+I162+I161</f>
        <v>12869.1637522664</v>
      </c>
      <c r="J174" s="56">
        <f t="shared" si="127"/>
        <v>14359.352160000002</v>
      </c>
      <c r="K174" s="56">
        <f t="shared" ref="K174" si="128">+K167+K162+K161</f>
        <v>9396.5443000000014</v>
      </c>
      <c r="L174" s="56">
        <f t="shared" ref="L174:M174" si="129">+L167+L162+L161</f>
        <v>18929.247599999995</v>
      </c>
      <c r="M174" s="56">
        <f t="shared" si="129"/>
        <v>17468</v>
      </c>
      <c r="N174" s="56">
        <v>13387</v>
      </c>
      <c r="O174" s="56">
        <v>18450</v>
      </c>
      <c r="Q174" s="56">
        <f t="shared" si="122"/>
        <v>17344.759659999967</v>
      </c>
      <c r="R174" s="56">
        <f t="shared" si="123"/>
        <v>41621.085245884351</v>
      </c>
      <c r="S174" s="56">
        <f t="shared" si="124"/>
        <v>60153.144059999999</v>
      </c>
      <c r="T174" s="56">
        <f t="shared" si="125"/>
        <v>31837</v>
      </c>
      <c r="U174" s="45" t="s">
        <v>9</v>
      </c>
      <c r="W174" s="34"/>
      <c r="X174" s="34"/>
      <c r="Y174" s="34"/>
      <c r="Z174" s="34"/>
      <c r="AA174" s="34"/>
      <c r="AB174" s="34"/>
      <c r="AC174" s="34"/>
      <c r="AD174" s="34"/>
    </row>
    <row r="175" spans="1:30" ht="15.95" hidden="1" customHeight="1" outlineLevel="1" x14ac:dyDescent="0.2">
      <c r="A175" s="60" t="s">
        <v>120</v>
      </c>
      <c r="B175" s="56">
        <f t="shared" ref="B175:H175" si="130">SUM(B176:B178)</f>
        <v>-0.92829000000000006</v>
      </c>
      <c r="C175" s="56">
        <f t="shared" si="130"/>
        <v>-5.83995</v>
      </c>
      <c r="D175" s="56">
        <f t="shared" si="130"/>
        <v>-371.53115000000003</v>
      </c>
      <c r="E175" s="56">
        <f t="shared" si="130"/>
        <v>-1309.6588599999995</v>
      </c>
      <c r="F175" s="56">
        <f t="shared" si="130"/>
        <v>-2665.7706200000002</v>
      </c>
      <c r="G175" s="56">
        <f t="shared" si="130"/>
        <v>-3123.0388799999992</v>
      </c>
      <c r="H175" s="56">
        <f t="shared" si="130"/>
        <v>-1638.5588500000006</v>
      </c>
      <c r="I175" s="56">
        <f t="shared" ref="I175:J175" si="131">SUM(I176:I178)</f>
        <v>-5005.2820599999995</v>
      </c>
      <c r="J175" s="56">
        <f t="shared" si="131"/>
        <v>-3485.9310599999999</v>
      </c>
      <c r="K175" s="56">
        <f t="shared" ref="K175" si="132">SUM(K176:K178)</f>
        <v>-4926.4860499999995</v>
      </c>
      <c r="L175" s="56">
        <f t="shared" ref="L175:M175" si="133">SUM(L176:L178)</f>
        <v>-3972.1943200000001</v>
      </c>
      <c r="M175" s="56">
        <f t="shared" si="133"/>
        <v>-5050</v>
      </c>
      <c r="N175" s="56">
        <v>-3545</v>
      </c>
      <c r="O175" s="56">
        <v>-5800</v>
      </c>
      <c r="Q175" s="56">
        <f t="shared" si="122"/>
        <v>-1687.9582499999997</v>
      </c>
      <c r="R175" s="56">
        <f t="shared" si="123"/>
        <v>-12432.650409999998</v>
      </c>
      <c r="S175" s="56">
        <f t="shared" si="124"/>
        <v>-17434.611429999997</v>
      </c>
      <c r="T175" s="56">
        <f t="shared" si="125"/>
        <v>-9345</v>
      </c>
      <c r="U175" s="45" t="s">
        <v>9</v>
      </c>
      <c r="W175" s="34"/>
      <c r="X175" s="34"/>
      <c r="Y175" s="34"/>
      <c r="Z175" s="34"/>
      <c r="AA175" s="34"/>
      <c r="AB175" s="34"/>
      <c r="AC175" s="34"/>
      <c r="AD175" s="34"/>
    </row>
    <row r="176" spans="1:30" ht="15.95" hidden="1" customHeight="1" outlineLevel="1" x14ac:dyDescent="0.2">
      <c r="A176" s="57" t="s">
        <v>121</v>
      </c>
      <c r="B176" s="58">
        <v>-0.92829000000000006</v>
      </c>
      <c r="C176" s="58">
        <v>-5.83995</v>
      </c>
      <c r="D176" s="58">
        <v>-371.53115000000003</v>
      </c>
      <c r="E176" s="58">
        <v>-1309.6588599999995</v>
      </c>
      <c r="F176" s="58">
        <v>-2665.7706200000002</v>
      </c>
      <c r="G176" s="58">
        <v>-3123.0388799999992</v>
      </c>
      <c r="H176" s="58">
        <v>-1638.5588500000006</v>
      </c>
      <c r="I176" s="58">
        <v>-5005.2820599999995</v>
      </c>
      <c r="J176" s="58">
        <v>-3274.4404399999999</v>
      </c>
      <c r="K176" s="58">
        <v>-3173.9067</v>
      </c>
      <c r="L176" s="58">
        <v>-3953.2260499999998</v>
      </c>
      <c r="M176" s="58">
        <v>-4885</v>
      </c>
      <c r="N176" s="58">
        <v>-3440</v>
      </c>
      <c r="O176" s="58">
        <v>-4791</v>
      </c>
      <c r="Q176" s="58">
        <f t="shared" si="122"/>
        <v>-1687.9582499999997</v>
      </c>
      <c r="R176" s="58">
        <f t="shared" si="123"/>
        <v>-12432.650409999998</v>
      </c>
      <c r="S176" s="58">
        <f t="shared" si="124"/>
        <v>-15286.573189999999</v>
      </c>
      <c r="T176" s="58">
        <f t="shared" si="125"/>
        <v>-8231</v>
      </c>
      <c r="U176" s="45" t="s">
        <v>9</v>
      </c>
      <c r="W176" s="34"/>
      <c r="X176" s="34"/>
      <c r="Y176" s="34"/>
      <c r="Z176" s="34"/>
      <c r="AA176" s="34"/>
      <c r="AB176" s="34"/>
      <c r="AC176" s="34"/>
      <c r="AD176" s="34"/>
    </row>
    <row r="177" spans="1:30" ht="15.95" hidden="1" customHeight="1" outlineLevel="1" x14ac:dyDescent="0.2">
      <c r="A177" s="57" t="s">
        <v>122</v>
      </c>
      <c r="B177" s="58">
        <v>0</v>
      </c>
      <c r="C177" s="58">
        <v>0</v>
      </c>
      <c r="D177" s="58">
        <v>0</v>
      </c>
      <c r="E177" s="58">
        <v>0</v>
      </c>
      <c r="F177" s="58">
        <v>0</v>
      </c>
      <c r="G177" s="58">
        <v>0</v>
      </c>
      <c r="H177" s="58">
        <v>0</v>
      </c>
      <c r="I177" s="58">
        <v>0</v>
      </c>
      <c r="J177" s="58">
        <v>-133.37034</v>
      </c>
      <c r="K177" s="58">
        <v>-0.84845999999998867</v>
      </c>
      <c r="L177" s="58">
        <v>-1.8560000000000001</v>
      </c>
      <c r="M177" s="58">
        <v>-50</v>
      </c>
      <c r="N177" s="58">
        <v>-5</v>
      </c>
      <c r="O177" s="58">
        <v>-146</v>
      </c>
      <c r="Q177" s="58">
        <f t="shared" si="122"/>
        <v>0</v>
      </c>
      <c r="R177" s="58">
        <f t="shared" si="123"/>
        <v>0</v>
      </c>
      <c r="S177" s="58">
        <f t="shared" si="124"/>
        <v>-186.07479999999998</v>
      </c>
      <c r="T177" s="58">
        <f t="shared" si="125"/>
        <v>-151</v>
      </c>
      <c r="U177" s="45" t="s">
        <v>9</v>
      </c>
      <c r="W177" s="34"/>
      <c r="X177" s="34"/>
      <c r="Y177" s="34"/>
      <c r="Z177" s="34"/>
      <c r="AA177" s="34"/>
      <c r="AB177" s="34"/>
      <c r="AC177" s="34"/>
      <c r="AD177" s="34"/>
    </row>
    <row r="178" spans="1:30" ht="15.95" hidden="1" customHeight="1" outlineLevel="1" x14ac:dyDescent="0.2">
      <c r="A178" s="57" t="s">
        <v>123</v>
      </c>
      <c r="B178" s="58">
        <v>0</v>
      </c>
      <c r="C178" s="58">
        <v>0</v>
      </c>
      <c r="D178" s="58">
        <v>0</v>
      </c>
      <c r="E178" s="58">
        <v>0</v>
      </c>
      <c r="F178" s="58">
        <v>0</v>
      </c>
      <c r="G178" s="58">
        <v>0</v>
      </c>
      <c r="H178" s="58">
        <v>0</v>
      </c>
      <c r="I178" s="58">
        <v>0</v>
      </c>
      <c r="J178" s="58">
        <v>-78.120279999999994</v>
      </c>
      <c r="K178" s="58">
        <v>-1751.7308899999998</v>
      </c>
      <c r="L178" s="58">
        <v>-17.112270000000002</v>
      </c>
      <c r="M178" s="58">
        <v>-115</v>
      </c>
      <c r="N178" s="58">
        <v>-100</v>
      </c>
      <c r="O178" s="58">
        <v>-863</v>
      </c>
      <c r="Q178" s="58">
        <f t="shared" si="122"/>
        <v>0</v>
      </c>
      <c r="R178" s="58">
        <f t="shared" si="123"/>
        <v>0</v>
      </c>
      <c r="S178" s="58">
        <f t="shared" si="124"/>
        <v>-1961.96344</v>
      </c>
      <c r="T178" s="58">
        <f t="shared" si="125"/>
        <v>-963</v>
      </c>
      <c r="U178" s="45" t="s">
        <v>9</v>
      </c>
      <c r="W178" s="34"/>
      <c r="X178" s="34"/>
      <c r="Y178" s="34"/>
      <c r="Z178" s="34"/>
      <c r="AA178" s="34"/>
      <c r="AB178" s="34"/>
      <c r="AC178" s="34"/>
      <c r="AD178" s="34"/>
    </row>
    <row r="179" spans="1:30" ht="15.95" hidden="1" customHeight="1" outlineLevel="1" x14ac:dyDescent="0.2">
      <c r="A179" s="60" t="s">
        <v>124</v>
      </c>
      <c r="B179" s="56">
        <f t="shared" ref="B179:H179" si="134">SUM(B180:B181)</f>
        <v>1.8654900000000001</v>
      </c>
      <c r="C179" s="56">
        <f t="shared" si="134"/>
        <v>0.93957000000000046</v>
      </c>
      <c r="D179" s="56">
        <f t="shared" si="134"/>
        <v>12.255079999999998</v>
      </c>
      <c r="E179" s="56">
        <f t="shared" si="134"/>
        <v>98.406130000000005</v>
      </c>
      <c r="F179" s="56">
        <f t="shared" si="134"/>
        <v>133.49809999999999</v>
      </c>
      <c r="G179" s="56">
        <f t="shared" si="134"/>
        <v>151.62791999999996</v>
      </c>
      <c r="H179" s="56">
        <f t="shared" si="134"/>
        <v>384.86721</v>
      </c>
      <c r="I179" s="56">
        <f t="shared" ref="I179:J179" si="135">SUM(I180:I181)</f>
        <v>974.82904000000008</v>
      </c>
      <c r="J179" s="56">
        <f t="shared" si="135"/>
        <v>252.23079000000001</v>
      </c>
      <c r="K179" s="56">
        <f t="shared" ref="K179" si="136">SUM(K180:K181)</f>
        <v>42.624569999999949</v>
      </c>
      <c r="L179" s="56">
        <f t="shared" ref="L179:M179" si="137">SUM(L180:L181)</f>
        <v>69.170450000000002</v>
      </c>
      <c r="M179" s="56">
        <f t="shared" si="137"/>
        <v>101</v>
      </c>
      <c r="N179" s="56">
        <v>128</v>
      </c>
      <c r="O179" s="56">
        <v>282</v>
      </c>
      <c r="Q179" s="56">
        <f t="shared" si="122"/>
        <v>113.46627000000001</v>
      </c>
      <c r="R179" s="56">
        <f t="shared" si="123"/>
        <v>1644.8222700000001</v>
      </c>
      <c r="S179" s="56">
        <f t="shared" si="124"/>
        <v>465.02580999999998</v>
      </c>
      <c r="T179" s="56">
        <f t="shared" si="125"/>
        <v>410</v>
      </c>
      <c r="U179" s="45" t="s">
        <v>9</v>
      </c>
      <c r="W179" s="34"/>
      <c r="X179" s="34"/>
      <c r="Y179" s="34"/>
      <c r="Z179" s="34"/>
      <c r="AA179" s="34"/>
      <c r="AB179" s="34"/>
      <c r="AC179" s="34"/>
      <c r="AD179" s="34"/>
    </row>
    <row r="180" spans="1:30" ht="15.95" hidden="1" customHeight="1" outlineLevel="1" x14ac:dyDescent="0.2">
      <c r="A180" s="57" t="s">
        <v>125</v>
      </c>
      <c r="B180" s="58">
        <v>1.8654900000000001</v>
      </c>
      <c r="C180" s="58">
        <v>0.93957000000000046</v>
      </c>
      <c r="D180" s="58">
        <v>12.255079999999998</v>
      </c>
      <c r="E180" s="58">
        <v>98.406130000000005</v>
      </c>
      <c r="F180" s="58">
        <v>133.49809999999999</v>
      </c>
      <c r="G180" s="58">
        <v>151.62791999999996</v>
      </c>
      <c r="H180" s="58">
        <v>384.86721</v>
      </c>
      <c r="I180" s="58">
        <v>974.82904000000008</v>
      </c>
      <c r="J180" s="58">
        <v>252.23079000000001</v>
      </c>
      <c r="K180" s="58">
        <v>42.624569999999949</v>
      </c>
      <c r="L180" s="58">
        <v>69.170450000000002</v>
      </c>
      <c r="M180" s="58">
        <v>98</v>
      </c>
      <c r="N180" s="58">
        <v>128</v>
      </c>
      <c r="O180" s="58">
        <v>222</v>
      </c>
      <c r="Q180" s="58">
        <f t="shared" si="122"/>
        <v>113.46627000000001</v>
      </c>
      <c r="R180" s="58">
        <f t="shared" si="123"/>
        <v>1644.8222700000001</v>
      </c>
      <c r="S180" s="58">
        <f t="shared" si="124"/>
        <v>462.02580999999998</v>
      </c>
      <c r="T180" s="58">
        <f t="shared" si="125"/>
        <v>350</v>
      </c>
      <c r="U180" s="45" t="s">
        <v>9</v>
      </c>
      <c r="W180" s="34"/>
      <c r="X180" s="34"/>
      <c r="Y180" s="34"/>
      <c r="Z180" s="34"/>
      <c r="AA180" s="34"/>
      <c r="AB180" s="34"/>
      <c r="AC180" s="34"/>
      <c r="AD180" s="34"/>
    </row>
    <row r="181" spans="1:30" ht="15.95" hidden="1" customHeight="1" outlineLevel="1" x14ac:dyDescent="0.2">
      <c r="A181" s="57" t="s">
        <v>123</v>
      </c>
      <c r="B181" s="56">
        <v>0</v>
      </c>
      <c r="C181" s="56">
        <v>0</v>
      </c>
      <c r="D181" s="56">
        <v>0</v>
      </c>
      <c r="E181" s="56">
        <v>0</v>
      </c>
      <c r="F181" s="56">
        <v>0</v>
      </c>
      <c r="G181" s="56">
        <v>0</v>
      </c>
      <c r="H181" s="56">
        <v>0</v>
      </c>
      <c r="I181" s="56">
        <v>0</v>
      </c>
      <c r="J181" s="56">
        <v>0</v>
      </c>
      <c r="K181" s="56">
        <v>0</v>
      </c>
      <c r="L181" s="58">
        <v>0</v>
      </c>
      <c r="M181" s="58">
        <v>3</v>
      </c>
      <c r="N181" s="58">
        <v>0</v>
      </c>
      <c r="O181" s="58">
        <v>60</v>
      </c>
      <c r="Q181" s="56">
        <f t="shared" si="122"/>
        <v>0</v>
      </c>
      <c r="R181" s="56">
        <f t="shared" si="123"/>
        <v>0</v>
      </c>
      <c r="S181" s="56">
        <f t="shared" si="124"/>
        <v>3</v>
      </c>
      <c r="T181" s="56">
        <f t="shared" si="125"/>
        <v>60</v>
      </c>
      <c r="U181" s="45" t="s">
        <v>9</v>
      </c>
      <c r="W181" s="34"/>
      <c r="X181" s="34"/>
      <c r="Y181" s="34"/>
      <c r="Z181" s="34"/>
      <c r="AA181" s="34"/>
      <c r="AB181" s="34"/>
      <c r="AC181" s="34"/>
      <c r="AD181" s="34"/>
    </row>
    <row r="182" spans="1:30" ht="15.95" hidden="1" customHeight="1" outlineLevel="1" x14ac:dyDescent="0.2">
      <c r="A182" s="55" t="s">
        <v>126</v>
      </c>
      <c r="B182" s="56">
        <f t="shared" ref="B182:H182" si="138">+B179+B175+B174</f>
        <v>0.93720000000000003</v>
      </c>
      <c r="C182" s="56">
        <f t="shared" si="138"/>
        <v>1168.7728799999995</v>
      </c>
      <c r="D182" s="56">
        <f t="shared" si="138"/>
        <v>-237.90175000000124</v>
      </c>
      <c r="E182" s="56">
        <f t="shared" si="138"/>
        <v>14838.459349999968</v>
      </c>
      <c r="F182" s="56">
        <f t="shared" si="138"/>
        <v>9707.1409499999991</v>
      </c>
      <c r="G182" s="56">
        <f t="shared" si="138"/>
        <v>6569.4599506995528</v>
      </c>
      <c r="H182" s="56">
        <f t="shared" si="138"/>
        <v>5717.9454729183981</v>
      </c>
      <c r="I182" s="56">
        <f t="shared" ref="I182:J182" si="139">+I179+I175+I174</f>
        <v>8838.7107322664015</v>
      </c>
      <c r="J182" s="56">
        <f t="shared" si="139"/>
        <v>11125.651890000003</v>
      </c>
      <c r="K182" s="56">
        <f t="shared" ref="K182" si="140">+K179+K175+K174</f>
        <v>4512.6828200000018</v>
      </c>
      <c r="L182" s="56">
        <f t="shared" ref="L182:M182" si="141">+L179+L175+L174</f>
        <v>15026.223729999994</v>
      </c>
      <c r="M182" s="56">
        <f t="shared" si="141"/>
        <v>12519</v>
      </c>
      <c r="N182" s="56">
        <v>9970</v>
      </c>
      <c r="O182" s="56">
        <v>12932</v>
      </c>
      <c r="Q182" s="56">
        <f t="shared" si="122"/>
        <v>15770.267679999966</v>
      </c>
      <c r="R182" s="56">
        <f t="shared" si="123"/>
        <v>30833.257105884353</v>
      </c>
      <c r="S182" s="56">
        <f t="shared" si="124"/>
        <v>43183.558440000001</v>
      </c>
      <c r="T182" s="56">
        <f t="shared" si="125"/>
        <v>22902</v>
      </c>
      <c r="U182" s="45" t="s">
        <v>9</v>
      </c>
      <c r="W182" s="34"/>
      <c r="X182" s="34"/>
      <c r="Y182" s="34"/>
      <c r="Z182" s="34"/>
      <c r="AA182" s="34"/>
      <c r="AB182" s="34"/>
      <c r="AC182" s="34"/>
      <c r="AD182" s="34"/>
    </row>
    <row r="183" spans="1:30" ht="15.95" hidden="1" customHeight="1" outlineLevel="1" x14ac:dyDescent="0.2">
      <c r="A183" s="55" t="s">
        <v>127</v>
      </c>
      <c r="B183" s="56">
        <f t="shared" ref="B183:H183" si="142">SUM(B184:B187)</f>
        <v>0</v>
      </c>
      <c r="C183" s="56">
        <f t="shared" si="142"/>
        <v>-933.57064999999989</v>
      </c>
      <c r="D183" s="56">
        <f t="shared" si="142"/>
        <v>-59.471960000000081</v>
      </c>
      <c r="E183" s="56">
        <f t="shared" si="142"/>
        <v>-5426.6196399999999</v>
      </c>
      <c r="F183" s="56">
        <f t="shared" si="142"/>
        <v>-3939.2497199999998</v>
      </c>
      <c r="G183" s="56">
        <f t="shared" si="142"/>
        <v>2814.0039299999999</v>
      </c>
      <c r="H183" s="56">
        <f t="shared" si="142"/>
        <v>-225.33586000000008</v>
      </c>
      <c r="I183" s="56">
        <f t="shared" ref="I183:J183" si="143">SUM(I184:I187)</f>
        <v>-573.16460000000006</v>
      </c>
      <c r="J183" s="56">
        <f t="shared" si="143"/>
        <v>-1205.0877599999999</v>
      </c>
      <c r="K183" s="56">
        <f t="shared" ref="K183" si="144">SUM(K184:K187)</f>
        <v>-336.91448000000003</v>
      </c>
      <c r="L183" s="56">
        <f t="shared" ref="L183:M183" si="145">SUM(L184:L187)</f>
        <v>-699.18268</v>
      </c>
      <c r="M183" s="56">
        <f t="shared" si="145"/>
        <v>57</v>
      </c>
      <c r="N183" s="56">
        <v>-554</v>
      </c>
      <c r="O183" s="56">
        <v>-732</v>
      </c>
      <c r="Q183" s="56">
        <f t="shared" si="122"/>
        <v>-6419.6622499999994</v>
      </c>
      <c r="R183" s="56">
        <f t="shared" si="123"/>
        <v>-1923.7462500000001</v>
      </c>
      <c r="S183" s="56">
        <f t="shared" si="124"/>
        <v>-2184.1849199999997</v>
      </c>
      <c r="T183" s="56">
        <f t="shared" si="125"/>
        <v>-1286</v>
      </c>
      <c r="U183" s="45" t="s">
        <v>9</v>
      </c>
      <c r="W183" s="34"/>
      <c r="X183" s="34"/>
      <c r="Y183" s="34"/>
      <c r="Z183" s="34"/>
      <c r="AA183" s="34"/>
      <c r="AB183" s="34"/>
      <c r="AC183" s="34"/>
      <c r="AD183" s="34"/>
    </row>
    <row r="184" spans="1:30" ht="15.95" hidden="1" customHeight="1" outlineLevel="1" x14ac:dyDescent="0.2">
      <c r="A184" s="57" t="s">
        <v>128</v>
      </c>
      <c r="B184" s="58">
        <v>0</v>
      </c>
      <c r="C184" s="58">
        <v>0</v>
      </c>
      <c r="D184" s="58">
        <v>0</v>
      </c>
      <c r="E184" s="58">
        <v>0</v>
      </c>
      <c r="F184" s="58">
        <v>0</v>
      </c>
      <c r="G184" s="58">
        <v>-177.17173</v>
      </c>
      <c r="H184" s="58">
        <v>-153.92627999999999</v>
      </c>
      <c r="I184" s="58">
        <v>-161.97001</v>
      </c>
      <c r="J184" s="58">
        <v>-702.40695000000005</v>
      </c>
      <c r="K184" s="58">
        <v>-153.11572999999999</v>
      </c>
      <c r="L184" s="58">
        <v>-203.40588</v>
      </c>
      <c r="M184" s="58">
        <v>291</v>
      </c>
      <c r="N184" s="58">
        <v>-184</v>
      </c>
      <c r="O184" s="58">
        <v>-252</v>
      </c>
      <c r="Q184" s="58">
        <f t="shared" si="122"/>
        <v>0</v>
      </c>
      <c r="R184" s="58">
        <f t="shared" si="123"/>
        <v>-493.06801999999999</v>
      </c>
      <c r="S184" s="58">
        <f t="shared" si="124"/>
        <v>-767.92856000000006</v>
      </c>
      <c r="T184" s="58">
        <f t="shared" si="125"/>
        <v>-436</v>
      </c>
      <c r="U184" s="45" t="s">
        <v>9</v>
      </c>
      <c r="W184" s="34"/>
      <c r="X184" s="34"/>
      <c r="Y184" s="34"/>
      <c r="Z184" s="34"/>
      <c r="AA184" s="34"/>
      <c r="AB184" s="34"/>
      <c r="AC184" s="34"/>
      <c r="AD184" s="34"/>
    </row>
    <row r="185" spans="1:30" ht="15.95" hidden="1" customHeight="1" outlineLevel="1" x14ac:dyDescent="0.2">
      <c r="A185" s="57" t="s">
        <v>129</v>
      </c>
      <c r="B185" s="58">
        <v>0</v>
      </c>
      <c r="C185" s="58">
        <v>0</v>
      </c>
      <c r="D185" s="58">
        <v>0</v>
      </c>
      <c r="E185" s="58">
        <v>0</v>
      </c>
      <c r="F185" s="58">
        <v>0</v>
      </c>
      <c r="G185" s="58">
        <v>-88.110799999999998</v>
      </c>
      <c r="H185" s="58">
        <v>-86.35978999999999</v>
      </c>
      <c r="I185" s="58">
        <v>-90.698909999999998</v>
      </c>
      <c r="J185" s="58">
        <v>-255.0265</v>
      </c>
      <c r="K185" s="58">
        <v>-86.472669999999994</v>
      </c>
      <c r="L185" s="58">
        <v>-109.96651</v>
      </c>
      <c r="M185" s="58">
        <v>42</v>
      </c>
      <c r="N185" s="58">
        <v>-89</v>
      </c>
      <c r="O185" s="58">
        <v>-123</v>
      </c>
      <c r="Q185" s="58">
        <f t="shared" si="122"/>
        <v>0</v>
      </c>
      <c r="R185" s="58">
        <f t="shared" si="123"/>
        <v>-265.16949999999997</v>
      </c>
      <c r="S185" s="58">
        <f t="shared" si="124"/>
        <v>-409.46568000000002</v>
      </c>
      <c r="T185" s="58">
        <f t="shared" si="125"/>
        <v>-212</v>
      </c>
      <c r="U185" s="45" t="s">
        <v>9</v>
      </c>
      <c r="W185" s="34"/>
      <c r="X185" s="34"/>
      <c r="Y185" s="34"/>
      <c r="Z185" s="34"/>
      <c r="AA185" s="34"/>
      <c r="AB185" s="34"/>
      <c r="AC185" s="34"/>
      <c r="AD185" s="34"/>
    </row>
    <row r="186" spans="1:30" ht="15.95" hidden="1" customHeight="1" outlineLevel="1" x14ac:dyDescent="0.2">
      <c r="A186" s="57" t="s">
        <v>130</v>
      </c>
      <c r="B186" s="58">
        <v>0</v>
      </c>
      <c r="C186" s="58">
        <v>-618.7041999999999</v>
      </c>
      <c r="D186" s="58">
        <v>-35.911250000000109</v>
      </c>
      <c r="E186" s="58">
        <v>-3513.9964</v>
      </c>
      <c r="F186" s="58">
        <v>-2876.6557400000002</v>
      </c>
      <c r="G186" s="58">
        <v>2318.2380400000002</v>
      </c>
      <c r="H186" s="58">
        <v>9.7079299999999193</v>
      </c>
      <c r="I186" s="58">
        <v>-208.11408</v>
      </c>
      <c r="J186" s="58">
        <v>-160.81448</v>
      </c>
      <c r="K186" s="58">
        <v>-63.198750000000018</v>
      </c>
      <c r="L186" s="58">
        <v>-250.52616</v>
      </c>
      <c r="M186" s="58">
        <v>-179</v>
      </c>
      <c r="N186" s="58">
        <v>-182</v>
      </c>
      <c r="O186" s="58">
        <v>-232</v>
      </c>
      <c r="Q186" s="58">
        <f t="shared" si="122"/>
        <v>-4168.6118500000002</v>
      </c>
      <c r="R186" s="58">
        <f t="shared" si="123"/>
        <v>-756.82384999999999</v>
      </c>
      <c r="S186" s="58">
        <f t="shared" si="124"/>
        <v>-653.53939000000003</v>
      </c>
      <c r="T186" s="58">
        <f t="shared" si="125"/>
        <v>-414</v>
      </c>
      <c r="U186" s="45" t="s">
        <v>9</v>
      </c>
      <c r="W186" s="34"/>
      <c r="X186" s="34"/>
      <c r="Y186" s="34"/>
      <c r="Z186" s="34"/>
      <c r="AA186" s="34"/>
      <c r="AB186" s="34"/>
      <c r="AC186" s="34"/>
      <c r="AD186" s="34"/>
    </row>
    <row r="187" spans="1:30" ht="15.95" hidden="1" customHeight="1" outlineLevel="1" x14ac:dyDescent="0.2">
      <c r="A187" s="57" t="s">
        <v>131</v>
      </c>
      <c r="B187" s="58">
        <v>0</v>
      </c>
      <c r="C187" s="58">
        <v>-314.86644999999999</v>
      </c>
      <c r="D187" s="58">
        <v>-23.560709999999972</v>
      </c>
      <c r="E187" s="58">
        <v>-1912.6232400000001</v>
      </c>
      <c r="F187" s="58">
        <v>-1062.5939799999999</v>
      </c>
      <c r="G187" s="58">
        <v>761.04841999999985</v>
      </c>
      <c r="H187" s="58">
        <v>5.2422799999999938</v>
      </c>
      <c r="I187" s="58">
        <v>-112.38160000000001</v>
      </c>
      <c r="J187" s="58">
        <v>-86.839830000000006</v>
      </c>
      <c r="K187" s="58">
        <v>-34.127330000000001</v>
      </c>
      <c r="L187" s="58">
        <v>-135.28413</v>
      </c>
      <c r="M187" s="58">
        <v>-97</v>
      </c>
      <c r="N187" s="58">
        <v>-99</v>
      </c>
      <c r="O187" s="58">
        <v>-125</v>
      </c>
      <c r="Q187" s="58">
        <f t="shared" si="122"/>
        <v>-2251.0504000000001</v>
      </c>
      <c r="R187" s="58">
        <f t="shared" si="123"/>
        <v>-408.68488000000002</v>
      </c>
      <c r="S187" s="58">
        <f t="shared" si="124"/>
        <v>-353.25129000000004</v>
      </c>
      <c r="T187" s="58">
        <f t="shared" si="125"/>
        <v>-224</v>
      </c>
      <c r="U187" s="45" t="s">
        <v>9</v>
      </c>
      <c r="W187" s="34"/>
      <c r="X187" s="34"/>
      <c r="Y187" s="34"/>
      <c r="Z187" s="34"/>
      <c r="AA187" s="34"/>
      <c r="AB187" s="34"/>
      <c r="AC187" s="34"/>
      <c r="AD187" s="34"/>
    </row>
    <row r="188" spans="1:30" ht="15.95" hidden="1" customHeight="1" outlineLevel="1" x14ac:dyDescent="0.2">
      <c r="A188" s="55" t="s">
        <v>81</v>
      </c>
      <c r="B188" s="56">
        <f t="shared" ref="B188:H188" si="146">+B183+B182</f>
        <v>0.93720000000000003</v>
      </c>
      <c r="C188" s="56">
        <f t="shared" si="146"/>
        <v>235.20222999999964</v>
      </c>
      <c r="D188" s="56">
        <f t="shared" si="146"/>
        <v>-297.37371000000132</v>
      </c>
      <c r="E188" s="56">
        <f t="shared" si="146"/>
        <v>9411.8397099999675</v>
      </c>
      <c r="F188" s="56">
        <f t="shared" si="146"/>
        <v>5767.8912299999993</v>
      </c>
      <c r="G188" s="56">
        <f t="shared" si="146"/>
        <v>9383.4638806995536</v>
      </c>
      <c r="H188" s="56">
        <f t="shared" si="146"/>
        <v>5492.6096129183979</v>
      </c>
      <c r="I188" s="56">
        <f t="shared" ref="I188:J188" si="147">+I183+I182</f>
        <v>8265.5461322664014</v>
      </c>
      <c r="J188" s="56">
        <f t="shared" si="147"/>
        <v>9920.5641300000025</v>
      </c>
      <c r="K188" s="56">
        <f t="shared" ref="K188" si="148">+K183+K182</f>
        <v>4175.7683400000014</v>
      </c>
      <c r="L188" s="56">
        <f t="shared" ref="L188:M188" si="149">+L183+L182</f>
        <v>14327.041049999994</v>
      </c>
      <c r="M188" s="56">
        <f t="shared" si="149"/>
        <v>12576</v>
      </c>
      <c r="N188" s="56">
        <v>9416</v>
      </c>
      <c r="O188" s="56">
        <v>12200</v>
      </c>
      <c r="Q188" s="56">
        <f t="shared" si="122"/>
        <v>9350.6054299999651</v>
      </c>
      <c r="R188" s="56">
        <f t="shared" si="123"/>
        <v>28909.510855884353</v>
      </c>
      <c r="S188" s="56">
        <f t="shared" si="124"/>
        <v>40999.373520000001</v>
      </c>
      <c r="T188" s="56">
        <f t="shared" si="125"/>
        <v>21616</v>
      </c>
      <c r="U188" s="45" t="s">
        <v>9</v>
      </c>
    </row>
    <row r="189" spans="1:30" ht="15.95" customHeight="1" collapsed="1" x14ac:dyDescent="0.2">
      <c r="U189" s="45" t="s">
        <v>9</v>
      </c>
    </row>
    <row r="190" spans="1:30" s="42" customFormat="1" ht="15.95" customHeight="1" x14ac:dyDescent="0.2">
      <c r="A190" s="39" t="s">
        <v>182</v>
      </c>
      <c r="B190" s="40"/>
      <c r="C190" s="40"/>
      <c r="D190" s="40"/>
      <c r="E190" s="40"/>
      <c r="F190" s="40"/>
      <c r="G190" s="40"/>
      <c r="H190" s="40"/>
      <c r="I190" s="40"/>
      <c r="J190" s="40"/>
      <c r="K190" s="40"/>
      <c r="L190" s="40"/>
      <c r="M190" s="40"/>
      <c r="N190" s="40"/>
      <c r="O190" s="40"/>
      <c r="Q190" s="40"/>
      <c r="R190" s="40"/>
      <c r="S190" s="40"/>
      <c r="T190" s="40"/>
      <c r="U190" s="41" t="s">
        <v>9</v>
      </c>
    </row>
    <row r="191" spans="1:30" ht="15.95" customHeight="1" collapsed="1" x14ac:dyDescent="0.2">
      <c r="A191" s="43" t="s">
        <v>133</v>
      </c>
      <c r="B191" s="145">
        <f t="shared" ref="B191:H191" si="150">+B192+B207</f>
        <v>7348.8808999999983</v>
      </c>
      <c r="C191" s="145">
        <f t="shared" si="150"/>
        <v>39312.143120000001</v>
      </c>
      <c r="D191" s="145">
        <f t="shared" si="150"/>
        <v>117456.77139000001</v>
      </c>
      <c r="E191" s="145">
        <f t="shared" si="150"/>
        <v>235903.96685000011</v>
      </c>
      <c r="F191" s="145">
        <f t="shared" si="150"/>
        <v>272711.28874999995</v>
      </c>
      <c r="G191" s="145">
        <f t="shared" si="150"/>
        <v>275706.37536999997</v>
      </c>
      <c r="H191" s="145">
        <f t="shared" si="150"/>
        <v>251961.28182999993</v>
      </c>
      <c r="I191" s="145">
        <f t="shared" ref="I191:J191" si="151">+I192+I207</f>
        <v>295243.81375999999</v>
      </c>
      <c r="J191" s="145">
        <f t="shared" si="151"/>
        <v>303145.71906000003</v>
      </c>
      <c r="K191" s="145">
        <f t="shared" ref="K191" si="152">+K192+K207</f>
        <v>305181.24148999999</v>
      </c>
      <c r="L191" s="145">
        <f t="shared" ref="L191:M191" si="153">+L192+L207</f>
        <v>317197.46060000011</v>
      </c>
      <c r="M191" s="145">
        <f t="shared" si="153"/>
        <v>328143</v>
      </c>
      <c r="N191" s="145">
        <v>336445</v>
      </c>
      <c r="O191" s="145">
        <v>351606</v>
      </c>
      <c r="Q191" s="145">
        <f t="shared" ref="Q191:Q222" si="154">E191</f>
        <v>235903.96685000011</v>
      </c>
      <c r="R191" s="145">
        <f t="shared" ref="R191:R222" si="155">I191</f>
        <v>295243.81375999999</v>
      </c>
      <c r="S191" s="145">
        <f t="shared" ref="S191:S222" si="156">M191</f>
        <v>328143</v>
      </c>
      <c r="T191" s="145">
        <f t="shared" ref="T191:T222" ca="1" si="157">OFFSET(P191,0,-1)</f>
        <v>351606</v>
      </c>
      <c r="U191" s="45" t="s">
        <v>9</v>
      </c>
    </row>
    <row r="192" spans="1:30" ht="15.95" hidden="1" customHeight="1" outlineLevel="1" x14ac:dyDescent="0.2">
      <c r="A192" s="61" t="s">
        <v>134</v>
      </c>
      <c r="B192" s="62">
        <f t="shared" ref="B192:H192" si="158">SUM(B193:B206)</f>
        <v>3270.1547500000001</v>
      </c>
      <c r="C192" s="62">
        <f t="shared" si="158"/>
        <v>8335.9924099999989</v>
      </c>
      <c r="D192" s="62">
        <f t="shared" si="158"/>
        <v>15039.024140000001</v>
      </c>
      <c r="E192" s="62">
        <f t="shared" si="158"/>
        <v>24385.644130000001</v>
      </c>
      <c r="F192" s="62">
        <f t="shared" si="158"/>
        <v>24407.280589999998</v>
      </c>
      <c r="G192" s="62">
        <f t="shared" si="158"/>
        <v>6097.1915599999993</v>
      </c>
      <c r="H192" s="62">
        <f t="shared" si="158"/>
        <v>6544.89732</v>
      </c>
      <c r="I192" s="62">
        <f t="shared" ref="I192:J192" si="159">SUM(I193:I206)</f>
        <v>7709.3082100000011</v>
      </c>
      <c r="J192" s="62">
        <f t="shared" si="159"/>
        <v>7547.791580000001</v>
      </c>
      <c r="K192" s="62">
        <f t="shared" ref="K192" si="160">SUM(K193:K206)</f>
        <v>6415.1323299999995</v>
      </c>
      <c r="L192" s="62">
        <f t="shared" ref="L192" si="161">SUM(L193:L206)</f>
        <v>6884.1910200000002</v>
      </c>
      <c r="M192" s="62">
        <f>SUM(M193:M206)</f>
        <v>6921</v>
      </c>
      <c r="N192" s="62">
        <v>43237</v>
      </c>
      <c r="O192" s="62">
        <v>54624</v>
      </c>
      <c r="Q192" s="62">
        <f t="shared" si="154"/>
        <v>24385.644130000001</v>
      </c>
      <c r="R192" s="62">
        <f t="shared" si="155"/>
        <v>7709.3082100000011</v>
      </c>
      <c r="S192" s="62">
        <f t="shared" si="156"/>
        <v>6921</v>
      </c>
      <c r="T192" s="62">
        <f t="shared" ca="1" si="157"/>
        <v>54624</v>
      </c>
      <c r="U192" s="45" t="s">
        <v>9</v>
      </c>
      <c r="AB192" s="34"/>
    </row>
    <row r="193" spans="1:21" ht="15.95" hidden="1" customHeight="1" outlineLevel="1" x14ac:dyDescent="0.2">
      <c r="A193" s="63" t="s">
        <v>135</v>
      </c>
      <c r="B193" s="54">
        <v>568.85910000000001</v>
      </c>
      <c r="C193" s="54">
        <v>4049.12977</v>
      </c>
      <c r="D193" s="54">
        <v>9484.4681400000009</v>
      </c>
      <c r="E193" s="54">
        <v>20049.161820000001</v>
      </c>
      <c r="F193" s="54">
        <v>20044.214820000001</v>
      </c>
      <c r="G193" s="54">
        <v>568.51430000000005</v>
      </c>
      <c r="H193" s="54">
        <v>338.37056000000001</v>
      </c>
      <c r="I193" s="54">
        <v>4568.2064400000008</v>
      </c>
      <c r="J193" s="54">
        <v>4324.83986</v>
      </c>
      <c r="K193" s="54">
        <v>3189.23704</v>
      </c>
      <c r="L193" s="58">
        <v>3528.18442</v>
      </c>
      <c r="M193" s="58">
        <v>2655</v>
      </c>
      <c r="N193" s="58">
        <v>4024</v>
      </c>
      <c r="O193" s="58">
        <v>6116</v>
      </c>
      <c r="Q193" s="54">
        <f t="shared" si="154"/>
        <v>20049.161820000001</v>
      </c>
      <c r="R193" s="54">
        <f t="shared" si="155"/>
        <v>4568.2064400000008</v>
      </c>
      <c r="S193" s="54">
        <f t="shared" si="156"/>
        <v>2655</v>
      </c>
      <c r="T193" s="54">
        <f t="shared" ca="1" si="157"/>
        <v>6116</v>
      </c>
      <c r="U193" s="45" t="s">
        <v>9</v>
      </c>
    </row>
    <row r="194" spans="1:21" ht="15.95" hidden="1" customHeight="1" outlineLevel="1" x14ac:dyDescent="0.2">
      <c r="A194" s="63" t="s">
        <v>136</v>
      </c>
      <c r="B194" s="54">
        <v>0</v>
      </c>
      <c r="C194" s="54">
        <v>0</v>
      </c>
      <c r="D194" s="54">
        <v>0</v>
      </c>
      <c r="E194" s="54">
        <v>0</v>
      </c>
      <c r="F194" s="54">
        <v>0</v>
      </c>
      <c r="G194" s="54">
        <v>0</v>
      </c>
      <c r="H194" s="54">
        <v>0</v>
      </c>
      <c r="I194" s="54">
        <v>0</v>
      </c>
      <c r="J194" s="54">
        <v>0</v>
      </c>
      <c r="K194" s="54">
        <v>0</v>
      </c>
      <c r="L194" s="58">
        <v>0</v>
      </c>
      <c r="M194" s="58">
        <v>0</v>
      </c>
      <c r="N194" s="58">
        <v>0</v>
      </c>
      <c r="O194" s="58">
        <v>0</v>
      </c>
      <c r="Q194" s="54">
        <f t="shared" si="154"/>
        <v>0</v>
      </c>
      <c r="R194" s="54">
        <f t="shared" si="155"/>
        <v>0</v>
      </c>
      <c r="S194" s="54">
        <f t="shared" si="156"/>
        <v>0</v>
      </c>
      <c r="T194" s="54">
        <f t="shared" ca="1" si="157"/>
        <v>0</v>
      </c>
      <c r="U194" s="45" t="s">
        <v>9</v>
      </c>
    </row>
    <row r="195" spans="1:21" ht="15.95" hidden="1" customHeight="1" outlineLevel="1" x14ac:dyDescent="0.2">
      <c r="A195" s="63" t="s">
        <v>137</v>
      </c>
      <c r="B195" s="54">
        <v>0</v>
      </c>
      <c r="C195" s="54">
        <v>0</v>
      </c>
      <c r="D195" s="54">
        <v>0</v>
      </c>
      <c r="E195" s="54">
        <v>3000</v>
      </c>
      <c r="F195" s="54">
        <v>3000</v>
      </c>
      <c r="G195" s="54">
        <v>3000</v>
      </c>
      <c r="H195" s="54">
        <v>3000</v>
      </c>
      <c r="I195" s="54">
        <v>0</v>
      </c>
      <c r="J195" s="54">
        <v>0</v>
      </c>
      <c r="K195" s="54">
        <v>0</v>
      </c>
      <c r="L195" s="58">
        <v>0</v>
      </c>
      <c r="M195" s="58">
        <v>0</v>
      </c>
      <c r="N195" s="58">
        <v>0</v>
      </c>
      <c r="O195" s="58">
        <v>0</v>
      </c>
      <c r="Q195" s="54">
        <f t="shared" si="154"/>
        <v>3000</v>
      </c>
      <c r="R195" s="54">
        <f t="shared" si="155"/>
        <v>0</v>
      </c>
      <c r="S195" s="54">
        <f t="shared" si="156"/>
        <v>0</v>
      </c>
      <c r="T195" s="54">
        <f t="shared" ca="1" si="157"/>
        <v>0</v>
      </c>
      <c r="U195" s="45" t="s">
        <v>9</v>
      </c>
    </row>
    <row r="196" spans="1:21" ht="15.95" hidden="1" customHeight="1" outlineLevel="1" x14ac:dyDescent="0.2">
      <c r="A196" s="63" t="s">
        <v>138</v>
      </c>
      <c r="B196" s="54">
        <v>0</v>
      </c>
      <c r="C196" s="54">
        <v>0</v>
      </c>
      <c r="D196" s="54">
        <v>0</v>
      </c>
      <c r="E196" s="54">
        <v>0</v>
      </c>
      <c r="F196" s="54">
        <v>0</v>
      </c>
      <c r="G196" s="54">
        <v>2528.5728399999998</v>
      </c>
      <c r="H196" s="54">
        <v>2927.7191800000001</v>
      </c>
      <c r="I196" s="54">
        <v>2915.18851</v>
      </c>
      <c r="J196" s="54">
        <v>3023.0186100000001</v>
      </c>
      <c r="K196" s="54">
        <v>2841.89129</v>
      </c>
      <c r="L196" s="58">
        <v>2935.2533399999998</v>
      </c>
      <c r="M196" s="58">
        <v>3003</v>
      </c>
      <c r="N196" s="58">
        <v>3030</v>
      </c>
      <c r="O196" s="58">
        <v>3028</v>
      </c>
      <c r="Q196" s="54">
        <f t="shared" si="154"/>
        <v>0</v>
      </c>
      <c r="R196" s="54">
        <f t="shared" si="155"/>
        <v>2915.18851</v>
      </c>
      <c r="S196" s="54">
        <f t="shared" si="156"/>
        <v>3003</v>
      </c>
      <c r="T196" s="54">
        <f t="shared" ca="1" si="157"/>
        <v>3028</v>
      </c>
      <c r="U196" s="45" t="s">
        <v>9</v>
      </c>
    </row>
    <row r="197" spans="1:21" ht="15.95" hidden="1" customHeight="1" outlineLevel="1" x14ac:dyDescent="0.2">
      <c r="A197" s="63" t="s">
        <v>139</v>
      </c>
      <c r="B197" s="54">
        <v>0</v>
      </c>
      <c r="C197" s="54">
        <v>0</v>
      </c>
      <c r="D197" s="54">
        <v>0</v>
      </c>
      <c r="E197" s="54">
        <v>0</v>
      </c>
      <c r="F197" s="54">
        <v>0</v>
      </c>
      <c r="G197" s="54">
        <v>0</v>
      </c>
      <c r="H197" s="54">
        <v>0</v>
      </c>
      <c r="I197" s="54"/>
      <c r="J197" s="54"/>
      <c r="K197" s="54"/>
      <c r="L197" s="58">
        <v>0</v>
      </c>
      <c r="M197" s="58">
        <v>0</v>
      </c>
      <c r="N197" s="58">
        <v>0</v>
      </c>
      <c r="O197" s="58">
        <v>0</v>
      </c>
      <c r="Q197" s="54">
        <f t="shared" si="154"/>
        <v>0</v>
      </c>
      <c r="R197" s="54">
        <f t="shared" si="155"/>
        <v>0</v>
      </c>
      <c r="S197" s="54">
        <f t="shared" si="156"/>
        <v>0</v>
      </c>
      <c r="T197" s="54">
        <f t="shared" ca="1" si="157"/>
        <v>0</v>
      </c>
      <c r="U197" s="45" t="s">
        <v>9</v>
      </c>
    </row>
    <row r="198" spans="1:21" ht="15.95" hidden="1" customHeight="1" outlineLevel="1" x14ac:dyDescent="0.2">
      <c r="A198" s="63" t="s">
        <v>140</v>
      </c>
      <c r="B198" s="54">
        <v>0</v>
      </c>
      <c r="C198" s="54">
        <v>0</v>
      </c>
      <c r="D198" s="54">
        <v>0.47298000000000001</v>
      </c>
      <c r="E198" s="54">
        <v>0.67616999999999994</v>
      </c>
      <c r="F198" s="54">
        <v>1.79758</v>
      </c>
      <c r="G198" s="54">
        <v>0.10442</v>
      </c>
      <c r="H198" s="54">
        <v>0.12031</v>
      </c>
      <c r="I198" s="54">
        <v>0.12031</v>
      </c>
      <c r="J198" s="54">
        <v>0.28437000000000001</v>
      </c>
      <c r="K198" s="54">
        <v>36.348910000000004</v>
      </c>
      <c r="L198" s="58">
        <v>37.545940000000002</v>
      </c>
      <c r="M198" s="58">
        <v>38</v>
      </c>
      <c r="N198" s="58">
        <v>53</v>
      </c>
      <c r="O198" s="58">
        <v>95</v>
      </c>
      <c r="Q198" s="54">
        <f t="shared" si="154"/>
        <v>0.67616999999999994</v>
      </c>
      <c r="R198" s="54">
        <f t="shared" si="155"/>
        <v>0.12031</v>
      </c>
      <c r="S198" s="54">
        <f t="shared" si="156"/>
        <v>38</v>
      </c>
      <c r="T198" s="54">
        <f t="shared" ca="1" si="157"/>
        <v>95</v>
      </c>
      <c r="U198" s="45" t="s">
        <v>9</v>
      </c>
    </row>
    <row r="199" spans="1:21" ht="15.95" hidden="1" customHeight="1" outlineLevel="1" x14ac:dyDescent="0.2">
      <c r="A199" s="63" t="s">
        <v>141</v>
      </c>
      <c r="B199" s="54">
        <v>2701.29565</v>
      </c>
      <c r="C199" s="54">
        <v>4286.8626399999994</v>
      </c>
      <c r="D199" s="54">
        <v>5554.08302</v>
      </c>
      <c r="E199" s="54">
        <v>1335.8061399999999</v>
      </c>
      <c r="F199" s="54">
        <v>1361.26819</v>
      </c>
      <c r="G199" s="54">
        <v>0</v>
      </c>
      <c r="H199" s="54">
        <v>10.232959999999999</v>
      </c>
      <c r="I199" s="54">
        <v>7.72811</v>
      </c>
      <c r="J199" s="54">
        <v>52.927460000000004</v>
      </c>
      <c r="K199" s="54">
        <v>19.653110000000002</v>
      </c>
      <c r="L199" s="58">
        <v>19.55321</v>
      </c>
      <c r="M199" s="58">
        <v>20</v>
      </c>
      <c r="N199" s="58">
        <v>20</v>
      </c>
      <c r="O199" s="58">
        <v>20</v>
      </c>
      <c r="Q199" s="54">
        <f t="shared" si="154"/>
        <v>1335.8061399999999</v>
      </c>
      <c r="R199" s="54">
        <f t="shared" si="155"/>
        <v>7.72811</v>
      </c>
      <c r="S199" s="54">
        <f t="shared" si="156"/>
        <v>20</v>
      </c>
      <c r="T199" s="54">
        <f t="shared" ca="1" si="157"/>
        <v>20</v>
      </c>
      <c r="U199" s="45" t="s">
        <v>9</v>
      </c>
    </row>
    <row r="200" spans="1:21" ht="15.95" hidden="1" customHeight="1" outlineLevel="1" x14ac:dyDescent="0.2">
      <c r="A200" s="63" t="s">
        <v>142</v>
      </c>
      <c r="B200" s="54">
        <v>0</v>
      </c>
      <c r="C200" s="54">
        <v>0</v>
      </c>
      <c r="D200" s="54">
        <v>0</v>
      </c>
      <c r="E200" s="54">
        <v>0</v>
      </c>
      <c r="F200" s="54">
        <v>0</v>
      </c>
      <c r="G200" s="54">
        <v>0</v>
      </c>
      <c r="H200" s="54">
        <v>117.28588000000001</v>
      </c>
      <c r="I200" s="54">
        <v>117.28588000000001</v>
      </c>
      <c r="J200" s="54">
        <v>117.28588000000001</v>
      </c>
      <c r="K200" s="54">
        <v>117.28588000000001</v>
      </c>
      <c r="L200" s="58">
        <v>207.28587999999999</v>
      </c>
      <c r="M200" s="58">
        <v>889</v>
      </c>
      <c r="N200" s="58">
        <v>1509</v>
      </c>
      <c r="O200" s="58">
        <v>2522</v>
      </c>
      <c r="Q200" s="54">
        <f t="shared" si="154"/>
        <v>0</v>
      </c>
      <c r="R200" s="54">
        <f t="shared" si="155"/>
        <v>117.28588000000001</v>
      </c>
      <c r="S200" s="54">
        <f t="shared" si="156"/>
        <v>889</v>
      </c>
      <c r="T200" s="54">
        <f t="shared" ca="1" si="157"/>
        <v>2522</v>
      </c>
      <c r="U200" s="45" t="s">
        <v>9</v>
      </c>
    </row>
    <row r="201" spans="1:21" ht="15.95" hidden="1" customHeight="1" outlineLevel="1" x14ac:dyDescent="0.2">
      <c r="A201" s="63" t="s">
        <v>143</v>
      </c>
      <c r="B201" s="54">
        <v>0</v>
      </c>
      <c r="C201" s="54">
        <v>0</v>
      </c>
      <c r="D201" s="54">
        <v>0</v>
      </c>
      <c r="E201" s="54">
        <v>0</v>
      </c>
      <c r="F201" s="54">
        <v>0</v>
      </c>
      <c r="G201" s="54">
        <v>0</v>
      </c>
      <c r="H201" s="54">
        <v>0</v>
      </c>
      <c r="I201" s="54">
        <v>0</v>
      </c>
      <c r="J201" s="54">
        <v>0</v>
      </c>
      <c r="K201" s="54">
        <v>0</v>
      </c>
      <c r="L201" s="58">
        <v>0</v>
      </c>
      <c r="M201" s="58">
        <v>0</v>
      </c>
      <c r="N201" s="58">
        <v>0</v>
      </c>
      <c r="O201" s="58">
        <v>0</v>
      </c>
      <c r="Q201" s="54">
        <f t="shared" si="154"/>
        <v>0</v>
      </c>
      <c r="R201" s="54">
        <f t="shared" si="155"/>
        <v>0</v>
      </c>
      <c r="S201" s="54">
        <f t="shared" si="156"/>
        <v>0</v>
      </c>
      <c r="T201" s="54">
        <f t="shared" ca="1" si="157"/>
        <v>0</v>
      </c>
      <c r="U201" s="45" t="s">
        <v>9</v>
      </c>
    </row>
    <row r="202" spans="1:21" ht="15.95" hidden="1" customHeight="1" outlineLevel="1" x14ac:dyDescent="0.2">
      <c r="A202" s="63" t="s">
        <v>144</v>
      </c>
      <c r="B202" s="54">
        <v>0</v>
      </c>
      <c r="C202" s="54">
        <v>0</v>
      </c>
      <c r="D202" s="54">
        <v>0</v>
      </c>
      <c r="E202" s="54">
        <v>0</v>
      </c>
      <c r="F202" s="54">
        <v>0</v>
      </c>
      <c r="G202" s="54">
        <v>0</v>
      </c>
      <c r="H202" s="54">
        <v>151.16843</v>
      </c>
      <c r="I202" s="54">
        <v>100.77896000000001</v>
      </c>
      <c r="J202" s="54">
        <v>29.435400000000001</v>
      </c>
      <c r="K202" s="54">
        <v>210.71610000000001</v>
      </c>
      <c r="L202" s="58">
        <v>156.36823000000001</v>
      </c>
      <c r="M202" s="58">
        <v>102</v>
      </c>
      <c r="N202" s="58">
        <v>48</v>
      </c>
      <c r="O202" s="58">
        <v>175</v>
      </c>
      <c r="Q202" s="54">
        <f t="shared" si="154"/>
        <v>0</v>
      </c>
      <c r="R202" s="54">
        <f t="shared" si="155"/>
        <v>100.77896000000001</v>
      </c>
      <c r="S202" s="54">
        <f t="shared" si="156"/>
        <v>102</v>
      </c>
      <c r="T202" s="54">
        <f t="shared" ca="1" si="157"/>
        <v>175</v>
      </c>
      <c r="U202" s="45" t="s">
        <v>9</v>
      </c>
    </row>
    <row r="203" spans="1:21" ht="15.95" hidden="1" customHeight="1" outlineLevel="1" x14ac:dyDescent="0.2">
      <c r="A203" s="63" t="s">
        <v>145</v>
      </c>
      <c r="B203" s="54">
        <v>0</v>
      </c>
      <c r="C203" s="54">
        <v>0</v>
      </c>
      <c r="D203" s="54">
        <v>0</v>
      </c>
      <c r="E203" s="54">
        <v>0</v>
      </c>
      <c r="F203" s="54">
        <v>0</v>
      </c>
      <c r="G203" s="54">
        <v>0</v>
      </c>
      <c r="H203" s="54">
        <v>0</v>
      </c>
      <c r="I203" s="54">
        <v>0</v>
      </c>
      <c r="J203" s="54">
        <v>0</v>
      </c>
      <c r="K203" s="54">
        <v>0</v>
      </c>
      <c r="L203" s="58">
        <v>0</v>
      </c>
      <c r="M203" s="58">
        <v>0</v>
      </c>
      <c r="N203" s="58">
        <v>0</v>
      </c>
      <c r="O203" s="58">
        <v>0</v>
      </c>
      <c r="Q203" s="54">
        <f t="shared" si="154"/>
        <v>0</v>
      </c>
      <c r="R203" s="54">
        <f t="shared" si="155"/>
        <v>0</v>
      </c>
      <c r="S203" s="54">
        <f t="shared" si="156"/>
        <v>0</v>
      </c>
      <c r="T203" s="54">
        <f t="shared" ca="1" si="157"/>
        <v>0</v>
      </c>
      <c r="U203" s="45" t="s">
        <v>9</v>
      </c>
    </row>
    <row r="204" spans="1:21" ht="15.95" hidden="1" customHeight="1" outlineLevel="1" x14ac:dyDescent="0.2">
      <c r="A204" s="63" t="s">
        <v>183</v>
      </c>
      <c r="B204" s="54">
        <v>0</v>
      </c>
      <c r="C204" s="54">
        <v>0</v>
      </c>
      <c r="D204" s="54">
        <v>0</v>
      </c>
      <c r="E204" s="54">
        <v>0</v>
      </c>
      <c r="F204" s="54">
        <v>0</v>
      </c>
      <c r="G204" s="54">
        <v>0</v>
      </c>
      <c r="H204" s="54">
        <v>0</v>
      </c>
      <c r="I204" s="54">
        <v>0</v>
      </c>
      <c r="J204" s="54">
        <v>0</v>
      </c>
      <c r="K204" s="54">
        <v>0</v>
      </c>
      <c r="L204" s="58">
        <v>0</v>
      </c>
      <c r="M204" s="58">
        <v>0</v>
      </c>
      <c r="N204" s="58">
        <v>0</v>
      </c>
      <c r="O204" s="58">
        <v>42452</v>
      </c>
      <c r="Q204" s="54">
        <f t="shared" si="154"/>
        <v>0</v>
      </c>
      <c r="R204" s="54">
        <f t="shared" si="155"/>
        <v>0</v>
      </c>
      <c r="S204" s="54">
        <f t="shared" si="156"/>
        <v>0</v>
      </c>
      <c r="T204" s="54">
        <f t="shared" ca="1" si="157"/>
        <v>42452</v>
      </c>
      <c r="U204" s="45" t="s">
        <v>9</v>
      </c>
    </row>
    <row r="205" spans="1:21" ht="15.95" hidden="1" customHeight="1" outlineLevel="1" x14ac:dyDescent="0.2">
      <c r="A205" s="63" t="s">
        <v>184</v>
      </c>
      <c r="B205" s="54">
        <v>0</v>
      </c>
      <c r="C205" s="54">
        <v>0</v>
      </c>
      <c r="D205" s="54">
        <v>0</v>
      </c>
      <c r="E205" s="54">
        <v>0</v>
      </c>
      <c r="F205" s="54">
        <v>0</v>
      </c>
      <c r="G205" s="54">
        <v>0</v>
      </c>
      <c r="H205" s="54">
        <v>0</v>
      </c>
      <c r="I205" s="54">
        <v>0</v>
      </c>
      <c r="J205" s="54">
        <v>0</v>
      </c>
      <c r="K205" s="54">
        <v>0</v>
      </c>
      <c r="L205" s="58">
        <v>0</v>
      </c>
      <c r="M205" s="58">
        <v>0</v>
      </c>
      <c r="N205" s="58">
        <v>0</v>
      </c>
      <c r="O205" s="58">
        <v>0</v>
      </c>
      <c r="Q205" s="54">
        <f t="shared" si="154"/>
        <v>0</v>
      </c>
      <c r="R205" s="54">
        <f t="shared" si="155"/>
        <v>0</v>
      </c>
      <c r="S205" s="54">
        <f t="shared" si="156"/>
        <v>0</v>
      </c>
      <c r="T205" s="54">
        <f t="shared" ca="1" si="157"/>
        <v>0</v>
      </c>
      <c r="U205" s="45" t="s">
        <v>9</v>
      </c>
    </row>
    <row r="206" spans="1:21" ht="15.95" hidden="1" customHeight="1" outlineLevel="1" x14ac:dyDescent="0.2">
      <c r="A206" s="63" t="s">
        <v>146</v>
      </c>
      <c r="B206" s="54">
        <v>0</v>
      </c>
      <c r="C206" s="54">
        <v>0</v>
      </c>
      <c r="D206" s="54">
        <v>0</v>
      </c>
      <c r="E206" s="54">
        <v>0</v>
      </c>
      <c r="F206" s="54">
        <v>0</v>
      </c>
      <c r="G206" s="54">
        <v>0</v>
      </c>
      <c r="H206" s="54">
        <v>0</v>
      </c>
      <c r="I206" s="54">
        <v>0</v>
      </c>
      <c r="J206" s="54">
        <v>0</v>
      </c>
      <c r="K206" s="54">
        <v>0</v>
      </c>
      <c r="L206" s="58">
        <v>0</v>
      </c>
      <c r="M206" s="58">
        <v>214</v>
      </c>
      <c r="N206" s="58">
        <v>34553</v>
      </c>
      <c r="O206" s="58">
        <v>216</v>
      </c>
      <c r="Q206" s="54">
        <f t="shared" si="154"/>
        <v>0</v>
      </c>
      <c r="R206" s="54">
        <f t="shared" si="155"/>
        <v>0</v>
      </c>
      <c r="S206" s="54">
        <f t="shared" si="156"/>
        <v>214</v>
      </c>
      <c r="T206" s="54">
        <f t="shared" ca="1" si="157"/>
        <v>216</v>
      </c>
      <c r="U206" s="45" t="s">
        <v>9</v>
      </c>
    </row>
    <row r="207" spans="1:21" ht="15.95" hidden="1" customHeight="1" outlineLevel="1" x14ac:dyDescent="0.2">
      <c r="A207" s="61" t="s">
        <v>147</v>
      </c>
      <c r="B207" s="62">
        <f t="shared" ref="B207:H207" si="162">SUM(B208:B222)</f>
        <v>4078.7261499999986</v>
      </c>
      <c r="C207" s="62">
        <f t="shared" si="162"/>
        <v>30976.150710000002</v>
      </c>
      <c r="D207" s="62">
        <f t="shared" si="162"/>
        <v>102417.74725</v>
      </c>
      <c r="E207" s="62">
        <f t="shared" si="162"/>
        <v>211518.32272000011</v>
      </c>
      <c r="F207" s="62">
        <f t="shared" si="162"/>
        <v>248304.00815999997</v>
      </c>
      <c r="G207" s="62">
        <f t="shared" si="162"/>
        <v>269609.18380999996</v>
      </c>
      <c r="H207" s="62">
        <f t="shared" si="162"/>
        <v>245416.38450999995</v>
      </c>
      <c r="I207" s="62">
        <f t="shared" ref="I207:J207" si="163">SUM(I208:I222)</f>
        <v>287534.50555</v>
      </c>
      <c r="J207" s="62">
        <f t="shared" si="163"/>
        <v>295597.92748000001</v>
      </c>
      <c r="K207" s="62">
        <f t="shared" ref="K207" si="164">SUM(K208:K222)</f>
        <v>298766.10915999999</v>
      </c>
      <c r="L207" s="62">
        <f t="shared" ref="L207:M207" si="165">SUM(L208:L222)</f>
        <v>310313.26958000008</v>
      </c>
      <c r="M207" s="62">
        <f t="shared" si="165"/>
        <v>321222</v>
      </c>
      <c r="N207" s="62">
        <v>293208</v>
      </c>
      <c r="O207" s="62">
        <v>296982</v>
      </c>
      <c r="Q207" s="62">
        <f t="shared" si="154"/>
        <v>211518.32272000011</v>
      </c>
      <c r="R207" s="62">
        <f t="shared" si="155"/>
        <v>287534.50555</v>
      </c>
      <c r="S207" s="62">
        <f t="shared" si="156"/>
        <v>321222</v>
      </c>
      <c r="T207" s="62">
        <f t="shared" ca="1" si="157"/>
        <v>296982</v>
      </c>
      <c r="U207" s="45" t="s">
        <v>9</v>
      </c>
    </row>
    <row r="208" spans="1:21" ht="15.95" hidden="1" customHeight="1" outlineLevel="1" x14ac:dyDescent="0.2">
      <c r="A208" s="63" t="s">
        <v>138</v>
      </c>
      <c r="B208" s="58">
        <v>0</v>
      </c>
      <c r="C208" s="58">
        <v>0</v>
      </c>
      <c r="D208" s="58">
        <v>0</v>
      </c>
      <c r="E208" s="58">
        <v>0</v>
      </c>
      <c r="F208" s="58">
        <v>0</v>
      </c>
      <c r="G208" s="58">
        <v>0</v>
      </c>
      <c r="H208" s="58">
        <v>0</v>
      </c>
      <c r="I208" s="58">
        <v>0</v>
      </c>
      <c r="J208" s="58">
        <v>0</v>
      </c>
      <c r="K208" s="58">
        <v>0</v>
      </c>
      <c r="L208" s="58">
        <v>0</v>
      </c>
      <c r="M208" s="58">
        <v>0</v>
      </c>
      <c r="N208" s="58">
        <v>0</v>
      </c>
      <c r="O208" s="58">
        <v>0</v>
      </c>
      <c r="Q208" s="58">
        <f t="shared" si="154"/>
        <v>0</v>
      </c>
      <c r="R208" s="58">
        <f t="shared" si="155"/>
        <v>0</v>
      </c>
      <c r="S208" s="58">
        <f t="shared" si="156"/>
        <v>0</v>
      </c>
      <c r="T208" s="58">
        <f t="shared" ca="1" si="157"/>
        <v>0</v>
      </c>
      <c r="U208" s="45" t="s">
        <v>9</v>
      </c>
    </row>
    <row r="209" spans="1:21" ht="15.95" hidden="1" customHeight="1" outlineLevel="1" x14ac:dyDescent="0.2">
      <c r="A209" s="63" t="s">
        <v>139</v>
      </c>
      <c r="B209" s="54">
        <v>105.822</v>
      </c>
      <c r="C209" s="54">
        <v>0.1</v>
      </c>
      <c r="D209" s="54">
        <v>12313.19917</v>
      </c>
      <c r="E209" s="54">
        <v>0</v>
      </c>
      <c r="F209" s="54">
        <v>6108.7653100000007</v>
      </c>
      <c r="G209" s="54">
        <v>28320.281480000005</v>
      </c>
      <c r="H209" s="54">
        <v>4422</v>
      </c>
      <c r="I209" s="54">
        <v>0.9425</v>
      </c>
      <c r="J209" s="54">
        <v>0</v>
      </c>
      <c r="K209" s="54">
        <v>0</v>
      </c>
      <c r="L209" s="58">
        <v>0</v>
      </c>
      <c r="M209" s="58">
        <v>0</v>
      </c>
      <c r="N209" s="58">
        <v>0</v>
      </c>
      <c r="O209" s="58">
        <v>0</v>
      </c>
      <c r="Q209" s="54">
        <f t="shared" si="154"/>
        <v>0</v>
      </c>
      <c r="R209" s="54">
        <f t="shared" si="155"/>
        <v>0.9425</v>
      </c>
      <c r="S209" s="54">
        <f t="shared" si="156"/>
        <v>0</v>
      </c>
      <c r="T209" s="54">
        <f t="shared" ca="1" si="157"/>
        <v>0</v>
      </c>
      <c r="U209" s="45" t="s">
        <v>9</v>
      </c>
    </row>
    <row r="210" spans="1:21" ht="15.95" hidden="1" customHeight="1" outlineLevel="1" x14ac:dyDescent="0.2">
      <c r="A210" s="63" t="s">
        <v>148</v>
      </c>
      <c r="B210" s="54">
        <v>0</v>
      </c>
      <c r="C210" s="54">
        <v>0</v>
      </c>
      <c r="D210" s="54">
        <v>0</v>
      </c>
      <c r="E210" s="54">
        <v>0</v>
      </c>
      <c r="F210" s="54">
        <v>0</v>
      </c>
      <c r="G210" s="54">
        <v>0</v>
      </c>
      <c r="H210" s="54">
        <v>0</v>
      </c>
      <c r="I210" s="54">
        <v>0</v>
      </c>
      <c r="J210" s="54">
        <v>0</v>
      </c>
      <c r="K210" s="54">
        <v>0</v>
      </c>
      <c r="L210" s="58">
        <v>0</v>
      </c>
      <c r="M210" s="58">
        <v>0</v>
      </c>
      <c r="N210" s="58">
        <v>0</v>
      </c>
      <c r="O210" s="58">
        <v>0</v>
      </c>
      <c r="Q210" s="54">
        <f t="shared" si="154"/>
        <v>0</v>
      </c>
      <c r="R210" s="54">
        <f t="shared" si="155"/>
        <v>0</v>
      </c>
      <c r="S210" s="54">
        <f t="shared" si="156"/>
        <v>0</v>
      </c>
      <c r="T210" s="54">
        <f t="shared" ca="1" si="157"/>
        <v>0</v>
      </c>
      <c r="U210" s="45" t="s">
        <v>9</v>
      </c>
    </row>
    <row r="211" spans="1:21" ht="15.95" hidden="1" customHeight="1" outlineLevel="1" x14ac:dyDescent="0.2">
      <c r="A211" s="63" t="s">
        <v>137</v>
      </c>
      <c r="B211" s="54">
        <v>0</v>
      </c>
      <c r="C211" s="54">
        <v>0</v>
      </c>
      <c r="D211" s="54">
        <v>564.44875000000002</v>
      </c>
      <c r="E211" s="54">
        <v>1887.47531</v>
      </c>
      <c r="F211" s="54">
        <v>3229.4101099999998</v>
      </c>
      <c r="G211" s="54">
        <v>4137.87583</v>
      </c>
      <c r="H211" s="54">
        <v>4329.1096500000003</v>
      </c>
      <c r="I211" s="54">
        <v>4977.1057599999995</v>
      </c>
      <c r="J211" s="54">
        <v>5001.1011600000002</v>
      </c>
      <c r="K211" s="54">
        <v>5009.7005999999992</v>
      </c>
      <c r="L211" s="58">
        <v>5070.9164099999998</v>
      </c>
      <c r="M211" s="58">
        <v>5164</v>
      </c>
      <c r="N211" s="58">
        <v>5290</v>
      </c>
      <c r="O211" s="58">
        <v>5443</v>
      </c>
      <c r="Q211" s="54">
        <f t="shared" si="154"/>
        <v>1887.47531</v>
      </c>
      <c r="R211" s="54">
        <f t="shared" si="155"/>
        <v>4977.1057599999995</v>
      </c>
      <c r="S211" s="54">
        <f t="shared" si="156"/>
        <v>5164</v>
      </c>
      <c r="T211" s="54">
        <f t="shared" ca="1" si="157"/>
        <v>5443</v>
      </c>
      <c r="U211" s="45" t="s">
        <v>9</v>
      </c>
    </row>
    <row r="212" spans="1:21" ht="15.95" hidden="1" customHeight="1" outlineLevel="1" x14ac:dyDescent="0.2">
      <c r="A212" s="63" t="s">
        <v>140</v>
      </c>
      <c r="B212" s="54">
        <v>0</v>
      </c>
      <c r="C212" s="54">
        <v>0</v>
      </c>
      <c r="D212" s="54">
        <v>0</v>
      </c>
      <c r="E212" s="54">
        <v>0</v>
      </c>
      <c r="F212" s="54">
        <v>0</v>
      </c>
      <c r="G212" s="54">
        <v>0</v>
      </c>
      <c r="H212" s="54">
        <v>0</v>
      </c>
      <c r="I212" s="54">
        <v>0</v>
      </c>
      <c r="J212" s="54">
        <v>0</v>
      </c>
      <c r="K212" s="54">
        <v>0</v>
      </c>
      <c r="L212" s="58">
        <v>0</v>
      </c>
      <c r="M212" s="58">
        <v>631</v>
      </c>
      <c r="N212" s="58">
        <v>631</v>
      </c>
      <c r="O212" s="58">
        <v>631</v>
      </c>
      <c r="Q212" s="54">
        <f t="shared" si="154"/>
        <v>0</v>
      </c>
      <c r="R212" s="54">
        <f t="shared" si="155"/>
        <v>0</v>
      </c>
      <c r="S212" s="54">
        <f t="shared" si="156"/>
        <v>631</v>
      </c>
      <c r="T212" s="54">
        <f t="shared" ca="1" si="157"/>
        <v>631</v>
      </c>
      <c r="U212" s="45" t="s">
        <v>9</v>
      </c>
    </row>
    <row r="213" spans="1:21" ht="15.95" hidden="1" customHeight="1" outlineLevel="1" x14ac:dyDescent="0.2">
      <c r="A213" s="63" t="s">
        <v>149</v>
      </c>
      <c r="B213" s="54">
        <v>0</v>
      </c>
      <c r="C213" s="54">
        <v>0</v>
      </c>
      <c r="D213" s="54">
        <v>0</v>
      </c>
      <c r="E213" s="54">
        <v>0</v>
      </c>
      <c r="F213" s="54">
        <v>0</v>
      </c>
      <c r="G213" s="54">
        <v>0</v>
      </c>
      <c r="H213" s="54">
        <v>0</v>
      </c>
      <c r="I213" s="54">
        <v>0</v>
      </c>
      <c r="J213" s="54">
        <v>0</v>
      </c>
      <c r="K213" s="54">
        <v>0</v>
      </c>
      <c r="L213" s="58">
        <v>0</v>
      </c>
      <c r="M213" s="58">
        <v>0</v>
      </c>
      <c r="N213" s="58">
        <v>0</v>
      </c>
      <c r="O213" s="58">
        <v>0</v>
      </c>
      <c r="Q213" s="54">
        <f t="shared" si="154"/>
        <v>0</v>
      </c>
      <c r="R213" s="54">
        <f t="shared" si="155"/>
        <v>0</v>
      </c>
      <c r="S213" s="54">
        <f t="shared" si="156"/>
        <v>0</v>
      </c>
      <c r="T213" s="54">
        <f t="shared" ca="1" si="157"/>
        <v>0</v>
      </c>
      <c r="U213" s="45" t="s">
        <v>9</v>
      </c>
    </row>
    <row r="214" spans="1:21" ht="15.95" hidden="1" customHeight="1" outlineLevel="1" x14ac:dyDescent="0.2">
      <c r="A214" s="63" t="s">
        <v>141</v>
      </c>
      <c r="B214" s="54">
        <v>0</v>
      </c>
      <c r="C214" s="54">
        <v>0</v>
      </c>
      <c r="D214" s="54">
        <v>0</v>
      </c>
      <c r="E214" s="54">
        <v>0</v>
      </c>
      <c r="F214" s="54">
        <v>0</v>
      </c>
      <c r="G214" s="54">
        <v>0</v>
      </c>
      <c r="H214" s="54">
        <v>0</v>
      </c>
      <c r="I214" s="54">
        <v>0</v>
      </c>
      <c r="J214" s="54">
        <v>0</v>
      </c>
      <c r="K214" s="54">
        <v>0</v>
      </c>
      <c r="L214" s="58">
        <v>0</v>
      </c>
      <c r="M214" s="58">
        <v>0</v>
      </c>
      <c r="N214" s="58">
        <v>0</v>
      </c>
      <c r="O214" s="58">
        <v>0</v>
      </c>
      <c r="Q214" s="54">
        <f t="shared" si="154"/>
        <v>0</v>
      </c>
      <c r="R214" s="54">
        <f t="shared" si="155"/>
        <v>0</v>
      </c>
      <c r="S214" s="54">
        <f t="shared" si="156"/>
        <v>0</v>
      </c>
      <c r="T214" s="54">
        <f t="shared" ca="1" si="157"/>
        <v>0</v>
      </c>
      <c r="U214" s="45" t="s">
        <v>9</v>
      </c>
    </row>
    <row r="215" spans="1:21" ht="15.95" hidden="1" customHeight="1" outlineLevel="1" x14ac:dyDescent="0.2">
      <c r="A215" s="63" t="s">
        <v>142</v>
      </c>
      <c r="B215" s="54">
        <v>0</v>
      </c>
      <c r="C215" s="54">
        <v>0</v>
      </c>
      <c r="D215" s="54">
        <v>0</v>
      </c>
      <c r="E215" s="54">
        <v>0</v>
      </c>
      <c r="F215" s="54">
        <v>0</v>
      </c>
      <c r="G215" s="54">
        <v>0</v>
      </c>
      <c r="H215" s="54">
        <v>0</v>
      </c>
      <c r="I215" s="54">
        <v>0</v>
      </c>
      <c r="J215" s="54">
        <v>0</v>
      </c>
      <c r="K215" s="54">
        <v>0</v>
      </c>
      <c r="L215" s="58">
        <v>0</v>
      </c>
      <c r="M215" s="58">
        <v>0</v>
      </c>
      <c r="N215" s="58">
        <v>0</v>
      </c>
      <c r="O215" s="58">
        <v>0</v>
      </c>
      <c r="Q215" s="54">
        <f t="shared" si="154"/>
        <v>0</v>
      </c>
      <c r="R215" s="54">
        <f t="shared" si="155"/>
        <v>0</v>
      </c>
      <c r="S215" s="54">
        <f t="shared" si="156"/>
        <v>0</v>
      </c>
      <c r="T215" s="54">
        <f t="shared" ca="1" si="157"/>
        <v>0</v>
      </c>
      <c r="U215" s="45" t="s">
        <v>9</v>
      </c>
    </row>
    <row r="216" spans="1:21" ht="15.95" hidden="1" customHeight="1" outlineLevel="1" x14ac:dyDescent="0.2">
      <c r="A216" s="63" t="s">
        <v>143</v>
      </c>
      <c r="B216" s="54">
        <v>0</v>
      </c>
      <c r="C216" s="54">
        <v>0</v>
      </c>
      <c r="D216" s="54">
        <v>0</v>
      </c>
      <c r="E216" s="54">
        <v>0</v>
      </c>
      <c r="F216" s="54">
        <v>0</v>
      </c>
      <c r="G216" s="54">
        <v>0</v>
      </c>
      <c r="H216" s="54">
        <v>0</v>
      </c>
      <c r="I216" s="54">
        <v>0</v>
      </c>
      <c r="J216" s="54">
        <v>0</v>
      </c>
      <c r="K216" s="54">
        <v>0</v>
      </c>
      <c r="L216" s="58">
        <v>0</v>
      </c>
      <c r="M216" s="58">
        <v>0</v>
      </c>
      <c r="N216" s="58">
        <v>0</v>
      </c>
      <c r="O216" s="58">
        <v>0</v>
      </c>
      <c r="Q216" s="54">
        <f t="shared" si="154"/>
        <v>0</v>
      </c>
      <c r="R216" s="54">
        <f t="shared" si="155"/>
        <v>0</v>
      </c>
      <c r="S216" s="54">
        <f t="shared" si="156"/>
        <v>0</v>
      </c>
      <c r="T216" s="54">
        <f t="shared" ca="1" si="157"/>
        <v>0</v>
      </c>
      <c r="U216" s="45" t="s">
        <v>9</v>
      </c>
    </row>
    <row r="217" spans="1:21" ht="15.95" hidden="1" customHeight="1" outlineLevel="1" x14ac:dyDescent="0.2">
      <c r="A217" s="63" t="s">
        <v>145</v>
      </c>
      <c r="B217" s="54">
        <v>0</v>
      </c>
      <c r="C217" s="54">
        <v>0</v>
      </c>
      <c r="D217" s="54">
        <v>0</v>
      </c>
      <c r="E217" s="54">
        <v>0</v>
      </c>
      <c r="F217" s="54">
        <v>0</v>
      </c>
      <c r="G217" s="54">
        <v>0</v>
      </c>
      <c r="H217" s="54">
        <v>0</v>
      </c>
      <c r="I217" s="54">
        <v>0</v>
      </c>
      <c r="J217" s="54">
        <v>0</v>
      </c>
      <c r="K217" s="54">
        <v>0</v>
      </c>
      <c r="L217" s="58">
        <v>0</v>
      </c>
      <c r="M217" s="58">
        <v>0</v>
      </c>
      <c r="N217" s="58">
        <v>0</v>
      </c>
      <c r="O217" s="58">
        <v>0</v>
      </c>
      <c r="Q217" s="54">
        <f t="shared" si="154"/>
        <v>0</v>
      </c>
      <c r="R217" s="54">
        <f t="shared" si="155"/>
        <v>0</v>
      </c>
      <c r="S217" s="54">
        <f t="shared" si="156"/>
        <v>0</v>
      </c>
      <c r="T217" s="54">
        <f t="shared" ca="1" si="157"/>
        <v>0</v>
      </c>
      <c r="U217" s="45" t="s">
        <v>9</v>
      </c>
    </row>
    <row r="218" spans="1:21" ht="15.95" hidden="1" customHeight="1" outlineLevel="1" x14ac:dyDescent="0.2">
      <c r="A218" s="63" t="s">
        <v>183</v>
      </c>
      <c r="B218" s="54">
        <v>3972.9041499999985</v>
      </c>
      <c r="C218" s="54">
        <v>30976.050710000003</v>
      </c>
      <c r="D218" s="54">
        <v>89540.099329999997</v>
      </c>
      <c r="E218" s="54">
        <v>209207.9370700001</v>
      </c>
      <c r="F218" s="54">
        <v>238965.83273999998</v>
      </c>
      <c r="G218" s="54">
        <v>237151.02649999998</v>
      </c>
      <c r="H218" s="54">
        <v>236643.42542999994</v>
      </c>
      <c r="I218" s="54">
        <v>282534.96314000001</v>
      </c>
      <c r="J218" s="54">
        <v>290575.68745999999</v>
      </c>
      <c r="K218" s="54">
        <v>293735.62498999998</v>
      </c>
      <c r="L218" s="58">
        <v>306261.93266000005</v>
      </c>
      <c r="M218" s="58">
        <v>315198</v>
      </c>
      <c r="N218" s="58">
        <v>287211</v>
      </c>
      <c r="O218" s="58">
        <v>290685</v>
      </c>
      <c r="Q218" s="54">
        <f t="shared" si="154"/>
        <v>209207.9370700001</v>
      </c>
      <c r="R218" s="54">
        <f t="shared" si="155"/>
        <v>282534.96314000001</v>
      </c>
      <c r="S218" s="54">
        <f t="shared" si="156"/>
        <v>315198</v>
      </c>
      <c r="T218" s="54">
        <f t="shared" ca="1" si="157"/>
        <v>290685</v>
      </c>
      <c r="U218" s="45" t="s">
        <v>9</v>
      </c>
    </row>
    <row r="219" spans="1:21" ht="15.95" hidden="1" customHeight="1" outlineLevel="1" x14ac:dyDescent="0.2">
      <c r="A219" s="63" t="s">
        <v>146</v>
      </c>
      <c r="B219" s="54">
        <v>0</v>
      </c>
      <c r="C219" s="54">
        <v>0</v>
      </c>
      <c r="D219" s="54">
        <v>0</v>
      </c>
      <c r="E219" s="54">
        <v>0</v>
      </c>
      <c r="F219" s="54">
        <v>0</v>
      </c>
      <c r="G219" s="54">
        <v>0</v>
      </c>
      <c r="H219" s="54">
        <v>0</v>
      </c>
      <c r="I219" s="54">
        <v>0</v>
      </c>
      <c r="J219" s="54">
        <v>0</v>
      </c>
      <c r="K219" s="54">
        <v>0</v>
      </c>
      <c r="L219" s="58">
        <v>0</v>
      </c>
      <c r="M219" s="58">
        <v>0</v>
      </c>
      <c r="N219" s="58">
        <v>0</v>
      </c>
      <c r="O219" s="58">
        <v>0</v>
      </c>
      <c r="Q219" s="54">
        <f t="shared" si="154"/>
        <v>0</v>
      </c>
      <c r="R219" s="54">
        <f t="shared" si="155"/>
        <v>0</v>
      </c>
      <c r="S219" s="54">
        <f t="shared" si="156"/>
        <v>0</v>
      </c>
      <c r="T219" s="54">
        <f t="shared" ca="1" si="157"/>
        <v>0</v>
      </c>
      <c r="U219" s="45" t="s">
        <v>9</v>
      </c>
    </row>
    <row r="220" spans="1:21" ht="15.95" hidden="1" customHeight="1" outlineLevel="1" x14ac:dyDescent="0.2">
      <c r="A220" s="63" t="s">
        <v>150</v>
      </c>
      <c r="B220" s="54">
        <v>0</v>
      </c>
      <c r="C220" s="54">
        <v>0</v>
      </c>
      <c r="D220" s="54">
        <v>0</v>
      </c>
      <c r="E220" s="54">
        <v>0</v>
      </c>
      <c r="F220" s="54">
        <v>0</v>
      </c>
      <c r="G220" s="54">
        <v>0</v>
      </c>
      <c r="H220" s="54">
        <v>0</v>
      </c>
      <c r="I220" s="54">
        <v>0</v>
      </c>
      <c r="J220" s="54">
        <v>0</v>
      </c>
      <c r="K220" s="54">
        <v>0</v>
      </c>
      <c r="L220" s="58">
        <v>0</v>
      </c>
      <c r="M220" s="58">
        <v>0</v>
      </c>
      <c r="N220" s="58">
        <v>0</v>
      </c>
      <c r="O220" s="58">
        <v>0</v>
      </c>
      <c r="Q220" s="54">
        <f t="shared" si="154"/>
        <v>0</v>
      </c>
      <c r="R220" s="54">
        <f t="shared" si="155"/>
        <v>0</v>
      </c>
      <c r="S220" s="54">
        <f t="shared" si="156"/>
        <v>0</v>
      </c>
      <c r="T220" s="54">
        <f t="shared" ca="1" si="157"/>
        <v>0</v>
      </c>
      <c r="U220" s="45" t="s">
        <v>9</v>
      </c>
    </row>
    <row r="221" spans="1:21" ht="15.95" hidden="1" customHeight="1" outlineLevel="1" x14ac:dyDescent="0.2">
      <c r="A221" s="63" t="s">
        <v>151</v>
      </c>
      <c r="B221" s="54">
        <v>0</v>
      </c>
      <c r="C221" s="54">
        <v>0</v>
      </c>
      <c r="D221" s="54">
        <v>0</v>
      </c>
      <c r="E221" s="54">
        <v>422.91033999999996</v>
      </c>
      <c r="F221" s="54">
        <v>0</v>
      </c>
      <c r="G221" s="54">
        <v>0</v>
      </c>
      <c r="H221" s="54">
        <v>21.849430000000002</v>
      </c>
      <c r="I221" s="54">
        <v>21.494150000000001</v>
      </c>
      <c r="J221" s="54">
        <v>21.138860000000001</v>
      </c>
      <c r="K221" s="54">
        <v>20.783570000000001</v>
      </c>
      <c r="L221" s="58">
        <v>-1019.5794900000002</v>
      </c>
      <c r="M221" s="58">
        <v>229</v>
      </c>
      <c r="N221" s="58">
        <v>76</v>
      </c>
      <c r="O221" s="58">
        <v>223</v>
      </c>
      <c r="Q221" s="54">
        <f t="shared" si="154"/>
        <v>422.91033999999996</v>
      </c>
      <c r="R221" s="54">
        <f t="shared" si="155"/>
        <v>21.494150000000001</v>
      </c>
      <c r="S221" s="54">
        <f t="shared" si="156"/>
        <v>229</v>
      </c>
      <c r="T221" s="54">
        <f t="shared" ca="1" si="157"/>
        <v>223</v>
      </c>
      <c r="U221" s="45" t="s">
        <v>9</v>
      </c>
    </row>
    <row r="222" spans="1:21" ht="15.95" hidden="1" customHeight="1" outlineLevel="1" x14ac:dyDescent="0.2">
      <c r="A222" s="63" t="s">
        <v>152</v>
      </c>
      <c r="B222" s="54">
        <v>0</v>
      </c>
      <c r="C222" s="54">
        <v>0</v>
      </c>
      <c r="D222" s="54">
        <v>0</v>
      </c>
      <c r="E222" s="54">
        <v>0</v>
      </c>
      <c r="F222" s="54">
        <v>0</v>
      </c>
      <c r="G222" s="54">
        <v>0</v>
      </c>
      <c r="H222" s="54">
        <v>0</v>
      </c>
      <c r="I222" s="54">
        <v>0</v>
      </c>
      <c r="J222" s="54">
        <v>0</v>
      </c>
      <c r="K222" s="54">
        <v>0</v>
      </c>
      <c r="L222" s="58">
        <v>0</v>
      </c>
      <c r="M222" s="58">
        <v>0</v>
      </c>
      <c r="N222" s="58">
        <v>0</v>
      </c>
      <c r="O222" s="58">
        <v>0</v>
      </c>
      <c r="Q222" s="54">
        <f t="shared" si="154"/>
        <v>0</v>
      </c>
      <c r="R222" s="54">
        <f t="shared" si="155"/>
        <v>0</v>
      </c>
      <c r="S222" s="54">
        <f t="shared" si="156"/>
        <v>0</v>
      </c>
      <c r="T222" s="54">
        <f t="shared" ca="1" si="157"/>
        <v>0</v>
      </c>
      <c r="U222" s="45" t="s">
        <v>9</v>
      </c>
    </row>
    <row r="223" spans="1:21" ht="15.95" customHeight="1" collapsed="1" x14ac:dyDescent="0.2">
      <c r="A223" s="43" t="s">
        <v>153</v>
      </c>
      <c r="B223" s="44">
        <f t="shared" ref="B223:H223" si="166">+B224+B240+B257</f>
        <v>7348.880900000001</v>
      </c>
      <c r="C223" s="44">
        <f t="shared" si="166"/>
        <v>39312.144520000002</v>
      </c>
      <c r="D223" s="44">
        <f t="shared" si="166"/>
        <v>117456.77139000001</v>
      </c>
      <c r="E223" s="44">
        <f t="shared" si="166"/>
        <v>235903.96684999997</v>
      </c>
      <c r="F223" s="44">
        <f t="shared" si="166"/>
        <v>272711.28875000001</v>
      </c>
      <c r="G223" s="44">
        <f t="shared" si="166"/>
        <v>275706.37537000002</v>
      </c>
      <c r="H223" s="44">
        <f t="shared" si="166"/>
        <v>251961.28182999999</v>
      </c>
      <c r="I223" s="44">
        <f t="shared" ref="I223:J223" si="167">+I224+I240+I257</f>
        <v>295243.81375999993</v>
      </c>
      <c r="J223" s="44">
        <f t="shared" si="167"/>
        <v>303145.71906000003</v>
      </c>
      <c r="K223" s="44">
        <f t="shared" ref="K223" si="168">+K224+K240+K257</f>
        <v>305181.24149000004</v>
      </c>
      <c r="L223" s="44">
        <f t="shared" ref="L223:M223" si="169">+L224+L240+L257</f>
        <v>317197.46059999999</v>
      </c>
      <c r="M223" s="44">
        <f t="shared" si="169"/>
        <v>328143</v>
      </c>
      <c r="N223" s="44">
        <v>336445</v>
      </c>
      <c r="O223" s="44">
        <v>351606</v>
      </c>
      <c r="Q223" s="44">
        <f t="shared" ref="Q223:Q258" si="170">E223</f>
        <v>235903.96684999997</v>
      </c>
      <c r="R223" s="44">
        <f t="shared" ref="R223:R255" si="171">I223</f>
        <v>295243.81375999993</v>
      </c>
      <c r="S223" s="44">
        <f t="shared" ref="S223:S255" si="172">M223</f>
        <v>328143</v>
      </c>
      <c r="T223" s="44">
        <f t="shared" ref="T223:T255" ca="1" si="173">OFFSET(P223,0,-1)</f>
        <v>351606</v>
      </c>
      <c r="U223" s="45" t="s">
        <v>9</v>
      </c>
    </row>
    <row r="224" spans="1:21" ht="15.95" hidden="1" customHeight="1" outlineLevel="1" x14ac:dyDescent="0.2">
      <c r="A224" s="61" t="s">
        <v>154</v>
      </c>
      <c r="B224" s="62">
        <f t="shared" ref="B224:H224" si="174">SUM(B225:B239)</f>
        <v>424.09410999999994</v>
      </c>
      <c r="C224" s="62">
        <f t="shared" si="174"/>
        <v>10884.17518</v>
      </c>
      <c r="D224" s="62">
        <f t="shared" si="174"/>
        <v>35829.309050000003</v>
      </c>
      <c r="E224" s="62">
        <f t="shared" si="174"/>
        <v>83482.362359999999</v>
      </c>
      <c r="F224" s="62">
        <f t="shared" si="174"/>
        <v>70198.580570000006</v>
      </c>
      <c r="G224" s="62">
        <f t="shared" si="174"/>
        <v>50753.883010000005</v>
      </c>
      <c r="H224" s="62">
        <f t="shared" si="174"/>
        <v>35391.97032</v>
      </c>
      <c r="I224" s="62">
        <f t="shared" ref="I224:J224" si="175">SUM(I225:I239)</f>
        <v>17672.927809999997</v>
      </c>
      <c r="J224" s="62">
        <f t="shared" si="175"/>
        <v>22792.499380000001</v>
      </c>
      <c r="K224" s="62">
        <f t="shared" ref="K224" si="176">SUM(K225:K239)</f>
        <v>20942.865669999996</v>
      </c>
      <c r="L224" s="62">
        <f t="shared" ref="L224:M224" si="177">SUM(L225:L239)</f>
        <v>21371.361060000003</v>
      </c>
      <c r="M224" s="62">
        <f t="shared" si="177"/>
        <v>21690</v>
      </c>
      <c r="N224" s="62">
        <v>23316</v>
      </c>
      <c r="O224" s="62">
        <v>23049</v>
      </c>
      <c r="Q224" s="62">
        <f t="shared" si="170"/>
        <v>83482.362359999999</v>
      </c>
      <c r="R224" s="62">
        <f t="shared" si="171"/>
        <v>17672.927809999997</v>
      </c>
      <c r="S224" s="62">
        <f t="shared" si="172"/>
        <v>21690</v>
      </c>
      <c r="T224" s="62">
        <f t="shared" ca="1" si="173"/>
        <v>23049</v>
      </c>
      <c r="U224" s="45" t="s">
        <v>9</v>
      </c>
    </row>
    <row r="225" spans="1:21" ht="15.95" hidden="1" customHeight="1" outlineLevel="1" x14ac:dyDescent="0.2">
      <c r="A225" s="63" t="s">
        <v>155</v>
      </c>
      <c r="B225" s="54">
        <v>0</v>
      </c>
      <c r="C225" s="54">
        <v>0</v>
      </c>
      <c r="D225" s="54">
        <v>300</v>
      </c>
      <c r="E225" s="54">
        <v>1065.82951</v>
      </c>
      <c r="F225" s="54">
        <v>6995.49586</v>
      </c>
      <c r="G225" s="54">
        <v>6938.7472199999993</v>
      </c>
      <c r="H225" s="54">
        <v>11376.56632</v>
      </c>
      <c r="I225" s="54">
        <v>6899.8845499999998</v>
      </c>
      <c r="J225" s="54">
        <v>12413.411980000001</v>
      </c>
      <c r="K225" s="54">
        <v>12687.965249999999</v>
      </c>
      <c r="L225" s="58">
        <v>12940.477279999999</v>
      </c>
      <c r="M225" s="58">
        <v>13101</v>
      </c>
      <c r="N225" s="58">
        <v>12755</v>
      </c>
      <c r="O225" s="58">
        <v>12367</v>
      </c>
      <c r="Q225" s="54">
        <f t="shared" si="170"/>
        <v>1065.82951</v>
      </c>
      <c r="R225" s="54">
        <f t="shared" si="171"/>
        <v>6899.8845499999998</v>
      </c>
      <c r="S225" s="54">
        <f t="shared" si="172"/>
        <v>13101</v>
      </c>
      <c r="T225" s="54">
        <f t="shared" ca="1" si="173"/>
        <v>12367</v>
      </c>
      <c r="U225" s="45" t="s">
        <v>9</v>
      </c>
    </row>
    <row r="226" spans="1:21" ht="15.95" hidden="1" customHeight="1" outlineLevel="1" x14ac:dyDescent="0.2">
      <c r="A226" s="63" t="s">
        <v>156</v>
      </c>
      <c r="B226" s="54">
        <v>0</v>
      </c>
      <c r="C226" s="54">
        <v>0</v>
      </c>
      <c r="D226" s="54">
        <v>0</v>
      </c>
      <c r="E226" s="54">
        <v>0</v>
      </c>
      <c r="F226" s="54">
        <v>0</v>
      </c>
      <c r="G226" s="54">
        <v>0</v>
      </c>
      <c r="H226" s="54">
        <v>0</v>
      </c>
      <c r="I226" s="54">
        <v>0</v>
      </c>
      <c r="J226" s="54">
        <v>0</v>
      </c>
      <c r="K226" s="54">
        <v>0</v>
      </c>
      <c r="L226" s="58">
        <v>0</v>
      </c>
      <c r="M226" s="58">
        <v>0</v>
      </c>
      <c r="N226" s="58">
        <v>0</v>
      </c>
      <c r="O226" s="58">
        <v>0</v>
      </c>
      <c r="Q226" s="54">
        <f t="shared" si="170"/>
        <v>0</v>
      </c>
      <c r="R226" s="54">
        <f t="shared" si="171"/>
        <v>0</v>
      </c>
      <c r="S226" s="54">
        <f t="shared" si="172"/>
        <v>0</v>
      </c>
      <c r="T226" s="54">
        <f t="shared" ca="1" si="173"/>
        <v>0</v>
      </c>
      <c r="U226" s="45" t="s">
        <v>9</v>
      </c>
    </row>
    <row r="227" spans="1:21" ht="15.95" hidden="1" customHeight="1" outlineLevel="1" x14ac:dyDescent="0.2">
      <c r="A227" s="63" t="s">
        <v>185</v>
      </c>
      <c r="B227" s="54">
        <v>0</v>
      </c>
      <c r="C227" s="54">
        <v>0</v>
      </c>
      <c r="D227" s="54">
        <v>0</v>
      </c>
      <c r="E227" s="54">
        <v>0</v>
      </c>
      <c r="F227" s="54">
        <v>0</v>
      </c>
      <c r="G227" s="54">
        <v>0</v>
      </c>
      <c r="H227" s="54">
        <v>0</v>
      </c>
      <c r="I227" s="54">
        <v>0</v>
      </c>
      <c r="J227" s="54">
        <v>0</v>
      </c>
      <c r="K227" s="54">
        <v>0</v>
      </c>
      <c r="L227" s="58">
        <v>0</v>
      </c>
      <c r="M227" s="58">
        <v>0</v>
      </c>
      <c r="N227" s="58">
        <v>0</v>
      </c>
      <c r="O227" s="58">
        <v>0</v>
      </c>
      <c r="Q227" s="54">
        <f t="shared" si="170"/>
        <v>0</v>
      </c>
      <c r="R227" s="54">
        <f t="shared" si="171"/>
        <v>0</v>
      </c>
      <c r="S227" s="54">
        <f t="shared" si="172"/>
        <v>0</v>
      </c>
      <c r="T227" s="54">
        <f t="shared" ca="1" si="173"/>
        <v>0</v>
      </c>
      <c r="U227" s="45" t="s">
        <v>9</v>
      </c>
    </row>
    <row r="228" spans="1:21" ht="15.95" hidden="1" customHeight="1" outlineLevel="1" x14ac:dyDescent="0.2">
      <c r="A228" s="63" t="s">
        <v>157</v>
      </c>
      <c r="B228" s="54">
        <v>339.82084999999995</v>
      </c>
      <c r="C228" s="54">
        <v>10796.33323</v>
      </c>
      <c r="D228" s="54">
        <v>32495.035039999999</v>
      </c>
      <c r="E228" s="54">
        <v>45915.897229999995</v>
      </c>
      <c r="F228" s="54">
        <v>29978.006850000002</v>
      </c>
      <c r="G228" s="54">
        <v>21457.722610000001</v>
      </c>
      <c r="H228" s="54">
        <v>15384.197900000001</v>
      </c>
      <c r="I228" s="54">
        <v>3027.3024799999998</v>
      </c>
      <c r="J228" s="54">
        <v>1821.8222499999999</v>
      </c>
      <c r="K228" s="54">
        <v>686.69587999999999</v>
      </c>
      <c r="L228" s="58">
        <v>1189.4860000000001</v>
      </c>
      <c r="M228" s="58">
        <v>1268</v>
      </c>
      <c r="N228" s="58">
        <v>1988</v>
      </c>
      <c r="O228" s="58">
        <v>1980</v>
      </c>
      <c r="Q228" s="54">
        <f t="shared" si="170"/>
        <v>45915.897229999995</v>
      </c>
      <c r="R228" s="54">
        <f t="shared" si="171"/>
        <v>3027.3024799999998</v>
      </c>
      <c r="S228" s="54">
        <f t="shared" si="172"/>
        <v>1268</v>
      </c>
      <c r="T228" s="54">
        <f t="shared" ca="1" si="173"/>
        <v>1980</v>
      </c>
      <c r="U228" s="45" t="s">
        <v>9</v>
      </c>
    </row>
    <row r="229" spans="1:21" ht="15.95" hidden="1" customHeight="1" outlineLevel="1" x14ac:dyDescent="0.2">
      <c r="A229" s="63" t="s">
        <v>158</v>
      </c>
      <c r="B229" s="54">
        <v>8.8825200000000013</v>
      </c>
      <c r="C229" s="54">
        <v>10.62885</v>
      </c>
      <c r="D229" s="54">
        <v>0.97648999999999997</v>
      </c>
      <c r="E229" s="54">
        <v>0</v>
      </c>
      <c r="F229" s="54">
        <v>0</v>
      </c>
      <c r="G229" s="54">
        <v>67.748679999999993</v>
      </c>
      <c r="H229" s="54">
        <v>1.5747599999999999</v>
      </c>
      <c r="I229" s="54">
        <v>0</v>
      </c>
      <c r="J229" s="54">
        <v>0</v>
      </c>
      <c r="K229" s="54">
        <v>0</v>
      </c>
      <c r="L229" s="58">
        <v>0</v>
      </c>
      <c r="M229" s="58">
        <v>0</v>
      </c>
      <c r="N229" s="58">
        <v>0</v>
      </c>
      <c r="O229" s="58">
        <v>0</v>
      </c>
      <c r="Q229" s="54">
        <f t="shared" si="170"/>
        <v>0</v>
      </c>
      <c r="R229" s="54">
        <f t="shared" si="171"/>
        <v>0</v>
      </c>
      <c r="S229" s="54">
        <f t="shared" si="172"/>
        <v>0</v>
      </c>
      <c r="T229" s="54">
        <f t="shared" ca="1" si="173"/>
        <v>0</v>
      </c>
      <c r="U229" s="45" t="s">
        <v>9</v>
      </c>
    </row>
    <row r="230" spans="1:21" ht="15.95" hidden="1" customHeight="1" outlineLevel="1" x14ac:dyDescent="0.2">
      <c r="A230" s="63" t="s">
        <v>159</v>
      </c>
      <c r="B230" s="54">
        <v>75.390740000000008</v>
      </c>
      <c r="C230" s="54">
        <v>77.213100000000026</v>
      </c>
      <c r="D230" s="54">
        <v>3033.2975200000001</v>
      </c>
      <c r="E230" s="54">
        <v>5473.0140700000002</v>
      </c>
      <c r="F230" s="54">
        <v>2993.69112</v>
      </c>
      <c r="G230" s="54">
        <v>3312.9077599999996</v>
      </c>
      <c r="H230" s="54">
        <v>3613.4723899999999</v>
      </c>
      <c r="I230" s="54">
        <v>3645.0431500000004</v>
      </c>
      <c r="J230" s="54">
        <v>4343.0850399999999</v>
      </c>
      <c r="K230" s="54">
        <v>3375.3189500000003</v>
      </c>
      <c r="L230" s="58">
        <v>3016.98009</v>
      </c>
      <c r="M230" s="58">
        <v>3065</v>
      </c>
      <c r="N230" s="58">
        <v>3042</v>
      </c>
      <c r="O230" s="58">
        <v>3132</v>
      </c>
      <c r="Q230" s="54">
        <f t="shared" si="170"/>
        <v>5473.0140700000002</v>
      </c>
      <c r="R230" s="54">
        <f t="shared" si="171"/>
        <v>3645.0431500000004</v>
      </c>
      <c r="S230" s="54">
        <f t="shared" si="172"/>
        <v>3065</v>
      </c>
      <c r="T230" s="54">
        <f t="shared" ca="1" si="173"/>
        <v>3132</v>
      </c>
      <c r="U230" s="45" t="s">
        <v>9</v>
      </c>
    </row>
    <row r="231" spans="1:21" ht="15.95" hidden="1" customHeight="1" outlineLevel="1" x14ac:dyDescent="0.2">
      <c r="A231" s="63" t="s">
        <v>300</v>
      </c>
      <c r="B231" s="54">
        <v>0</v>
      </c>
      <c r="C231" s="54">
        <v>0</v>
      </c>
      <c r="D231" s="54">
        <v>0</v>
      </c>
      <c r="E231" s="54">
        <v>0</v>
      </c>
      <c r="F231" s="54">
        <v>0</v>
      </c>
      <c r="G231" s="54">
        <v>0</v>
      </c>
      <c r="H231" s="54">
        <v>0</v>
      </c>
      <c r="I231" s="54">
        <v>0</v>
      </c>
      <c r="J231" s="54">
        <v>0</v>
      </c>
      <c r="K231" s="54">
        <v>0</v>
      </c>
      <c r="L231" s="58">
        <v>0</v>
      </c>
      <c r="M231" s="58">
        <v>0</v>
      </c>
      <c r="N231" s="58">
        <v>1253</v>
      </c>
      <c r="O231" s="58">
        <v>1253</v>
      </c>
      <c r="Q231" s="54">
        <v>0</v>
      </c>
      <c r="R231" s="54">
        <v>0</v>
      </c>
      <c r="S231" s="54">
        <v>0</v>
      </c>
      <c r="T231" s="54">
        <v>0</v>
      </c>
      <c r="U231" s="45"/>
    </row>
    <row r="232" spans="1:21" ht="15.95" hidden="1" customHeight="1" outlineLevel="1" x14ac:dyDescent="0.2">
      <c r="A232" s="63" t="s">
        <v>160</v>
      </c>
      <c r="B232" s="54">
        <v>0</v>
      </c>
      <c r="C232" s="54">
        <v>0</v>
      </c>
      <c r="D232" s="54">
        <v>0</v>
      </c>
      <c r="E232" s="54">
        <v>0</v>
      </c>
      <c r="F232" s="54">
        <v>0</v>
      </c>
      <c r="G232" s="54">
        <v>0</v>
      </c>
      <c r="H232" s="54">
        <v>0</v>
      </c>
      <c r="I232" s="54">
        <v>0</v>
      </c>
      <c r="J232" s="54">
        <v>0</v>
      </c>
      <c r="K232" s="54">
        <v>0</v>
      </c>
      <c r="L232" s="58">
        <v>0</v>
      </c>
      <c r="M232" s="58">
        <v>0</v>
      </c>
      <c r="N232" s="58">
        <v>0</v>
      </c>
      <c r="O232" s="58">
        <v>0</v>
      </c>
      <c r="Q232" s="54">
        <f t="shared" si="170"/>
        <v>0</v>
      </c>
      <c r="R232" s="54">
        <f t="shared" si="171"/>
        <v>0</v>
      </c>
      <c r="S232" s="54">
        <f t="shared" si="172"/>
        <v>0</v>
      </c>
      <c r="T232" s="54">
        <f t="shared" ca="1" si="173"/>
        <v>0</v>
      </c>
      <c r="U232" s="45" t="s">
        <v>9</v>
      </c>
    </row>
    <row r="233" spans="1:21" ht="15.95" hidden="1" customHeight="1" outlineLevel="1" x14ac:dyDescent="0.2">
      <c r="A233" s="63" t="s">
        <v>161</v>
      </c>
      <c r="B233" s="54">
        <v>0</v>
      </c>
      <c r="C233" s="54">
        <v>0</v>
      </c>
      <c r="D233" s="54">
        <v>0</v>
      </c>
      <c r="E233" s="54">
        <v>2219.6350000000002</v>
      </c>
      <c r="F233" s="54">
        <v>2219.6350000000002</v>
      </c>
      <c r="G233" s="54">
        <v>978.10898999999995</v>
      </c>
      <c r="H233" s="54">
        <v>4900.2261399999998</v>
      </c>
      <c r="I233" s="54">
        <v>3967.6867400000001</v>
      </c>
      <c r="J233" s="54">
        <v>3967.6867400000001</v>
      </c>
      <c r="K233" s="54">
        <v>3967.6867400000001</v>
      </c>
      <c r="L233" s="58">
        <v>3967.6867400000001</v>
      </c>
      <c r="M233" s="58">
        <v>3968</v>
      </c>
      <c r="N233" s="58">
        <v>3968</v>
      </c>
      <c r="O233" s="58">
        <v>3968</v>
      </c>
      <c r="Q233" s="54">
        <f t="shared" si="170"/>
        <v>2219.6350000000002</v>
      </c>
      <c r="R233" s="54">
        <f t="shared" si="171"/>
        <v>3967.6867400000001</v>
      </c>
      <c r="S233" s="54">
        <f t="shared" si="172"/>
        <v>3968</v>
      </c>
      <c r="T233" s="54">
        <f t="shared" ca="1" si="173"/>
        <v>3968</v>
      </c>
      <c r="U233" s="45" t="s">
        <v>9</v>
      </c>
    </row>
    <row r="234" spans="1:21" ht="15.95" hidden="1" customHeight="1" outlineLevel="1" x14ac:dyDescent="0.2">
      <c r="A234" s="63" t="s">
        <v>162</v>
      </c>
      <c r="B234" s="54">
        <v>0</v>
      </c>
      <c r="C234" s="54">
        <v>0</v>
      </c>
      <c r="D234" s="54">
        <v>0</v>
      </c>
      <c r="E234" s="54">
        <v>0</v>
      </c>
      <c r="F234" s="54">
        <v>0</v>
      </c>
      <c r="G234" s="54">
        <v>0</v>
      </c>
      <c r="H234" s="54">
        <v>0</v>
      </c>
      <c r="I234" s="54">
        <v>0</v>
      </c>
      <c r="J234" s="54">
        <v>0</v>
      </c>
      <c r="K234" s="54">
        <v>0</v>
      </c>
      <c r="L234" s="58">
        <v>0</v>
      </c>
      <c r="M234" s="58">
        <v>0</v>
      </c>
      <c r="N234" s="58">
        <v>0</v>
      </c>
      <c r="O234" s="58">
        <v>0</v>
      </c>
      <c r="Q234" s="54">
        <f t="shared" si="170"/>
        <v>0</v>
      </c>
      <c r="R234" s="54">
        <f t="shared" si="171"/>
        <v>0</v>
      </c>
      <c r="S234" s="54">
        <f t="shared" si="172"/>
        <v>0</v>
      </c>
      <c r="T234" s="54">
        <f t="shared" ca="1" si="173"/>
        <v>0</v>
      </c>
      <c r="U234" s="45" t="s">
        <v>9</v>
      </c>
    </row>
    <row r="235" spans="1:21" ht="15.95" hidden="1" customHeight="1" outlineLevel="1" x14ac:dyDescent="0.2">
      <c r="A235" s="63" t="s">
        <v>186</v>
      </c>
      <c r="B235" s="54">
        <v>0</v>
      </c>
      <c r="C235" s="54">
        <v>0</v>
      </c>
      <c r="D235" s="54">
        <v>0</v>
      </c>
      <c r="E235" s="54">
        <v>0</v>
      </c>
      <c r="F235" s="54">
        <v>0</v>
      </c>
      <c r="G235" s="54">
        <v>0</v>
      </c>
      <c r="H235" s="54">
        <v>0</v>
      </c>
      <c r="I235" s="54">
        <v>0</v>
      </c>
      <c r="J235" s="54">
        <v>0</v>
      </c>
      <c r="K235" s="54">
        <v>0</v>
      </c>
      <c r="L235" s="58">
        <v>0</v>
      </c>
      <c r="M235" s="58">
        <v>0</v>
      </c>
      <c r="N235" s="58">
        <v>0</v>
      </c>
      <c r="O235" s="58">
        <v>0</v>
      </c>
      <c r="Q235" s="54">
        <f t="shared" si="170"/>
        <v>0</v>
      </c>
      <c r="R235" s="54">
        <f t="shared" si="171"/>
        <v>0</v>
      </c>
      <c r="S235" s="54">
        <f t="shared" si="172"/>
        <v>0</v>
      </c>
      <c r="T235" s="54">
        <f t="shared" ca="1" si="173"/>
        <v>0</v>
      </c>
      <c r="U235" s="45" t="s">
        <v>9</v>
      </c>
    </row>
    <row r="236" spans="1:21" ht="15.95" hidden="1" customHeight="1" outlineLevel="1" x14ac:dyDescent="0.2">
      <c r="A236" s="63" t="s">
        <v>187</v>
      </c>
      <c r="B236" s="54">
        <v>0</v>
      </c>
      <c r="C236" s="54">
        <v>0</v>
      </c>
      <c r="D236" s="54">
        <v>0</v>
      </c>
      <c r="E236" s="54">
        <v>0</v>
      </c>
      <c r="F236" s="54">
        <v>0</v>
      </c>
      <c r="G236" s="54">
        <v>45.973519999999994</v>
      </c>
      <c r="H236" s="54">
        <v>85.978250000000003</v>
      </c>
      <c r="I236" s="54">
        <v>103.05417999999999</v>
      </c>
      <c r="J236" s="54">
        <v>150.64124000000001</v>
      </c>
      <c r="K236" s="54">
        <v>192.45770999999999</v>
      </c>
      <c r="L236" s="58">
        <v>249.20092000000002</v>
      </c>
      <c r="M236" s="58">
        <v>280</v>
      </c>
      <c r="N236" s="58">
        <v>307</v>
      </c>
      <c r="O236" s="58">
        <v>348</v>
      </c>
      <c r="Q236" s="54">
        <f t="shared" si="170"/>
        <v>0</v>
      </c>
      <c r="R236" s="54">
        <f t="shared" si="171"/>
        <v>103.05417999999999</v>
      </c>
      <c r="S236" s="54">
        <f t="shared" si="172"/>
        <v>280</v>
      </c>
      <c r="T236" s="54">
        <f t="shared" ca="1" si="173"/>
        <v>348</v>
      </c>
      <c r="U236" s="45" t="s">
        <v>9</v>
      </c>
    </row>
    <row r="237" spans="1:21" ht="15.95" hidden="1" customHeight="1" outlineLevel="1" x14ac:dyDescent="0.2">
      <c r="A237" s="63" t="s">
        <v>164</v>
      </c>
      <c r="B237" s="54">
        <v>0</v>
      </c>
      <c r="C237" s="54">
        <v>0</v>
      </c>
      <c r="D237" s="54">
        <v>0</v>
      </c>
      <c r="E237" s="54">
        <v>0</v>
      </c>
      <c r="F237" s="54">
        <v>0</v>
      </c>
      <c r="G237" s="54">
        <v>0</v>
      </c>
      <c r="H237" s="54">
        <v>0</v>
      </c>
      <c r="I237" s="54">
        <v>0</v>
      </c>
      <c r="J237" s="54">
        <v>0</v>
      </c>
      <c r="K237" s="54">
        <v>0</v>
      </c>
      <c r="L237" s="58">
        <v>0</v>
      </c>
      <c r="M237" s="58">
        <v>0</v>
      </c>
      <c r="N237" s="58">
        <v>0</v>
      </c>
      <c r="O237" s="58">
        <v>0</v>
      </c>
      <c r="Q237" s="54">
        <f t="shared" si="170"/>
        <v>0</v>
      </c>
      <c r="R237" s="54">
        <f t="shared" si="171"/>
        <v>0</v>
      </c>
      <c r="S237" s="54">
        <f t="shared" si="172"/>
        <v>0</v>
      </c>
      <c r="T237" s="54">
        <f t="shared" ca="1" si="173"/>
        <v>0</v>
      </c>
      <c r="U237" s="45" t="s">
        <v>9</v>
      </c>
    </row>
    <row r="238" spans="1:21" ht="15.95" hidden="1" customHeight="1" outlineLevel="1" x14ac:dyDescent="0.2">
      <c r="A238" s="63" t="s">
        <v>165</v>
      </c>
      <c r="B238" s="54">
        <v>0</v>
      </c>
      <c r="C238" s="54">
        <v>0</v>
      </c>
      <c r="D238" s="54">
        <v>0</v>
      </c>
      <c r="E238" s="54">
        <v>0</v>
      </c>
      <c r="F238" s="54">
        <v>0</v>
      </c>
      <c r="G238" s="54">
        <v>0</v>
      </c>
      <c r="H238" s="54">
        <v>0</v>
      </c>
      <c r="I238" s="54">
        <v>0</v>
      </c>
      <c r="J238" s="54">
        <v>0</v>
      </c>
      <c r="K238" s="54">
        <v>0</v>
      </c>
      <c r="L238" s="58">
        <v>0</v>
      </c>
      <c r="M238" s="58">
        <v>0</v>
      </c>
      <c r="N238" s="58">
        <v>0</v>
      </c>
      <c r="O238" s="58">
        <v>0</v>
      </c>
      <c r="Q238" s="54">
        <f t="shared" si="170"/>
        <v>0</v>
      </c>
      <c r="R238" s="54">
        <f t="shared" si="171"/>
        <v>0</v>
      </c>
      <c r="S238" s="54">
        <f t="shared" si="172"/>
        <v>0</v>
      </c>
      <c r="T238" s="54">
        <f t="shared" ca="1" si="173"/>
        <v>0</v>
      </c>
      <c r="U238" s="45" t="s">
        <v>9</v>
      </c>
    </row>
    <row r="239" spans="1:21" ht="15.95" hidden="1" customHeight="1" outlineLevel="1" x14ac:dyDescent="0.2">
      <c r="A239" s="63" t="s">
        <v>166</v>
      </c>
      <c r="B239" s="54">
        <v>0</v>
      </c>
      <c r="C239" s="54">
        <v>0</v>
      </c>
      <c r="D239" s="54">
        <v>0</v>
      </c>
      <c r="E239" s="54">
        <v>28807.986550000001</v>
      </c>
      <c r="F239" s="54">
        <v>28011.75174</v>
      </c>
      <c r="G239" s="54">
        <v>17952.674230000001</v>
      </c>
      <c r="H239" s="54">
        <v>29.954560000000001</v>
      </c>
      <c r="I239" s="54">
        <v>29.956709999999998</v>
      </c>
      <c r="J239" s="54">
        <v>95.852130000000002</v>
      </c>
      <c r="K239" s="54">
        <v>32.741140000000001</v>
      </c>
      <c r="L239" s="58">
        <v>7.53003</v>
      </c>
      <c r="M239" s="58">
        <v>8</v>
      </c>
      <c r="N239" s="58">
        <v>3</v>
      </c>
      <c r="O239" s="58">
        <v>1</v>
      </c>
      <c r="Q239" s="54">
        <f t="shared" si="170"/>
        <v>28807.986550000001</v>
      </c>
      <c r="R239" s="54">
        <f t="shared" si="171"/>
        <v>29.956709999999998</v>
      </c>
      <c r="S239" s="54">
        <f t="shared" si="172"/>
        <v>8</v>
      </c>
      <c r="T239" s="54">
        <f t="shared" ca="1" si="173"/>
        <v>1</v>
      </c>
      <c r="U239" s="45" t="s">
        <v>9</v>
      </c>
    </row>
    <row r="240" spans="1:21" ht="15.95" hidden="1" customHeight="1" outlineLevel="1" x14ac:dyDescent="0.2">
      <c r="A240" s="61" t="s">
        <v>167</v>
      </c>
      <c r="B240" s="62">
        <f t="shared" ref="B240:H240" si="178">SUM(B241:B256)</f>
        <v>194.93046999999999</v>
      </c>
      <c r="C240" s="62">
        <f t="shared" si="178"/>
        <v>2165.1307900000002</v>
      </c>
      <c r="D240" s="62">
        <f t="shared" si="178"/>
        <v>25180.913260000001</v>
      </c>
      <c r="E240" s="62">
        <f t="shared" si="178"/>
        <v>68328.221720000001</v>
      </c>
      <c r="F240" s="62">
        <f t="shared" si="178"/>
        <v>111871.59386000001</v>
      </c>
      <c r="G240" s="62">
        <f t="shared" si="178"/>
        <v>129963.71717</v>
      </c>
      <c r="H240" s="62">
        <f t="shared" si="178"/>
        <v>119934.48561999999</v>
      </c>
      <c r="I240" s="62">
        <f t="shared" ref="I240:J240" si="179">SUM(I241:I256)</f>
        <v>145671.97392999998</v>
      </c>
      <c r="J240" s="62">
        <f t="shared" si="179"/>
        <v>138533.31312000001</v>
      </c>
      <c r="K240" s="62">
        <f t="shared" ref="K240" si="180">SUM(K241:K256)</f>
        <v>137243.13133</v>
      </c>
      <c r="L240" s="62">
        <f t="shared" ref="L240:M240" si="181">SUM(L241:L256)</f>
        <v>134846.68682999999</v>
      </c>
      <c r="M240" s="62">
        <f t="shared" si="181"/>
        <v>132896</v>
      </c>
      <c r="N240" s="62">
        <v>130156</v>
      </c>
      <c r="O240" s="62">
        <v>128984</v>
      </c>
      <c r="Q240" s="62">
        <f t="shared" si="170"/>
        <v>68328.221720000001</v>
      </c>
      <c r="R240" s="62">
        <f t="shared" si="171"/>
        <v>145671.97392999998</v>
      </c>
      <c r="S240" s="62">
        <f t="shared" si="172"/>
        <v>132896</v>
      </c>
      <c r="T240" s="62">
        <f t="shared" ca="1" si="173"/>
        <v>128984</v>
      </c>
      <c r="U240" s="45" t="s">
        <v>9</v>
      </c>
    </row>
    <row r="241" spans="1:21" ht="15.95" hidden="1" customHeight="1" outlineLevel="1" x14ac:dyDescent="0.2">
      <c r="A241" s="63" t="s">
        <v>155</v>
      </c>
      <c r="B241" s="54">
        <v>0</v>
      </c>
      <c r="C241" s="54">
        <v>0</v>
      </c>
      <c r="D241" s="54">
        <v>15000</v>
      </c>
      <c r="E241" s="54">
        <v>47228.37616</v>
      </c>
      <c r="F241" s="54">
        <v>76575.086290000007</v>
      </c>
      <c r="G241" s="54">
        <v>99343.611139999994</v>
      </c>
      <c r="H241" s="54">
        <v>99842.024449999983</v>
      </c>
      <c r="I241" s="54">
        <v>122843.41471</v>
      </c>
      <c r="J241" s="54">
        <v>115494.01553999999</v>
      </c>
      <c r="K241" s="54">
        <v>114321.57234</v>
      </c>
      <c r="L241" s="58">
        <v>111412.50971</v>
      </c>
      <c r="M241" s="58">
        <v>109191</v>
      </c>
      <c r="N241" s="58">
        <v>107372</v>
      </c>
      <c r="O241" s="58">
        <v>105900</v>
      </c>
      <c r="Q241" s="54">
        <f t="shared" si="170"/>
        <v>47228.37616</v>
      </c>
      <c r="R241" s="54">
        <f t="shared" si="171"/>
        <v>122843.41471</v>
      </c>
      <c r="S241" s="54">
        <f t="shared" si="172"/>
        <v>109191</v>
      </c>
      <c r="T241" s="54">
        <f t="shared" ca="1" si="173"/>
        <v>105900</v>
      </c>
      <c r="U241" s="45" t="s">
        <v>9</v>
      </c>
    </row>
    <row r="242" spans="1:21" ht="15.95" hidden="1" customHeight="1" outlineLevel="1" x14ac:dyDescent="0.2">
      <c r="A242" s="63" t="s">
        <v>156</v>
      </c>
      <c r="B242" s="54">
        <v>0</v>
      </c>
      <c r="C242" s="54">
        <v>0</v>
      </c>
      <c r="D242" s="54">
        <v>0</v>
      </c>
      <c r="E242" s="54">
        <v>0</v>
      </c>
      <c r="F242" s="54">
        <v>0</v>
      </c>
      <c r="G242" s="54">
        <v>0</v>
      </c>
      <c r="H242" s="54">
        <v>0</v>
      </c>
      <c r="I242" s="54">
        <v>0</v>
      </c>
      <c r="J242" s="54">
        <v>0</v>
      </c>
      <c r="K242" s="54">
        <v>0</v>
      </c>
      <c r="L242" s="58">
        <v>0</v>
      </c>
      <c r="M242" s="58">
        <v>0</v>
      </c>
      <c r="N242" s="58">
        <v>0</v>
      </c>
      <c r="O242" s="58">
        <v>0</v>
      </c>
      <c r="Q242" s="54">
        <f t="shared" si="170"/>
        <v>0</v>
      </c>
      <c r="R242" s="54">
        <f t="shared" si="171"/>
        <v>0</v>
      </c>
      <c r="S242" s="54">
        <f t="shared" si="172"/>
        <v>0</v>
      </c>
      <c r="T242" s="54">
        <f t="shared" ca="1" si="173"/>
        <v>0</v>
      </c>
      <c r="U242" s="45" t="s">
        <v>9</v>
      </c>
    </row>
    <row r="243" spans="1:21" ht="15.95" hidden="1" customHeight="1" outlineLevel="1" x14ac:dyDescent="0.2">
      <c r="A243" s="63" t="s">
        <v>199</v>
      </c>
      <c r="B243" s="54">
        <v>8.5959999999999995E-2</v>
      </c>
      <c r="C243" s="54">
        <v>42.202839999999995</v>
      </c>
      <c r="D243" s="54">
        <v>8057.98531</v>
      </c>
      <c r="E243" s="54">
        <v>4591.277</v>
      </c>
      <c r="F243" s="54">
        <v>10310.16582</v>
      </c>
      <c r="G243" s="54">
        <v>10197.62846</v>
      </c>
      <c r="H243" s="54">
        <v>33.053179999999998</v>
      </c>
      <c r="I243" s="54">
        <v>11.053180000000001</v>
      </c>
      <c r="J243" s="54">
        <v>11.053180000000001</v>
      </c>
      <c r="K243" s="54">
        <v>11.053180000000001</v>
      </c>
      <c r="L243" s="58">
        <v>11.053180000000001</v>
      </c>
      <c r="M243" s="58">
        <v>11</v>
      </c>
      <c r="N243" s="58">
        <v>11</v>
      </c>
      <c r="O243" s="58">
        <v>11</v>
      </c>
      <c r="Q243" s="54">
        <f t="shared" si="170"/>
        <v>4591.277</v>
      </c>
      <c r="R243" s="54">
        <f t="shared" si="171"/>
        <v>11.053180000000001</v>
      </c>
      <c r="S243" s="54">
        <f t="shared" si="172"/>
        <v>11</v>
      </c>
      <c r="T243" s="54">
        <f t="shared" ca="1" si="173"/>
        <v>11</v>
      </c>
      <c r="U243" s="45" t="s">
        <v>9</v>
      </c>
    </row>
    <row r="244" spans="1:21" ht="15.95" hidden="1" customHeight="1" outlineLevel="1" x14ac:dyDescent="0.2">
      <c r="A244" s="63" t="s">
        <v>185</v>
      </c>
      <c r="B244" s="54">
        <v>0</v>
      </c>
      <c r="C244" s="54">
        <v>0</v>
      </c>
      <c r="D244" s="54">
        <v>0</v>
      </c>
      <c r="E244" s="54">
        <v>0</v>
      </c>
      <c r="F244" s="54">
        <v>0</v>
      </c>
      <c r="G244" s="54">
        <v>0</v>
      </c>
      <c r="H244" s="54">
        <v>0</v>
      </c>
      <c r="I244" s="54">
        <v>0</v>
      </c>
      <c r="J244" s="54">
        <v>0</v>
      </c>
      <c r="K244" s="54">
        <v>0</v>
      </c>
      <c r="L244" s="58">
        <v>0</v>
      </c>
      <c r="M244" s="58">
        <v>0</v>
      </c>
      <c r="N244" s="58">
        <v>0</v>
      </c>
      <c r="O244" s="58">
        <v>0</v>
      </c>
      <c r="Q244" s="54">
        <f t="shared" si="170"/>
        <v>0</v>
      </c>
      <c r="R244" s="54">
        <f t="shared" si="171"/>
        <v>0</v>
      </c>
      <c r="S244" s="54">
        <f t="shared" si="172"/>
        <v>0</v>
      </c>
      <c r="T244" s="54">
        <f t="shared" ca="1" si="173"/>
        <v>0</v>
      </c>
      <c r="U244" s="45" t="s">
        <v>9</v>
      </c>
    </row>
    <row r="245" spans="1:21" ht="15.95" hidden="1" customHeight="1" outlineLevel="1" x14ac:dyDescent="0.2">
      <c r="A245" s="63" t="s">
        <v>157</v>
      </c>
      <c r="B245" s="54">
        <v>0</v>
      </c>
      <c r="C245" s="54">
        <v>0</v>
      </c>
      <c r="D245" s="54">
        <v>0</v>
      </c>
      <c r="E245" s="54">
        <v>0</v>
      </c>
      <c r="F245" s="54">
        <v>0</v>
      </c>
      <c r="G245" s="54">
        <v>0</v>
      </c>
      <c r="H245" s="54">
        <v>0</v>
      </c>
      <c r="I245" s="54">
        <v>0</v>
      </c>
      <c r="J245" s="54">
        <v>0</v>
      </c>
      <c r="K245" s="54">
        <v>0</v>
      </c>
      <c r="L245" s="58">
        <v>0</v>
      </c>
      <c r="M245" s="58">
        <v>0</v>
      </c>
      <c r="N245" s="58">
        <v>0</v>
      </c>
      <c r="O245" s="58">
        <v>0</v>
      </c>
      <c r="Q245" s="54">
        <f t="shared" si="170"/>
        <v>0</v>
      </c>
      <c r="R245" s="54">
        <f t="shared" si="171"/>
        <v>0</v>
      </c>
      <c r="S245" s="54">
        <f t="shared" si="172"/>
        <v>0</v>
      </c>
      <c r="T245" s="54">
        <f t="shared" ca="1" si="173"/>
        <v>0</v>
      </c>
      <c r="U245" s="45" t="s">
        <v>9</v>
      </c>
    </row>
    <row r="246" spans="1:21" ht="15.95" hidden="1" customHeight="1" outlineLevel="1" x14ac:dyDescent="0.2">
      <c r="A246" s="63" t="s">
        <v>148</v>
      </c>
      <c r="B246" s="54">
        <v>0</v>
      </c>
      <c r="C246" s="54">
        <v>0</v>
      </c>
      <c r="D246" s="54">
        <v>0</v>
      </c>
      <c r="E246" s="54">
        <v>0</v>
      </c>
      <c r="F246" s="54">
        <v>0</v>
      </c>
      <c r="G246" s="54">
        <v>0</v>
      </c>
      <c r="H246" s="54">
        <v>0</v>
      </c>
      <c r="I246" s="54">
        <v>0</v>
      </c>
      <c r="J246" s="54">
        <v>0</v>
      </c>
      <c r="K246" s="54">
        <v>0</v>
      </c>
      <c r="L246" s="58">
        <v>0</v>
      </c>
      <c r="M246" s="58">
        <v>0</v>
      </c>
      <c r="N246" s="58">
        <v>0</v>
      </c>
      <c r="O246" s="58">
        <v>0</v>
      </c>
      <c r="Q246" s="54">
        <f t="shared" si="170"/>
        <v>0</v>
      </c>
      <c r="R246" s="54">
        <f t="shared" si="171"/>
        <v>0</v>
      </c>
      <c r="S246" s="54">
        <f t="shared" si="172"/>
        <v>0</v>
      </c>
      <c r="T246" s="54">
        <f t="shared" ca="1" si="173"/>
        <v>0</v>
      </c>
      <c r="U246" s="45" t="s">
        <v>9</v>
      </c>
    </row>
    <row r="247" spans="1:21" ht="15.95" hidden="1" customHeight="1" outlineLevel="1" x14ac:dyDescent="0.2">
      <c r="A247" s="63" t="s">
        <v>159</v>
      </c>
      <c r="B247" s="54">
        <v>0</v>
      </c>
      <c r="C247" s="54">
        <v>0</v>
      </c>
      <c r="D247" s="54">
        <v>0</v>
      </c>
      <c r="E247" s="54">
        <v>2428.8743899999999</v>
      </c>
      <c r="F247" s="54">
        <v>4904.2443700000003</v>
      </c>
      <c r="G247" s="54">
        <v>4463.7078499999998</v>
      </c>
      <c r="H247" s="54">
        <v>4133.3054499999998</v>
      </c>
      <c r="I247" s="54">
        <v>3802.9030499999999</v>
      </c>
      <c r="J247" s="54">
        <v>3472.5006600000002</v>
      </c>
      <c r="K247" s="54">
        <v>3142.09827</v>
      </c>
      <c r="L247" s="58">
        <v>2811.6958799999998</v>
      </c>
      <c r="M247" s="58">
        <v>2481</v>
      </c>
      <c r="N247" s="58">
        <v>2300</v>
      </c>
      <c r="O247" s="58">
        <v>1820</v>
      </c>
      <c r="Q247" s="54">
        <f t="shared" si="170"/>
        <v>2428.8743899999999</v>
      </c>
      <c r="R247" s="54">
        <f t="shared" si="171"/>
        <v>3802.9030499999999</v>
      </c>
      <c r="S247" s="54">
        <f t="shared" si="172"/>
        <v>2481</v>
      </c>
      <c r="T247" s="54">
        <f t="shared" ca="1" si="173"/>
        <v>1820</v>
      </c>
      <c r="U247" s="45" t="s">
        <v>9</v>
      </c>
    </row>
    <row r="248" spans="1:21" ht="15.95" hidden="1" customHeight="1" outlineLevel="1" x14ac:dyDescent="0.2">
      <c r="A248" s="63" t="s">
        <v>149</v>
      </c>
      <c r="B248" s="54">
        <v>194.84450999999999</v>
      </c>
      <c r="C248" s="54">
        <v>2122.9279500000002</v>
      </c>
      <c r="D248" s="54">
        <v>2122.9279500000002</v>
      </c>
      <c r="E248" s="54">
        <v>14079.694170000002</v>
      </c>
      <c r="F248" s="54">
        <v>20082.097380000003</v>
      </c>
      <c r="G248" s="54">
        <v>15958.769719999998</v>
      </c>
      <c r="H248" s="54">
        <v>15926.10254</v>
      </c>
      <c r="I248" s="54">
        <v>19014.602989999999</v>
      </c>
      <c r="J248" s="54">
        <v>19555.743740000002</v>
      </c>
      <c r="K248" s="54">
        <v>19768.40754</v>
      </c>
      <c r="L248" s="58">
        <v>20611.428059999998</v>
      </c>
      <c r="M248" s="58">
        <v>21213</v>
      </c>
      <c r="N248" s="58">
        <v>9990</v>
      </c>
      <c r="O248" s="58">
        <v>10347</v>
      </c>
      <c r="Q248" s="54">
        <f t="shared" si="170"/>
        <v>14079.694170000002</v>
      </c>
      <c r="R248" s="54">
        <f t="shared" si="171"/>
        <v>19014.602989999999</v>
      </c>
      <c r="S248" s="54">
        <f t="shared" si="172"/>
        <v>21213</v>
      </c>
      <c r="T248" s="54">
        <f t="shared" ca="1" si="173"/>
        <v>10347</v>
      </c>
      <c r="U248" s="45" t="s">
        <v>9</v>
      </c>
    </row>
    <row r="249" spans="1:21" ht="15.95" hidden="1" customHeight="1" outlineLevel="1" x14ac:dyDescent="0.2">
      <c r="A249" s="63" t="s">
        <v>188</v>
      </c>
      <c r="B249" s="54">
        <v>0</v>
      </c>
      <c r="C249" s="54">
        <v>0</v>
      </c>
      <c r="D249" s="54">
        <v>0</v>
      </c>
      <c r="E249" s="54">
        <v>0</v>
      </c>
      <c r="F249" s="54">
        <v>0</v>
      </c>
      <c r="G249" s="54">
        <v>0</v>
      </c>
      <c r="H249" s="54">
        <v>0</v>
      </c>
      <c r="I249" s="54">
        <v>0</v>
      </c>
      <c r="J249" s="54">
        <v>0</v>
      </c>
      <c r="K249" s="54">
        <v>0</v>
      </c>
      <c r="L249" s="58">
        <v>0</v>
      </c>
      <c r="M249" s="58">
        <v>0</v>
      </c>
      <c r="N249" s="58">
        <v>10483</v>
      </c>
      <c r="O249" s="58">
        <v>10906</v>
      </c>
      <c r="Q249" s="54">
        <f t="shared" si="170"/>
        <v>0</v>
      </c>
      <c r="R249" s="54">
        <f t="shared" si="171"/>
        <v>0</v>
      </c>
      <c r="S249" s="54">
        <f t="shared" si="172"/>
        <v>0</v>
      </c>
      <c r="T249" s="54">
        <f t="shared" ca="1" si="173"/>
        <v>10906</v>
      </c>
      <c r="U249" s="45" t="s">
        <v>9</v>
      </c>
    </row>
    <row r="250" spans="1:21" ht="15.95" hidden="1" customHeight="1" outlineLevel="1" x14ac:dyDescent="0.2">
      <c r="A250" s="63" t="s">
        <v>189</v>
      </c>
      <c r="B250" s="54">
        <v>0</v>
      </c>
      <c r="C250" s="54">
        <v>0</v>
      </c>
      <c r="D250" s="54">
        <v>0</v>
      </c>
      <c r="E250" s="54">
        <v>0</v>
      </c>
      <c r="F250" s="54">
        <v>0</v>
      </c>
      <c r="G250" s="54">
        <v>0</v>
      </c>
      <c r="H250" s="54">
        <v>0</v>
      </c>
      <c r="I250" s="54">
        <v>0</v>
      </c>
      <c r="J250" s="54">
        <v>0</v>
      </c>
      <c r="K250" s="54">
        <v>0</v>
      </c>
      <c r="L250" s="58">
        <v>0</v>
      </c>
      <c r="M250" s="58">
        <v>0</v>
      </c>
      <c r="N250" s="58">
        <v>0</v>
      </c>
      <c r="O250" s="58">
        <v>0</v>
      </c>
      <c r="Q250" s="54">
        <f t="shared" si="170"/>
        <v>0</v>
      </c>
      <c r="R250" s="54">
        <f t="shared" si="171"/>
        <v>0</v>
      </c>
      <c r="S250" s="54">
        <f t="shared" si="172"/>
        <v>0</v>
      </c>
      <c r="T250" s="54">
        <f t="shared" ca="1" si="173"/>
        <v>0</v>
      </c>
      <c r="U250" s="45" t="s">
        <v>9</v>
      </c>
    </row>
    <row r="251" spans="1:21" ht="15.95" hidden="1" customHeight="1" outlineLevel="1" x14ac:dyDescent="0.2">
      <c r="A251" s="63" t="s">
        <v>164</v>
      </c>
      <c r="B251" s="54">
        <v>0</v>
      </c>
      <c r="C251" s="54">
        <v>0</v>
      </c>
      <c r="D251" s="54">
        <v>0</v>
      </c>
      <c r="E251" s="54">
        <v>0</v>
      </c>
      <c r="F251" s="54">
        <v>0</v>
      </c>
      <c r="G251" s="54">
        <v>0</v>
      </c>
      <c r="H251" s="54">
        <v>0</v>
      </c>
      <c r="I251" s="54">
        <v>0</v>
      </c>
      <c r="J251" s="54">
        <v>0</v>
      </c>
      <c r="K251" s="54">
        <v>0</v>
      </c>
      <c r="L251" s="58">
        <v>0</v>
      </c>
      <c r="M251" s="58">
        <v>0</v>
      </c>
      <c r="N251" s="58">
        <v>0</v>
      </c>
      <c r="O251" s="58">
        <v>0</v>
      </c>
      <c r="Q251" s="54">
        <f t="shared" si="170"/>
        <v>0</v>
      </c>
      <c r="R251" s="54">
        <f t="shared" si="171"/>
        <v>0</v>
      </c>
      <c r="S251" s="54">
        <f t="shared" si="172"/>
        <v>0</v>
      </c>
      <c r="T251" s="54">
        <f t="shared" ca="1" si="173"/>
        <v>0</v>
      </c>
      <c r="U251" s="45" t="s">
        <v>9</v>
      </c>
    </row>
    <row r="252" spans="1:21" ht="15.95" hidden="1" customHeight="1" outlineLevel="1" x14ac:dyDescent="0.2">
      <c r="A252" s="63" t="s">
        <v>165</v>
      </c>
      <c r="B252" s="54">
        <v>0</v>
      </c>
      <c r="C252" s="54">
        <v>0</v>
      </c>
      <c r="D252" s="54">
        <v>0</v>
      </c>
      <c r="E252" s="54">
        <v>0</v>
      </c>
      <c r="F252" s="54">
        <v>0</v>
      </c>
      <c r="G252" s="54">
        <v>0</v>
      </c>
      <c r="H252" s="54">
        <v>0</v>
      </c>
      <c r="I252" s="54">
        <v>0</v>
      </c>
      <c r="J252" s="54">
        <v>0</v>
      </c>
      <c r="K252" s="54">
        <v>0</v>
      </c>
      <c r="L252" s="58">
        <v>0</v>
      </c>
      <c r="M252" s="58">
        <v>0</v>
      </c>
      <c r="N252" s="58">
        <v>0</v>
      </c>
      <c r="O252" s="58">
        <v>0</v>
      </c>
      <c r="Q252" s="54">
        <f t="shared" si="170"/>
        <v>0</v>
      </c>
      <c r="R252" s="54">
        <f t="shared" si="171"/>
        <v>0</v>
      </c>
      <c r="S252" s="54">
        <f t="shared" si="172"/>
        <v>0</v>
      </c>
      <c r="T252" s="54">
        <f t="shared" ca="1" si="173"/>
        <v>0</v>
      </c>
      <c r="U252" s="45" t="s">
        <v>9</v>
      </c>
    </row>
    <row r="253" spans="1:21" ht="15.95" hidden="1" customHeight="1" outlineLevel="1" x14ac:dyDescent="0.2">
      <c r="A253" s="63" t="s">
        <v>162</v>
      </c>
      <c r="B253" s="54">
        <v>0</v>
      </c>
      <c r="C253" s="54">
        <v>0</v>
      </c>
      <c r="D253" s="54">
        <v>0</v>
      </c>
      <c r="E253" s="54">
        <v>0</v>
      </c>
      <c r="F253" s="54">
        <v>0</v>
      </c>
      <c r="G253" s="54">
        <v>0</v>
      </c>
      <c r="H253" s="54">
        <v>0</v>
      </c>
      <c r="I253" s="54">
        <v>0</v>
      </c>
      <c r="J253" s="54">
        <v>0</v>
      </c>
      <c r="K253" s="54">
        <v>0</v>
      </c>
      <c r="L253" s="58">
        <v>0</v>
      </c>
      <c r="M253" s="58">
        <v>0</v>
      </c>
      <c r="N253" s="58">
        <v>0</v>
      </c>
      <c r="O253" s="58">
        <v>0</v>
      </c>
      <c r="Q253" s="54">
        <f t="shared" si="170"/>
        <v>0</v>
      </c>
      <c r="R253" s="54">
        <f t="shared" si="171"/>
        <v>0</v>
      </c>
      <c r="S253" s="54">
        <f t="shared" si="172"/>
        <v>0</v>
      </c>
      <c r="T253" s="54">
        <f t="shared" ca="1" si="173"/>
        <v>0</v>
      </c>
      <c r="U253" s="45" t="s">
        <v>9</v>
      </c>
    </row>
    <row r="254" spans="1:21" ht="15.95" hidden="1" customHeight="1" outlineLevel="1" x14ac:dyDescent="0.2">
      <c r="A254" s="63" t="s">
        <v>163</v>
      </c>
      <c r="B254" s="54">
        <v>0</v>
      </c>
      <c r="C254" s="54">
        <v>0</v>
      </c>
      <c r="D254" s="54">
        <v>0</v>
      </c>
      <c r="E254" s="54">
        <v>0</v>
      </c>
      <c r="F254" s="54">
        <v>0</v>
      </c>
      <c r="G254" s="54">
        <v>0</v>
      </c>
      <c r="H254" s="54">
        <v>0</v>
      </c>
      <c r="I254" s="54">
        <v>0</v>
      </c>
      <c r="J254" s="54">
        <v>0</v>
      </c>
      <c r="K254" s="54">
        <v>0</v>
      </c>
      <c r="L254" s="58">
        <v>0</v>
      </c>
      <c r="M254" s="58">
        <v>0</v>
      </c>
      <c r="N254" s="58">
        <v>0</v>
      </c>
      <c r="O254" s="58">
        <v>0</v>
      </c>
      <c r="Q254" s="54">
        <f t="shared" si="170"/>
        <v>0</v>
      </c>
      <c r="R254" s="54">
        <f t="shared" si="171"/>
        <v>0</v>
      </c>
      <c r="S254" s="54">
        <f t="shared" si="172"/>
        <v>0</v>
      </c>
      <c r="T254" s="54">
        <f t="shared" ca="1" si="173"/>
        <v>0</v>
      </c>
      <c r="U254" s="45" t="s">
        <v>9</v>
      </c>
    </row>
    <row r="255" spans="1:21" ht="15.95" hidden="1" customHeight="1" outlineLevel="1" x14ac:dyDescent="0.2">
      <c r="A255" s="63" t="s">
        <v>160</v>
      </c>
      <c r="B255" s="54">
        <v>0</v>
      </c>
      <c r="C255" s="54">
        <v>0</v>
      </c>
      <c r="D255" s="54">
        <v>0</v>
      </c>
      <c r="E255" s="54">
        <v>0</v>
      </c>
      <c r="F255" s="54">
        <v>0</v>
      </c>
      <c r="G255" s="54">
        <v>0</v>
      </c>
      <c r="H255" s="54">
        <v>0</v>
      </c>
      <c r="I255" s="54">
        <v>0</v>
      </c>
      <c r="J255" s="54">
        <v>0</v>
      </c>
      <c r="K255" s="54">
        <v>0</v>
      </c>
      <c r="L255" s="58">
        <v>0</v>
      </c>
      <c r="M255" s="58">
        <v>0</v>
      </c>
      <c r="N255" s="58">
        <v>0</v>
      </c>
      <c r="O255" s="58">
        <v>0</v>
      </c>
      <c r="Q255" s="54">
        <f t="shared" si="170"/>
        <v>0</v>
      </c>
      <c r="R255" s="54">
        <f t="shared" si="171"/>
        <v>0</v>
      </c>
      <c r="S255" s="54">
        <f t="shared" si="172"/>
        <v>0</v>
      </c>
      <c r="T255" s="54">
        <f t="shared" ca="1" si="173"/>
        <v>0</v>
      </c>
      <c r="U255" s="45" t="s">
        <v>9</v>
      </c>
    </row>
    <row r="256" spans="1:21" ht="15.95" hidden="1" customHeight="1" outlineLevel="1" x14ac:dyDescent="0.2">
      <c r="A256" s="63" t="s">
        <v>166</v>
      </c>
      <c r="B256" s="54">
        <v>0</v>
      </c>
      <c r="C256" s="54">
        <v>0</v>
      </c>
      <c r="D256" s="54">
        <v>0</v>
      </c>
      <c r="E256" s="54">
        <v>0</v>
      </c>
      <c r="F256" s="54">
        <v>0</v>
      </c>
      <c r="G256" s="54">
        <v>0</v>
      </c>
      <c r="H256" s="54">
        <v>0</v>
      </c>
      <c r="I256" s="54">
        <v>0</v>
      </c>
      <c r="J256" s="54">
        <v>0</v>
      </c>
      <c r="K256" s="54">
        <v>0</v>
      </c>
      <c r="L256" s="58">
        <v>0</v>
      </c>
      <c r="M256" s="58">
        <v>0</v>
      </c>
      <c r="N256" s="58">
        <v>0</v>
      </c>
      <c r="O256" s="58">
        <v>0</v>
      </c>
      <c r="Q256" s="54">
        <f t="shared" si="170"/>
        <v>0</v>
      </c>
      <c r="R256" s="54">
        <f t="shared" ref="R256:R264" si="182">I256</f>
        <v>0</v>
      </c>
      <c r="S256" s="54">
        <f t="shared" ref="S256:S264" si="183">M256</f>
        <v>0</v>
      </c>
      <c r="T256" s="54">
        <f t="shared" ref="T256:T264" ca="1" si="184">OFFSET(P256,0,-1)</f>
        <v>0</v>
      </c>
      <c r="U256" s="45" t="s">
        <v>9</v>
      </c>
    </row>
    <row r="257" spans="1:21" ht="15.95" hidden="1" customHeight="1" outlineLevel="1" x14ac:dyDescent="0.2">
      <c r="A257" s="61" t="s">
        <v>168</v>
      </c>
      <c r="B257" s="62">
        <f t="shared" ref="B257:H257" si="185">SUM(B258:B264)</f>
        <v>6729.8563200000008</v>
      </c>
      <c r="C257" s="62">
        <f t="shared" si="185"/>
        <v>26262.83855</v>
      </c>
      <c r="D257" s="62">
        <f t="shared" si="185"/>
        <v>56446.549079999997</v>
      </c>
      <c r="E257" s="62">
        <f t="shared" si="185"/>
        <v>84093.382769999953</v>
      </c>
      <c r="F257" s="62">
        <f t="shared" si="185"/>
        <v>90641.114320000008</v>
      </c>
      <c r="G257" s="62">
        <f t="shared" si="185"/>
        <v>94988.77519</v>
      </c>
      <c r="H257" s="62">
        <f t="shared" si="185"/>
        <v>96634.825890000007</v>
      </c>
      <c r="I257" s="62">
        <f t="shared" ref="I257:J257" si="186">SUM(I258:I264)</f>
        <v>131898.91201999999</v>
      </c>
      <c r="J257" s="62">
        <f t="shared" si="186"/>
        <v>141819.90656</v>
      </c>
      <c r="K257" s="62">
        <f t="shared" ref="K257" si="187">SUM(K258:K264)</f>
        <v>146995.24449000001</v>
      </c>
      <c r="L257" s="62">
        <f t="shared" ref="L257:M257" si="188">SUM(L258:L264)</f>
        <v>160979.41271</v>
      </c>
      <c r="M257" s="62">
        <f t="shared" si="188"/>
        <v>173557</v>
      </c>
      <c r="N257" s="62">
        <v>182973</v>
      </c>
      <c r="O257" s="62">
        <v>199573</v>
      </c>
      <c r="Q257" s="62">
        <f t="shared" si="170"/>
        <v>84093.382769999953</v>
      </c>
      <c r="R257" s="62">
        <f t="shared" si="182"/>
        <v>131898.91201999999</v>
      </c>
      <c r="S257" s="62">
        <f t="shared" si="183"/>
        <v>173557</v>
      </c>
      <c r="T257" s="62">
        <f t="shared" ca="1" si="184"/>
        <v>199573</v>
      </c>
      <c r="U257" s="45" t="s">
        <v>9</v>
      </c>
    </row>
    <row r="258" spans="1:21" ht="15.95" hidden="1" customHeight="1" outlineLevel="1" x14ac:dyDescent="0.2">
      <c r="A258" s="63" t="s">
        <v>169</v>
      </c>
      <c r="B258" s="54">
        <v>4904.9070000000002</v>
      </c>
      <c r="C258" s="54">
        <v>4904.9070000000002</v>
      </c>
      <c r="D258" s="54">
        <v>38411.337</v>
      </c>
      <c r="E258" s="54">
        <v>73689.337</v>
      </c>
      <c r="F258" s="54">
        <v>73689.337</v>
      </c>
      <c r="G258" s="54">
        <v>73689.337</v>
      </c>
      <c r="H258" s="54">
        <v>73689.337</v>
      </c>
      <c r="I258" s="54">
        <v>73689.337</v>
      </c>
      <c r="J258" s="54">
        <v>73689.337</v>
      </c>
      <c r="K258" s="54">
        <v>74689.337</v>
      </c>
      <c r="L258" s="58">
        <v>74689.337</v>
      </c>
      <c r="M258" s="58">
        <v>74689</v>
      </c>
      <c r="N258" s="58">
        <v>74689</v>
      </c>
      <c r="O258" s="58">
        <v>79189</v>
      </c>
      <c r="Q258" s="54">
        <f t="shared" si="170"/>
        <v>73689.337</v>
      </c>
      <c r="R258" s="54">
        <f t="shared" si="182"/>
        <v>73689.337</v>
      </c>
      <c r="S258" s="54">
        <f t="shared" si="183"/>
        <v>74689</v>
      </c>
      <c r="T258" s="54">
        <f t="shared" ca="1" si="184"/>
        <v>79189</v>
      </c>
      <c r="U258" s="45" t="s">
        <v>9</v>
      </c>
    </row>
    <row r="259" spans="1:21" ht="15.95" hidden="1" customHeight="1" outlineLevel="1" x14ac:dyDescent="0.2">
      <c r="A259" s="63" t="s">
        <v>170</v>
      </c>
      <c r="B259" s="54">
        <v>0</v>
      </c>
      <c r="C259" s="54">
        <v>0</v>
      </c>
      <c r="D259" s="54">
        <v>0</v>
      </c>
      <c r="E259" s="54">
        <v>0</v>
      </c>
      <c r="F259" s="54">
        <v>0</v>
      </c>
      <c r="G259" s="54">
        <v>0</v>
      </c>
      <c r="H259" s="54">
        <v>0</v>
      </c>
      <c r="I259" s="54">
        <v>0</v>
      </c>
      <c r="J259" s="54">
        <v>0</v>
      </c>
      <c r="K259" s="54">
        <v>0</v>
      </c>
      <c r="L259" s="58">
        <v>0</v>
      </c>
      <c r="M259" s="58">
        <v>0</v>
      </c>
      <c r="N259" s="58">
        <v>0</v>
      </c>
      <c r="O259" s="58">
        <v>0</v>
      </c>
      <c r="Q259" s="54">
        <f t="shared" ref="Q259:Q264" si="189">E259</f>
        <v>0</v>
      </c>
      <c r="R259" s="54">
        <f t="shared" si="182"/>
        <v>0</v>
      </c>
      <c r="S259" s="54">
        <f t="shared" si="183"/>
        <v>0</v>
      </c>
      <c r="T259" s="54">
        <f t="shared" ca="1" si="184"/>
        <v>0</v>
      </c>
      <c r="U259" s="45" t="s">
        <v>9</v>
      </c>
    </row>
    <row r="260" spans="1:21" ht="15.95" hidden="1" customHeight="1" outlineLevel="1" x14ac:dyDescent="0.2">
      <c r="A260" s="63" t="s">
        <v>148</v>
      </c>
      <c r="B260" s="54">
        <v>1774.8003200000001</v>
      </c>
      <c r="C260" s="54">
        <v>21072.580320000001</v>
      </c>
      <c r="D260" s="54">
        <v>18111.650320000001</v>
      </c>
      <c r="E260" s="54">
        <v>3277.85032</v>
      </c>
      <c r="F260" s="54">
        <v>4057.6906400000003</v>
      </c>
      <c r="G260" s="54">
        <v>0</v>
      </c>
      <c r="H260" s="54">
        <v>86.988470000000007</v>
      </c>
      <c r="I260" s="54">
        <v>0</v>
      </c>
      <c r="J260" s="54">
        <v>0</v>
      </c>
      <c r="K260" s="54">
        <v>0</v>
      </c>
      <c r="L260" s="58">
        <v>0</v>
      </c>
      <c r="M260" s="58">
        <v>0</v>
      </c>
      <c r="N260" s="58">
        <v>0</v>
      </c>
      <c r="O260" s="58">
        <v>0</v>
      </c>
      <c r="Q260" s="54">
        <f t="shared" si="189"/>
        <v>3277.85032</v>
      </c>
      <c r="R260" s="54">
        <f t="shared" si="182"/>
        <v>0</v>
      </c>
      <c r="S260" s="54">
        <f t="shared" si="183"/>
        <v>0</v>
      </c>
      <c r="T260" s="54">
        <f t="shared" ca="1" si="184"/>
        <v>0</v>
      </c>
      <c r="U260" s="45" t="s">
        <v>9</v>
      </c>
    </row>
    <row r="261" spans="1:21" ht="15.95" hidden="1" customHeight="1" outlineLevel="1" x14ac:dyDescent="0.2">
      <c r="A261" s="63" t="s">
        <v>171</v>
      </c>
      <c r="B261" s="54">
        <v>0</v>
      </c>
      <c r="C261" s="54">
        <v>0</v>
      </c>
      <c r="D261" s="54">
        <v>0</v>
      </c>
      <c r="E261" s="54">
        <v>467.29199999999997</v>
      </c>
      <c r="F261" s="54">
        <v>467.29199999999997</v>
      </c>
      <c r="G261" s="54">
        <v>673.20968000000005</v>
      </c>
      <c r="H261" s="54">
        <v>1498.9185500000001</v>
      </c>
      <c r="I261" s="54">
        <v>3817.0218100000002</v>
      </c>
      <c r="J261" s="54">
        <v>3817.0218100000002</v>
      </c>
      <c r="K261" s="54">
        <v>3817.0218100000002</v>
      </c>
      <c r="L261" s="58">
        <v>3817.0218100000002</v>
      </c>
      <c r="M261" s="58">
        <v>3817</v>
      </c>
      <c r="N261" s="58">
        <v>5850</v>
      </c>
      <c r="O261" s="58">
        <v>5850</v>
      </c>
      <c r="Q261" s="54">
        <f t="shared" si="189"/>
        <v>467.29199999999997</v>
      </c>
      <c r="R261" s="54">
        <f t="shared" si="182"/>
        <v>3817.0218100000002</v>
      </c>
      <c r="S261" s="54">
        <f t="shared" si="183"/>
        <v>3817</v>
      </c>
      <c r="T261" s="54">
        <f t="shared" ca="1" si="184"/>
        <v>5850</v>
      </c>
      <c r="U261" s="45" t="s">
        <v>9</v>
      </c>
    </row>
    <row r="262" spans="1:21" ht="15.95" hidden="1" customHeight="1" outlineLevel="1" x14ac:dyDescent="0.2">
      <c r="A262" s="63" t="s">
        <v>172</v>
      </c>
      <c r="B262" s="54">
        <v>0</v>
      </c>
      <c r="C262" s="54">
        <v>0</v>
      </c>
      <c r="D262" s="54">
        <v>0</v>
      </c>
      <c r="E262" s="54">
        <v>0</v>
      </c>
      <c r="F262" s="54">
        <v>0</v>
      </c>
      <c r="G262" s="54">
        <v>0</v>
      </c>
      <c r="H262" s="54">
        <v>0</v>
      </c>
      <c r="I262" s="54">
        <v>0</v>
      </c>
      <c r="J262" s="54">
        <v>64313.547749999998</v>
      </c>
      <c r="K262" s="54">
        <v>68488.885679999992</v>
      </c>
      <c r="L262" s="58">
        <v>82473.053899999999</v>
      </c>
      <c r="M262" s="58">
        <v>95051</v>
      </c>
      <c r="N262" s="58">
        <v>93018</v>
      </c>
      <c r="O262" s="58">
        <v>92918</v>
      </c>
      <c r="Q262" s="54">
        <f t="shared" si="189"/>
        <v>0</v>
      </c>
      <c r="R262" s="54">
        <f t="shared" si="182"/>
        <v>0</v>
      </c>
      <c r="S262" s="54">
        <f t="shared" si="183"/>
        <v>95051</v>
      </c>
      <c r="T262" s="54">
        <f t="shared" ca="1" si="184"/>
        <v>92918</v>
      </c>
      <c r="U262" s="45" t="s">
        <v>9</v>
      </c>
    </row>
    <row r="263" spans="1:21" ht="15.95" hidden="1" customHeight="1" outlineLevel="1" x14ac:dyDescent="0.2">
      <c r="A263" s="63" t="s">
        <v>173</v>
      </c>
      <c r="B263" s="54">
        <v>50.149000000000001</v>
      </c>
      <c r="C263" s="54">
        <v>285.35123000000181</v>
      </c>
      <c r="D263" s="54">
        <v>-76.438240000001656</v>
      </c>
      <c r="E263" s="54">
        <v>6658.9034499999589</v>
      </c>
      <c r="F263" s="54">
        <v>12426.794680000003</v>
      </c>
      <c r="G263" s="54">
        <v>20626.228510000004</v>
      </c>
      <c r="H263" s="54">
        <v>21359.581870000002</v>
      </c>
      <c r="I263" s="54">
        <v>54392.553209999998</v>
      </c>
      <c r="J263" s="54">
        <v>0</v>
      </c>
      <c r="K263" s="54">
        <v>0</v>
      </c>
      <c r="L263" s="58">
        <v>0</v>
      </c>
      <c r="M263" s="58">
        <v>0</v>
      </c>
      <c r="N263" s="58">
        <v>9416</v>
      </c>
      <c r="O263" s="58">
        <v>21616</v>
      </c>
      <c r="Q263" s="54">
        <f t="shared" si="189"/>
        <v>6658.9034499999589</v>
      </c>
      <c r="R263" s="54">
        <f t="shared" si="182"/>
        <v>54392.553209999998</v>
      </c>
      <c r="S263" s="54">
        <f t="shared" si="183"/>
        <v>0</v>
      </c>
      <c r="T263" s="54">
        <f t="shared" ca="1" si="184"/>
        <v>21616</v>
      </c>
      <c r="U263" s="45" t="s">
        <v>9</v>
      </c>
    </row>
    <row r="264" spans="1:21" ht="15.95" hidden="1" customHeight="1" outlineLevel="1" x14ac:dyDescent="0.2">
      <c r="A264" s="63" t="s">
        <v>174</v>
      </c>
      <c r="B264" s="54">
        <v>0</v>
      </c>
      <c r="C264" s="54">
        <v>0</v>
      </c>
      <c r="D264" s="54">
        <v>0</v>
      </c>
      <c r="E264" s="54">
        <v>0</v>
      </c>
      <c r="F264" s="54">
        <v>0</v>
      </c>
      <c r="G264" s="54">
        <v>0</v>
      </c>
      <c r="H264" s="54">
        <v>0</v>
      </c>
      <c r="I264" s="54">
        <v>0</v>
      </c>
      <c r="J264" s="54">
        <v>0</v>
      </c>
      <c r="K264" s="54">
        <v>0</v>
      </c>
      <c r="L264" s="58">
        <v>0</v>
      </c>
      <c r="M264" s="58">
        <v>0</v>
      </c>
      <c r="N264" s="58">
        <v>0</v>
      </c>
      <c r="O264" s="58"/>
      <c r="Q264" s="54">
        <f t="shared" si="189"/>
        <v>0</v>
      </c>
      <c r="R264" s="54">
        <f t="shared" si="182"/>
        <v>0</v>
      </c>
      <c r="S264" s="54">
        <f t="shared" si="183"/>
        <v>0</v>
      </c>
      <c r="T264" s="54">
        <f t="shared" ca="1" si="184"/>
        <v>0</v>
      </c>
      <c r="U264" s="45" t="s">
        <v>9</v>
      </c>
    </row>
    <row r="265" spans="1:21" ht="15.95" customHeight="1" collapsed="1" x14ac:dyDescent="0.2">
      <c r="U265" s="45" t="s">
        <v>9</v>
      </c>
    </row>
    <row r="266" spans="1:21" ht="15.95" customHeight="1" x14ac:dyDescent="0.2">
      <c r="A266" s="179" t="s">
        <v>190</v>
      </c>
      <c r="U266" s="45" t="s">
        <v>9</v>
      </c>
    </row>
    <row r="267" spans="1:21" ht="15.95" customHeight="1" x14ac:dyDescent="0.2">
      <c r="U267" s="45"/>
    </row>
    <row r="268" spans="1:21" ht="15.95" customHeight="1" x14ac:dyDescent="0.2">
      <c r="U268" s="45"/>
    </row>
    <row r="269" spans="1:21" ht="15.95" customHeight="1" x14ac:dyDescent="0.2">
      <c r="U269" s="45"/>
    </row>
    <row r="270" spans="1:21" ht="15.95" customHeight="1" x14ac:dyDescent="0.2">
      <c r="U270" s="45"/>
    </row>
    <row r="271" spans="1:21" ht="15.95" customHeight="1" x14ac:dyDescent="0.2">
      <c r="U271" s="45"/>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274" t="s">
        <v>200</v>
      </c>
      <c r="C8" s="274"/>
      <c r="D8" s="274"/>
      <c r="E8" s="274"/>
      <c r="F8" s="274"/>
      <c r="G8" s="274"/>
      <c r="H8" s="274"/>
      <c r="I8" s="274"/>
      <c r="J8" s="274"/>
    </row>
  </sheetData>
  <mergeCells count="1">
    <mergeCell ref="B8:J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N123"/>
  <sheetViews>
    <sheetView zoomScale="90" zoomScaleNormal="90" workbookViewId="0">
      <pane xSplit="1" ySplit="1" topLeftCell="B2" activePane="bottomRight" state="frozen"/>
      <selection pane="topRight" activeCell="A2" sqref="A2:XFD2"/>
      <selection pane="bottomLeft" activeCell="A2" sqref="A2:XFD2"/>
      <selection pane="bottomRight" activeCell="B2" sqref="B2"/>
    </sheetView>
  </sheetViews>
  <sheetFormatPr defaultRowHeight="12.75" x14ac:dyDescent="0.2"/>
  <cols>
    <col min="1" max="1" width="40.7109375" style="21" customWidth="1"/>
    <col min="2" max="2" width="50.7109375" style="21" customWidth="1"/>
    <col min="3" max="8" width="14.7109375" style="21" customWidth="1"/>
    <col min="9" max="9" width="2.7109375" style="21" customWidth="1"/>
    <col min="10" max="16384" width="9.140625" style="21"/>
  </cols>
  <sheetData>
    <row r="1" spans="1:9" ht="27.95" customHeight="1" thickBot="1" x14ac:dyDescent="0.25">
      <c r="A1" s="70" t="s">
        <v>201</v>
      </c>
      <c r="B1" s="81" t="s">
        <v>202</v>
      </c>
      <c r="C1" s="72" t="s">
        <v>203</v>
      </c>
      <c r="D1" s="72" t="s">
        <v>204</v>
      </c>
      <c r="E1" s="72" t="s">
        <v>205</v>
      </c>
      <c r="F1" s="72" t="s">
        <v>206</v>
      </c>
      <c r="G1" s="72" t="s">
        <v>207</v>
      </c>
      <c r="H1" s="72" t="s">
        <v>311</v>
      </c>
      <c r="I1" s="91" t="s">
        <v>9</v>
      </c>
    </row>
    <row r="2" spans="1:9" ht="18" customHeight="1" thickTop="1" x14ac:dyDescent="0.2">
      <c r="A2" s="21" t="s">
        <v>3</v>
      </c>
      <c r="B2" s="90"/>
      <c r="C2" s="89">
        <v>221.637</v>
      </c>
      <c r="D2" s="89">
        <v>227.97576905</v>
      </c>
      <c r="E2" s="89">
        <v>238.59547078999998</v>
      </c>
      <c r="F2" s="89">
        <v>243.4435747</v>
      </c>
      <c r="G2" s="89">
        <v>263.0555474200001</v>
      </c>
      <c r="H2" s="89">
        <v>287.85892742000016</v>
      </c>
      <c r="I2" s="92" t="s">
        <v>9</v>
      </c>
    </row>
    <row r="3" spans="1:9" ht="18" customHeight="1" x14ac:dyDescent="0.2">
      <c r="A3" s="173" t="s">
        <v>4</v>
      </c>
      <c r="B3" s="180"/>
      <c r="C3" s="181">
        <v>150.70400000000001</v>
      </c>
      <c r="D3" s="181">
        <v>155.01391338000002</v>
      </c>
      <c r="E3" s="181">
        <v>162.23486291</v>
      </c>
      <c r="F3" s="181">
        <v>165.28119076999999</v>
      </c>
      <c r="G3" s="181">
        <v>178.59635089999992</v>
      </c>
      <c r="H3" s="181">
        <v>195.43295604999997</v>
      </c>
      <c r="I3" s="92" t="s">
        <v>9</v>
      </c>
    </row>
    <row r="4" spans="1:9" ht="18" customHeight="1" x14ac:dyDescent="0.2">
      <c r="A4" s="21" t="s">
        <v>5</v>
      </c>
      <c r="B4" s="90"/>
      <c r="C4" s="89">
        <v>101.255</v>
      </c>
      <c r="D4" s="89">
        <v>104.15086809</v>
      </c>
      <c r="E4" s="89">
        <v>109.00248527999999</v>
      </c>
      <c r="F4" s="89">
        <v>111.04925437999999</v>
      </c>
      <c r="G4" s="89">
        <v>119.99545448999997</v>
      </c>
      <c r="H4" s="89">
        <v>134.07237684999998</v>
      </c>
      <c r="I4" s="92" t="s">
        <v>9</v>
      </c>
    </row>
    <row r="5" spans="1:9" ht="18" customHeight="1" x14ac:dyDescent="0.2">
      <c r="A5" s="173" t="s">
        <v>6</v>
      </c>
      <c r="B5" s="180"/>
      <c r="C5" s="181">
        <v>131.072</v>
      </c>
      <c r="D5" s="181">
        <v>134.82096197000001</v>
      </c>
      <c r="E5" s="181">
        <v>141.10127157000002</v>
      </c>
      <c r="F5" s="181">
        <v>143.75076822</v>
      </c>
      <c r="G5" s="181">
        <v>155.33142354999995</v>
      </c>
      <c r="H5" s="181">
        <v>171.47618042000005</v>
      </c>
      <c r="I5" s="92" t="s">
        <v>9</v>
      </c>
    </row>
    <row r="6" spans="1:9" ht="18" customHeight="1" x14ac:dyDescent="0.2">
      <c r="A6" s="21" t="s">
        <v>7</v>
      </c>
      <c r="B6" s="90"/>
      <c r="C6" s="89">
        <v>64.231999999999999</v>
      </c>
      <c r="D6" s="89">
        <v>66.068923689999991</v>
      </c>
      <c r="E6" s="89">
        <v>69.146585309999992</v>
      </c>
      <c r="F6" s="89">
        <v>70.44496937000001</v>
      </c>
      <c r="G6" s="89">
        <v>76.120061880000009</v>
      </c>
      <c r="H6" s="89">
        <v>83.645437539999989</v>
      </c>
      <c r="I6" s="92" t="s">
        <v>9</v>
      </c>
    </row>
    <row r="7" spans="1:9" ht="18" customHeight="1" x14ac:dyDescent="0.2">
      <c r="A7" s="173" t="s">
        <v>2</v>
      </c>
      <c r="B7" s="180"/>
      <c r="C7" s="181">
        <v>50.101999999999997</v>
      </c>
      <c r="D7" s="181">
        <v>51.5348501</v>
      </c>
      <c r="E7" s="181">
        <v>53.935476869999995</v>
      </c>
      <c r="F7" s="181">
        <v>54.948237849999998</v>
      </c>
      <c r="G7" s="181">
        <v>58.274198520000006</v>
      </c>
      <c r="H7" s="181">
        <v>65.110468889999979</v>
      </c>
      <c r="I7" s="92" t="s">
        <v>9</v>
      </c>
    </row>
    <row r="8" spans="1:9" ht="18" customHeight="1" x14ac:dyDescent="0.2">
      <c r="A8" s="21" t="s">
        <v>8</v>
      </c>
      <c r="B8" s="209"/>
      <c r="C8" s="89">
        <v>28.044</v>
      </c>
      <c r="D8" s="89">
        <v>28.846434780000003</v>
      </c>
      <c r="E8" s="89">
        <v>30.190176409999999</v>
      </c>
      <c r="F8" s="89">
        <v>30.75706551</v>
      </c>
      <c r="G8" s="89">
        <v>33.234874690000005</v>
      </c>
      <c r="H8" s="89">
        <v>37.13372863</v>
      </c>
      <c r="I8" s="92" t="s">
        <v>9</v>
      </c>
    </row>
    <row r="9" spans="1:9" ht="18" customHeight="1" x14ac:dyDescent="0.2">
      <c r="A9" s="199" t="s">
        <v>208</v>
      </c>
      <c r="B9" s="200"/>
      <c r="C9" s="200">
        <f t="shared" ref="C9:H9" si="0">SUM(C2:C8)</f>
        <v>747.04599999999994</v>
      </c>
      <c r="D9" s="200">
        <f t="shared" si="0"/>
        <v>768.41172105999999</v>
      </c>
      <c r="E9" s="200">
        <f t="shared" si="0"/>
        <v>804.20632913999998</v>
      </c>
      <c r="F9" s="200">
        <f t="shared" si="0"/>
        <v>819.67506079999987</v>
      </c>
      <c r="G9" s="200">
        <f t="shared" si="0"/>
        <v>884.60791144999985</v>
      </c>
      <c r="H9" s="200">
        <f t="shared" si="0"/>
        <v>974.73007580000001</v>
      </c>
      <c r="I9" s="91" t="s">
        <v>9</v>
      </c>
    </row>
    <row r="10" spans="1:9" ht="18" customHeight="1" x14ac:dyDescent="0.2">
      <c r="B10" s="23"/>
      <c r="I10" s="91" t="s">
        <v>9</v>
      </c>
    </row>
    <row r="11" spans="1:9" ht="18" customHeight="1" x14ac:dyDescent="0.2">
      <c r="A11" s="25" t="s">
        <v>209</v>
      </c>
      <c r="B11" s="270"/>
      <c r="C11" s="32"/>
      <c r="D11" s="32"/>
      <c r="E11" s="32">
        <v>2020</v>
      </c>
      <c r="F11" s="32">
        <v>2021</v>
      </c>
      <c r="G11" s="32">
        <v>2022</v>
      </c>
      <c r="I11" s="91" t="s">
        <v>9</v>
      </c>
    </row>
    <row r="12" spans="1:9" ht="18" customHeight="1" x14ac:dyDescent="0.2">
      <c r="A12" s="21" t="s">
        <v>3</v>
      </c>
      <c r="B12" s="271"/>
      <c r="C12" s="29"/>
      <c r="D12" s="29"/>
      <c r="E12" s="29">
        <v>2</v>
      </c>
      <c r="F12" s="29">
        <v>12</v>
      </c>
      <c r="G12" s="29">
        <v>12</v>
      </c>
      <c r="I12" s="91" t="s">
        <v>9</v>
      </c>
    </row>
    <row r="13" spans="1:9" ht="18" customHeight="1" x14ac:dyDescent="0.2">
      <c r="A13" s="173" t="s">
        <v>4</v>
      </c>
      <c r="B13" s="182"/>
      <c r="C13" s="183"/>
      <c r="D13" s="183"/>
      <c r="E13" s="183">
        <v>0</v>
      </c>
      <c r="F13" s="183">
        <v>8</v>
      </c>
      <c r="G13" s="183">
        <v>12</v>
      </c>
      <c r="I13" s="91" t="s">
        <v>9</v>
      </c>
    </row>
    <row r="14" spans="1:9" ht="18" customHeight="1" x14ac:dyDescent="0.2">
      <c r="A14" s="21" t="s">
        <v>5</v>
      </c>
      <c r="B14" s="23"/>
      <c r="C14" s="29"/>
      <c r="D14" s="29"/>
      <c r="E14" s="29">
        <v>0</v>
      </c>
      <c r="F14" s="29">
        <f>9/(31+30+31)</f>
        <v>9.7826086956521743E-2</v>
      </c>
      <c r="G14" s="29">
        <v>12</v>
      </c>
      <c r="I14" s="91" t="s">
        <v>9</v>
      </c>
    </row>
    <row r="15" spans="1:9" ht="18" customHeight="1" x14ac:dyDescent="0.2">
      <c r="A15" s="173" t="s">
        <v>6</v>
      </c>
      <c r="B15" s="182"/>
      <c r="C15" s="183"/>
      <c r="D15" s="183"/>
      <c r="E15" s="183" t="s">
        <v>210</v>
      </c>
      <c r="F15" s="183">
        <v>12</v>
      </c>
      <c r="G15" s="183">
        <v>12</v>
      </c>
      <c r="I15" s="91" t="s">
        <v>9</v>
      </c>
    </row>
    <row r="16" spans="1:9" ht="18" customHeight="1" x14ac:dyDescent="0.2">
      <c r="A16" s="21" t="s">
        <v>7</v>
      </c>
      <c r="B16" s="23"/>
      <c r="C16" s="29"/>
      <c r="D16" s="29"/>
      <c r="E16" s="29">
        <v>11.3</v>
      </c>
      <c r="F16" s="29">
        <v>12</v>
      </c>
      <c r="G16" s="29">
        <v>12</v>
      </c>
      <c r="I16" s="91" t="s">
        <v>9</v>
      </c>
    </row>
    <row r="17" spans="1:14" ht="18" customHeight="1" x14ac:dyDescent="0.2">
      <c r="A17" s="173" t="s">
        <v>2</v>
      </c>
      <c r="B17" s="182"/>
      <c r="C17" s="183"/>
      <c r="D17" s="183"/>
      <c r="E17" s="183">
        <v>12</v>
      </c>
      <c r="F17" s="183">
        <v>12</v>
      </c>
      <c r="G17" s="183">
        <v>12</v>
      </c>
      <c r="I17" s="91" t="s">
        <v>9</v>
      </c>
    </row>
    <row r="18" spans="1:14" ht="18" customHeight="1" x14ac:dyDescent="0.2">
      <c r="A18" s="30" t="s">
        <v>8</v>
      </c>
      <c r="B18" s="201"/>
      <c r="C18" s="202"/>
      <c r="D18" s="202"/>
      <c r="E18" s="202">
        <v>8</v>
      </c>
      <c r="F18" s="202">
        <v>12</v>
      </c>
      <c r="G18" s="202">
        <v>12</v>
      </c>
      <c r="I18" s="91" t="s">
        <v>9</v>
      </c>
    </row>
    <row r="19" spans="1:14" ht="18" customHeight="1" x14ac:dyDescent="0.2">
      <c r="B19" s="23"/>
      <c r="G19" s="238"/>
      <c r="I19" s="91" t="s">
        <v>9</v>
      </c>
    </row>
    <row r="20" spans="1:14" ht="18" customHeight="1" x14ac:dyDescent="0.2">
      <c r="A20" s="25" t="s">
        <v>211</v>
      </c>
      <c r="B20" s="26"/>
      <c r="C20" s="27"/>
      <c r="D20" s="27"/>
      <c r="E20" s="27"/>
      <c r="F20" s="187"/>
      <c r="G20" s="238"/>
      <c r="I20" s="91" t="s">
        <v>9</v>
      </c>
    </row>
    <row r="21" spans="1:14" ht="18" customHeight="1" x14ac:dyDescent="0.2">
      <c r="A21" s="21" t="s">
        <v>212</v>
      </c>
      <c r="C21" s="28"/>
      <c r="D21" s="28"/>
      <c r="E21" s="28">
        <v>9.2499999999999999E-2</v>
      </c>
      <c r="F21" s="29"/>
      <c r="G21" s="29"/>
      <c r="H21" s="29"/>
      <c r="I21" s="91" t="s">
        <v>9</v>
      </c>
    </row>
    <row r="22" spans="1:14" ht="21" customHeight="1" x14ac:dyDescent="0.2">
      <c r="A22" s="173" t="s">
        <v>213</v>
      </c>
      <c r="B22" s="173" t="s">
        <v>214</v>
      </c>
      <c r="C22" s="185"/>
      <c r="D22" s="185"/>
      <c r="E22" s="185">
        <v>4.4999999999999997E-3</v>
      </c>
      <c r="F22" s="29"/>
      <c r="G22" s="29"/>
      <c r="H22" s="29"/>
      <c r="I22" s="91" t="s">
        <v>9</v>
      </c>
    </row>
    <row r="23" spans="1:14" ht="21" customHeight="1" x14ac:dyDescent="0.2">
      <c r="A23" s="21" t="s">
        <v>215</v>
      </c>
      <c r="B23" s="21" t="s">
        <v>216</v>
      </c>
      <c r="C23" s="28"/>
      <c r="D23" s="28"/>
      <c r="E23" s="28">
        <v>2.5999999999999999E-2</v>
      </c>
      <c r="F23" s="29"/>
      <c r="G23" s="29"/>
      <c r="H23" s="29"/>
      <c r="I23" s="91" t="s">
        <v>9</v>
      </c>
    </row>
    <row r="24" spans="1:14" ht="32.1" customHeight="1" x14ac:dyDescent="0.2">
      <c r="A24" s="186" t="s">
        <v>217</v>
      </c>
      <c r="B24" s="173" t="s">
        <v>218</v>
      </c>
      <c r="C24" s="185"/>
      <c r="D24" s="185"/>
      <c r="E24" s="185">
        <v>0.01</v>
      </c>
      <c r="F24" s="29"/>
      <c r="G24" s="29"/>
      <c r="H24" s="29"/>
      <c r="I24" s="91" t="s">
        <v>9</v>
      </c>
    </row>
    <row r="25" spans="1:14" ht="21" customHeight="1" x14ac:dyDescent="0.2">
      <c r="A25" s="30" t="s">
        <v>219</v>
      </c>
      <c r="B25" s="30" t="s">
        <v>220</v>
      </c>
      <c r="C25" s="31"/>
      <c r="D25" s="31"/>
      <c r="E25" s="31">
        <v>5.0000000000000001E-3</v>
      </c>
      <c r="F25" s="29"/>
      <c r="G25" s="29"/>
      <c r="H25" s="29"/>
      <c r="I25" s="91" t="s">
        <v>9</v>
      </c>
      <c r="N25" s="260"/>
    </row>
    <row r="26" spans="1:14" ht="18" customHeight="1" x14ac:dyDescent="0.2">
      <c r="B26" s="23"/>
      <c r="I26" s="91" t="s">
        <v>9</v>
      </c>
    </row>
    <row r="27" spans="1:14" ht="18" customHeight="1" x14ac:dyDescent="0.2">
      <c r="A27" s="25" t="s">
        <v>221</v>
      </c>
      <c r="B27" s="27" t="s">
        <v>220</v>
      </c>
      <c r="C27" s="27"/>
      <c r="D27" s="27"/>
      <c r="E27" s="27"/>
      <c r="F27" s="187"/>
      <c r="G27" s="187"/>
      <c r="H27" s="187"/>
      <c r="I27" s="91" t="s">
        <v>9</v>
      </c>
    </row>
    <row r="28" spans="1:14" ht="18" customHeight="1" x14ac:dyDescent="0.2">
      <c r="A28" s="173" t="s">
        <v>293</v>
      </c>
      <c r="B28" s="173"/>
      <c r="C28" s="185"/>
      <c r="D28" s="185"/>
      <c r="E28" s="185">
        <v>0.91</v>
      </c>
      <c r="F28" s="29"/>
      <c r="G28" s="29"/>
      <c r="H28" s="29"/>
      <c r="I28" s="91" t="s">
        <v>9</v>
      </c>
    </row>
    <row r="29" spans="1:14" ht="18" customHeight="1" x14ac:dyDescent="0.2">
      <c r="A29" s="30" t="s">
        <v>2</v>
      </c>
      <c r="B29" s="30"/>
      <c r="C29" s="31"/>
      <c r="D29" s="31"/>
      <c r="E29" s="31">
        <v>0.86</v>
      </c>
      <c r="F29" s="29"/>
      <c r="G29" s="29"/>
      <c r="H29" s="29"/>
      <c r="I29" s="91" t="s">
        <v>9</v>
      </c>
    </row>
    <row r="30" spans="1:14" ht="9" customHeight="1" x14ac:dyDescent="0.2">
      <c r="B30" s="23"/>
      <c r="I30" s="91" t="s">
        <v>9</v>
      </c>
    </row>
    <row r="31" spans="1:14" ht="42" customHeight="1" x14ac:dyDescent="0.2">
      <c r="A31" s="275" t="s">
        <v>222</v>
      </c>
      <c r="B31" s="275"/>
      <c r="I31" s="91" t="s">
        <v>9</v>
      </c>
    </row>
    <row r="32" spans="1:14" ht="18" customHeight="1" x14ac:dyDescent="0.2">
      <c r="A32" s="115" t="s">
        <v>223</v>
      </c>
      <c r="B32" s="114"/>
      <c r="I32" s="91" t="s">
        <v>9</v>
      </c>
    </row>
    <row r="33" spans="1:9" ht="18" customHeight="1" x14ac:dyDescent="0.2">
      <c r="A33" s="115" t="s">
        <v>224</v>
      </c>
      <c r="B33" s="114"/>
      <c r="I33" s="91" t="s">
        <v>9</v>
      </c>
    </row>
    <row r="34" spans="1:9" ht="18" customHeight="1" x14ac:dyDescent="0.2">
      <c r="I34" s="91" t="s">
        <v>9</v>
      </c>
    </row>
    <row r="35" spans="1:9" ht="18" customHeight="1" x14ac:dyDescent="0.2"/>
    <row r="36" spans="1:9" ht="18" customHeight="1" x14ac:dyDescent="0.2"/>
    <row r="37" spans="1:9" ht="18" customHeight="1" x14ac:dyDescent="0.2"/>
    <row r="38" spans="1:9" ht="18" customHeight="1" x14ac:dyDescent="0.2"/>
    <row r="39" spans="1:9" ht="18" customHeight="1" x14ac:dyDescent="0.2"/>
    <row r="40" spans="1:9" ht="18" customHeight="1" x14ac:dyDescent="0.2"/>
    <row r="41" spans="1:9" ht="18" customHeight="1" x14ac:dyDescent="0.2"/>
    <row r="42" spans="1:9" ht="18" customHeight="1" x14ac:dyDescent="0.2"/>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36"/>
  <sheetViews>
    <sheetView showGridLines="0" zoomScale="90" zoomScaleNormal="90" workbookViewId="0">
      <pane xSplit="1" ySplit="1" topLeftCell="B2" activePane="bottomRight" state="frozen"/>
      <selection pane="topRight" activeCell="A2" sqref="A2:XFD2"/>
      <selection pane="bottomLeft" activeCell="A2" sqref="A2:XFD2"/>
      <selection pane="bottomRight" activeCell="B2" sqref="B2"/>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225</v>
      </c>
      <c r="B1" s="111" t="s">
        <v>226</v>
      </c>
      <c r="C1" s="111" t="s">
        <v>227</v>
      </c>
      <c r="D1" s="111" t="s">
        <v>228</v>
      </c>
      <c r="E1" s="111" t="s">
        <v>229</v>
      </c>
      <c r="F1" s="111" t="s">
        <v>230</v>
      </c>
      <c r="G1" s="112" t="s">
        <v>231</v>
      </c>
      <c r="H1" s="111" t="s">
        <v>232</v>
      </c>
      <c r="I1" s="112" t="s">
        <v>233</v>
      </c>
    </row>
    <row r="2" spans="1:31" ht="18" customHeight="1" thickTop="1" x14ac:dyDescent="0.2">
      <c r="A2" s="188" t="s">
        <v>3</v>
      </c>
      <c r="B2" s="248">
        <v>1070</v>
      </c>
      <c r="C2" s="189" t="s">
        <v>234</v>
      </c>
      <c r="D2" s="188" t="s">
        <v>235</v>
      </c>
      <c r="E2" s="190">
        <v>46997</v>
      </c>
      <c r="F2" s="217">
        <v>45170</v>
      </c>
      <c r="G2" s="191">
        <v>0.49</v>
      </c>
      <c r="H2" s="188" t="s">
        <v>236</v>
      </c>
      <c r="I2" s="188" t="s">
        <v>45</v>
      </c>
    </row>
    <row r="3" spans="1:31" ht="18" customHeight="1" x14ac:dyDescent="0.2">
      <c r="A3" s="173" t="s">
        <v>4</v>
      </c>
      <c r="B3" s="249">
        <v>680</v>
      </c>
      <c r="C3" s="192" t="s">
        <v>234</v>
      </c>
      <c r="D3" s="173" t="s">
        <v>235</v>
      </c>
      <c r="E3" s="193">
        <v>46997</v>
      </c>
      <c r="F3" s="218">
        <v>45170</v>
      </c>
      <c r="G3" s="194">
        <v>0.49</v>
      </c>
      <c r="H3" s="173" t="s">
        <v>236</v>
      </c>
      <c r="I3" s="173" t="s">
        <v>45</v>
      </c>
    </row>
    <row r="4" spans="1:31" ht="18" customHeight="1" x14ac:dyDescent="0.2">
      <c r="A4" s="21" t="s">
        <v>5</v>
      </c>
      <c r="B4" s="250">
        <v>530</v>
      </c>
      <c r="C4" s="110" t="s">
        <v>234</v>
      </c>
      <c r="D4" s="21" t="s">
        <v>237</v>
      </c>
      <c r="E4" s="195">
        <v>52932</v>
      </c>
      <c r="F4" s="219">
        <v>44713</v>
      </c>
      <c r="G4" s="110" t="s">
        <v>35</v>
      </c>
      <c r="H4" s="21" t="s">
        <v>45</v>
      </c>
      <c r="I4" s="21" t="s">
        <v>238</v>
      </c>
    </row>
    <row r="5" spans="1:31" ht="18" customHeight="1" x14ac:dyDescent="0.2">
      <c r="A5" s="173" t="s">
        <v>6</v>
      </c>
      <c r="B5" s="249">
        <v>715</v>
      </c>
      <c r="C5" s="192" t="s">
        <v>234</v>
      </c>
      <c r="D5" s="173" t="s">
        <v>239</v>
      </c>
      <c r="E5" s="193">
        <v>47150</v>
      </c>
      <c r="F5" s="218">
        <v>45323</v>
      </c>
      <c r="G5" s="194">
        <v>0.5</v>
      </c>
      <c r="H5" s="173" t="s">
        <v>236</v>
      </c>
      <c r="I5" s="173" t="s">
        <v>45</v>
      </c>
    </row>
    <row r="6" spans="1:31" ht="18" customHeight="1" x14ac:dyDescent="0.2">
      <c r="A6" s="21" t="s">
        <v>7</v>
      </c>
      <c r="B6" s="250">
        <v>315</v>
      </c>
      <c r="C6" s="110" t="s">
        <v>234</v>
      </c>
      <c r="D6" s="21" t="s">
        <v>240</v>
      </c>
      <c r="E6" s="195">
        <v>47088</v>
      </c>
      <c r="F6" s="219">
        <v>45261</v>
      </c>
      <c r="G6" s="196">
        <v>0.5</v>
      </c>
      <c r="H6" s="21" t="s">
        <v>241</v>
      </c>
      <c r="I6" s="21" t="s">
        <v>45</v>
      </c>
    </row>
    <row r="7" spans="1:31" ht="18" customHeight="1" x14ac:dyDescent="0.2">
      <c r="A7" s="173" t="s">
        <v>2</v>
      </c>
      <c r="B7" s="249">
        <v>240</v>
      </c>
      <c r="C7" s="192" t="s">
        <v>310</v>
      </c>
      <c r="D7" s="173" t="s">
        <v>308</v>
      </c>
      <c r="E7" s="193">
        <v>46508</v>
      </c>
      <c r="F7" s="218">
        <v>46508</v>
      </c>
      <c r="G7" s="211" t="s">
        <v>242</v>
      </c>
      <c r="H7" s="173" t="s">
        <v>45</v>
      </c>
      <c r="I7" s="173" t="s">
        <v>45</v>
      </c>
    </row>
    <row r="8" spans="1:31" ht="25.5" x14ac:dyDescent="0.2">
      <c r="A8" s="242" t="s">
        <v>8</v>
      </c>
      <c r="B8" s="251">
        <v>128.57499999999999</v>
      </c>
      <c r="C8" s="243" t="s">
        <v>243</v>
      </c>
      <c r="D8" s="242" t="s">
        <v>244</v>
      </c>
      <c r="E8" s="244">
        <v>50618</v>
      </c>
      <c r="F8" s="245">
        <v>44197</v>
      </c>
      <c r="G8" s="246" t="s">
        <v>35</v>
      </c>
      <c r="H8" s="247" t="s">
        <v>245</v>
      </c>
      <c r="I8" s="247" t="s">
        <v>45</v>
      </c>
    </row>
    <row r="9" spans="1:31" ht="25.5" x14ac:dyDescent="0.2">
      <c r="A9" s="184" t="s">
        <v>291</v>
      </c>
      <c r="B9" s="252">
        <v>75</v>
      </c>
      <c r="C9" s="253" t="s">
        <v>296</v>
      </c>
      <c r="D9" s="184" t="s">
        <v>295</v>
      </c>
      <c r="E9" s="254">
        <v>48670</v>
      </c>
      <c r="F9" s="254">
        <v>45383</v>
      </c>
      <c r="G9" s="255" t="s">
        <v>35</v>
      </c>
      <c r="H9" s="256" t="s">
        <v>245</v>
      </c>
      <c r="I9" s="256" t="s">
        <v>238</v>
      </c>
    </row>
    <row r="10" spans="1:31" ht="9" customHeight="1" x14ac:dyDescent="0.2">
      <c r="B10" s="23"/>
      <c r="AE10" s="35" t="s">
        <v>9</v>
      </c>
    </row>
    <row r="11" spans="1:31" ht="18" customHeight="1" x14ac:dyDescent="0.2">
      <c r="A11" s="114" t="s">
        <v>246</v>
      </c>
    </row>
    <row r="12" spans="1:31" ht="18" customHeight="1" x14ac:dyDescent="0.2">
      <c r="A12" s="114" t="s">
        <v>247</v>
      </c>
    </row>
    <row r="13" spans="1:31" ht="18" customHeight="1" x14ac:dyDescent="0.2"/>
    <row r="14" spans="1:31" ht="25.5" x14ac:dyDescent="0.2">
      <c r="A14" s="113" t="s">
        <v>309</v>
      </c>
      <c r="B14" s="32">
        <v>2021</v>
      </c>
      <c r="C14" s="32">
        <v>2022</v>
      </c>
      <c r="D14" s="32">
        <v>2023</v>
      </c>
      <c r="E14" s="32">
        <v>2024</v>
      </c>
      <c r="F14" s="32">
        <v>2025</v>
      </c>
      <c r="G14" s="32">
        <v>2026</v>
      </c>
      <c r="H14" s="32">
        <v>2027</v>
      </c>
      <c r="I14" s="32">
        <v>2028</v>
      </c>
      <c r="J14" s="32">
        <v>2029</v>
      </c>
      <c r="K14" s="32">
        <v>2030</v>
      </c>
      <c r="L14" s="32">
        <v>2031</v>
      </c>
      <c r="M14" s="32">
        <v>2032</v>
      </c>
      <c r="N14" s="32">
        <v>2033</v>
      </c>
      <c r="O14" s="32">
        <v>2034</v>
      </c>
      <c r="P14" s="32">
        <v>2035</v>
      </c>
      <c r="Q14" s="32">
        <v>2036</v>
      </c>
      <c r="R14" s="32">
        <v>2037</v>
      </c>
      <c r="S14" s="32">
        <v>2038</v>
      </c>
      <c r="T14" s="32">
        <v>2039</v>
      </c>
      <c r="U14" s="32">
        <v>2040</v>
      </c>
      <c r="V14" s="32">
        <v>2041</v>
      </c>
      <c r="W14" s="32">
        <v>2042</v>
      </c>
      <c r="X14" s="32">
        <v>2043</v>
      </c>
      <c r="Y14" s="32">
        <v>2044</v>
      </c>
      <c r="Z14" s="32">
        <v>2045</v>
      </c>
      <c r="AA14" s="32">
        <v>2046</v>
      </c>
      <c r="AB14" s="32">
        <v>2047</v>
      </c>
      <c r="AC14" s="22"/>
    </row>
    <row r="15" spans="1:31" ht="18" customHeight="1" x14ac:dyDescent="0.2">
      <c r="A15" s="21" t="s">
        <v>3</v>
      </c>
      <c r="B15" s="261">
        <v>0</v>
      </c>
      <c r="C15" s="261">
        <v>0</v>
      </c>
      <c r="D15" s="261">
        <v>0.06</v>
      </c>
      <c r="E15" s="261">
        <v>0.1</v>
      </c>
      <c r="F15" s="261">
        <v>0.1</v>
      </c>
      <c r="G15" s="261">
        <v>0.1</v>
      </c>
      <c r="H15" s="261">
        <v>0.1</v>
      </c>
      <c r="I15" s="261">
        <f>5%+49%</f>
        <v>0.54</v>
      </c>
      <c r="J15" s="261">
        <v>0</v>
      </c>
      <c r="K15" s="261">
        <v>0</v>
      </c>
      <c r="L15" s="261">
        <v>0</v>
      </c>
      <c r="M15" s="261">
        <v>0</v>
      </c>
      <c r="N15" s="261">
        <v>0</v>
      </c>
      <c r="O15" s="261">
        <v>0</v>
      </c>
      <c r="P15" s="261">
        <v>0</v>
      </c>
      <c r="Q15" s="261">
        <v>0</v>
      </c>
      <c r="R15" s="261">
        <v>0</v>
      </c>
      <c r="S15" s="261">
        <v>0</v>
      </c>
      <c r="T15" s="261">
        <v>0</v>
      </c>
      <c r="U15" s="261">
        <v>0</v>
      </c>
      <c r="V15" s="261">
        <v>0</v>
      </c>
      <c r="W15" s="261">
        <v>0</v>
      </c>
      <c r="X15" s="261">
        <v>0</v>
      </c>
      <c r="Y15" s="261">
        <v>0</v>
      </c>
      <c r="Z15" s="261">
        <v>0</v>
      </c>
      <c r="AA15" s="261">
        <v>0</v>
      </c>
      <c r="AB15" s="261">
        <v>0</v>
      </c>
      <c r="AC15" s="257"/>
    </row>
    <row r="16" spans="1:31" ht="18" customHeight="1" x14ac:dyDescent="0.2">
      <c r="A16" s="173" t="s">
        <v>4</v>
      </c>
      <c r="B16" s="262">
        <v>0</v>
      </c>
      <c r="C16" s="262">
        <v>0</v>
      </c>
      <c r="D16" s="262">
        <v>0.06</v>
      </c>
      <c r="E16" s="262">
        <v>0.1</v>
      </c>
      <c r="F16" s="262">
        <v>0.1</v>
      </c>
      <c r="G16" s="262">
        <v>0.1</v>
      </c>
      <c r="H16" s="262">
        <v>0.1</v>
      </c>
      <c r="I16" s="262">
        <v>0.54</v>
      </c>
      <c r="J16" s="262">
        <v>0</v>
      </c>
      <c r="K16" s="262">
        <v>0</v>
      </c>
      <c r="L16" s="262">
        <v>0</v>
      </c>
      <c r="M16" s="262">
        <v>0</v>
      </c>
      <c r="N16" s="262">
        <v>0</v>
      </c>
      <c r="O16" s="262">
        <v>0</v>
      </c>
      <c r="P16" s="262">
        <v>0</v>
      </c>
      <c r="Q16" s="262">
        <v>0</v>
      </c>
      <c r="R16" s="262">
        <v>0</v>
      </c>
      <c r="S16" s="262">
        <v>0</v>
      </c>
      <c r="T16" s="262">
        <v>0</v>
      </c>
      <c r="U16" s="262">
        <v>0</v>
      </c>
      <c r="V16" s="262">
        <v>0</v>
      </c>
      <c r="W16" s="262">
        <v>0</v>
      </c>
      <c r="X16" s="262">
        <v>0</v>
      </c>
      <c r="Y16" s="262">
        <v>0</v>
      </c>
      <c r="Z16" s="262">
        <v>0</v>
      </c>
      <c r="AA16" s="262">
        <v>0</v>
      </c>
      <c r="AB16" s="262">
        <v>0</v>
      </c>
      <c r="AC16" s="257"/>
    </row>
    <row r="17" spans="1:29" ht="18" customHeight="1" x14ac:dyDescent="0.2">
      <c r="A17" s="21" t="s">
        <v>5</v>
      </c>
      <c r="B17" s="261">
        <v>0</v>
      </c>
      <c r="C17" s="261">
        <v>0</v>
      </c>
      <c r="D17" s="261">
        <v>0</v>
      </c>
      <c r="E17" s="261">
        <v>0</v>
      </c>
      <c r="F17" s="261">
        <v>2.2499999999999999E-2</v>
      </c>
      <c r="G17" s="261">
        <v>2.3899999999999998E-2</v>
      </c>
      <c r="H17" s="261">
        <v>2.4800000000000003E-2</v>
      </c>
      <c r="I17" s="261">
        <v>2.53E-2</v>
      </c>
      <c r="J17" s="261">
        <v>3.5799999999999998E-2</v>
      </c>
      <c r="K17" s="261">
        <v>3.6699999999999997E-2</v>
      </c>
      <c r="L17" s="261">
        <v>3.78E-2</v>
      </c>
      <c r="M17" s="261">
        <v>3.9400000000000004E-2</v>
      </c>
      <c r="N17" s="261">
        <v>4.0499999999999994E-2</v>
      </c>
      <c r="O17" s="261">
        <v>5.6999999999999995E-2</v>
      </c>
      <c r="P17" s="261">
        <v>5.8700000000000002E-2</v>
      </c>
      <c r="Q17" s="261">
        <v>5.9799999999999999E-2</v>
      </c>
      <c r="R17" s="261">
        <v>6.1700000000000005E-2</v>
      </c>
      <c r="S17" s="261">
        <v>6.3200000000000006E-2</v>
      </c>
      <c r="T17" s="261">
        <v>6.5000000000000002E-2</v>
      </c>
      <c r="U17" s="261">
        <v>6.7000000000000004E-2</v>
      </c>
      <c r="V17" s="261">
        <v>6.9000000000000006E-2</v>
      </c>
      <c r="W17" s="261">
        <v>7.0000000000000007E-2</v>
      </c>
      <c r="X17" s="261">
        <v>7.0000000000000007E-2</v>
      </c>
      <c r="Y17" s="261">
        <v>7.1899999999999936E-2</v>
      </c>
      <c r="Z17" s="261">
        <v>0</v>
      </c>
      <c r="AA17" s="261">
        <v>0</v>
      </c>
      <c r="AB17" s="261">
        <v>0</v>
      </c>
      <c r="AC17" s="257"/>
    </row>
    <row r="18" spans="1:29" ht="18" customHeight="1" x14ac:dyDescent="0.2">
      <c r="A18" s="173" t="s">
        <v>6</v>
      </c>
      <c r="B18" s="262">
        <v>0</v>
      </c>
      <c r="C18" s="262">
        <v>0</v>
      </c>
      <c r="D18" s="262">
        <v>0</v>
      </c>
      <c r="E18" s="262">
        <v>0.08</v>
      </c>
      <c r="F18" s="262">
        <v>0.1</v>
      </c>
      <c r="G18" s="262">
        <v>0.1</v>
      </c>
      <c r="H18" s="262">
        <v>0.11</v>
      </c>
      <c r="I18" s="262">
        <v>0.11</v>
      </c>
      <c r="J18" s="262">
        <v>0.5</v>
      </c>
      <c r="K18" s="262">
        <v>0</v>
      </c>
      <c r="L18" s="262">
        <v>0</v>
      </c>
      <c r="M18" s="262">
        <v>0</v>
      </c>
      <c r="N18" s="262">
        <v>0</v>
      </c>
      <c r="O18" s="262">
        <v>0</v>
      </c>
      <c r="P18" s="262">
        <v>0</v>
      </c>
      <c r="Q18" s="262">
        <v>0</v>
      </c>
      <c r="R18" s="262">
        <v>0</v>
      </c>
      <c r="S18" s="262">
        <v>0</v>
      </c>
      <c r="T18" s="262">
        <v>0</v>
      </c>
      <c r="U18" s="262">
        <v>0</v>
      </c>
      <c r="V18" s="262">
        <v>0</v>
      </c>
      <c r="W18" s="262">
        <v>0</v>
      </c>
      <c r="X18" s="262">
        <v>0</v>
      </c>
      <c r="Y18" s="262">
        <v>0</v>
      </c>
      <c r="Z18" s="262">
        <v>0</v>
      </c>
      <c r="AA18" s="262">
        <v>0</v>
      </c>
      <c r="AB18" s="262">
        <v>0</v>
      </c>
      <c r="AC18" s="258"/>
    </row>
    <row r="19" spans="1:29" ht="18" customHeight="1" x14ac:dyDescent="0.2">
      <c r="A19" s="21" t="s">
        <v>7</v>
      </c>
      <c r="B19" s="261">
        <v>0</v>
      </c>
      <c r="C19" s="261">
        <v>0</v>
      </c>
      <c r="D19" s="261">
        <v>2.5000000000000001E-2</v>
      </c>
      <c r="E19" s="261">
        <v>0.11</v>
      </c>
      <c r="F19" s="261">
        <v>0.115</v>
      </c>
      <c r="G19" s="261">
        <v>0.122</v>
      </c>
      <c r="H19" s="261">
        <v>0.128</v>
      </c>
      <c r="I19" s="261">
        <v>0.5</v>
      </c>
      <c r="J19" s="261">
        <v>0</v>
      </c>
      <c r="K19" s="261">
        <v>0</v>
      </c>
      <c r="L19" s="261">
        <v>0</v>
      </c>
      <c r="M19" s="261">
        <v>0</v>
      </c>
      <c r="N19" s="261">
        <v>0</v>
      </c>
      <c r="O19" s="261">
        <v>0</v>
      </c>
      <c r="P19" s="261">
        <v>0</v>
      </c>
      <c r="Q19" s="261">
        <v>0</v>
      </c>
      <c r="R19" s="261">
        <v>0</v>
      </c>
      <c r="S19" s="261">
        <v>0</v>
      </c>
      <c r="T19" s="261">
        <v>0</v>
      </c>
      <c r="U19" s="261">
        <v>0</v>
      </c>
      <c r="V19" s="261">
        <v>0</v>
      </c>
      <c r="W19" s="261">
        <v>0</v>
      </c>
      <c r="X19" s="261">
        <v>0</v>
      </c>
      <c r="Y19" s="261">
        <v>0</v>
      </c>
      <c r="Z19" s="261">
        <v>0</v>
      </c>
      <c r="AA19" s="261">
        <v>0</v>
      </c>
      <c r="AB19" s="261">
        <v>0</v>
      </c>
      <c r="AC19" s="258"/>
    </row>
    <row r="20" spans="1:29" ht="18" customHeight="1" x14ac:dyDescent="0.2">
      <c r="A20" s="173" t="s">
        <v>2</v>
      </c>
      <c r="B20" s="262">
        <v>0</v>
      </c>
      <c r="C20" s="262">
        <v>0</v>
      </c>
      <c r="D20" s="262">
        <v>0</v>
      </c>
      <c r="E20" s="262">
        <v>0</v>
      </c>
      <c r="F20" s="262">
        <v>0</v>
      </c>
      <c r="G20" s="262">
        <v>0</v>
      </c>
      <c r="H20" s="262">
        <v>1</v>
      </c>
      <c r="I20" s="262">
        <v>0</v>
      </c>
      <c r="J20" s="262">
        <v>0</v>
      </c>
      <c r="K20" s="262">
        <v>0</v>
      </c>
      <c r="L20" s="262">
        <v>0</v>
      </c>
      <c r="M20" s="262">
        <v>0</v>
      </c>
      <c r="N20" s="262">
        <v>0</v>
      </c>
      <c r="O20" s="262">
        <v>0</v>
      </c>
      <c r="P20" s="262">
        <v>0</v>
      </c>
      <c r="Q20" s="262">
        <v>0</v>
      </c>
      <c r="R20" s="262">
        <v>0</v>
      </c>
      <c r="S20" s="262">
        <v>0</v>
      </c>
      <c r="T20" s="262">
        <v>0</v>
      </c>
      <c r="U20" s="262">
        <v>0</v>
      </c>
      <c r="V20" s="262">
        <v>0</v>
      </c>
      <c r="W20" s="262">
        <v>0</v>
      </c>
      <c r="X20" s="262">
        <v>0</v>
      </c>
      <c r="Y20" s="262">
        <v>0</v>
      </c>
      <c r="Z20" s="262">
        <v>0</v>
      </c>
      <c r="AA20" s="262">
        <v>0</v>
      </c>
      <c r="AB20" s="262">
        <v>0</v>
      </c>
      <c r="AC20" s="258"/>
    </row>
    <row r="21" spans="1:29" s="242" customFormat="1" ht="18" customHeight="1" x14ac:dyDescent="0.2">
      <c r="A21" s="242" t="s">
        <v>8</v>
      </c>
      <c r="B21" s="261">
        <v>5.6603773584905662E-2</v>
      </c>
      <c r="C21" s="261">
        <v>5.6603773584905662E-2</v>
      </c>
      <c r="D21" s="261">
        <v>5.6603773584905662E-2</v>
      </c>
      <c r="E21" s="261">
        <v>5.6603773584905662E-2</v>
      </c>
      <c r="F21" s="261">
        <v>5.6603773584905662E-2</v>
      </c>
      <c r="G21" s="261">
        <v>5.6603773584905662E-2</v>
      </c>
      <c r="H21" s="261">
        <v>5.6603773584905662E-2</v>
      </c>
      <c r="I21" s="261">
        <v>5.6603773584905662E-2</v>
      </c>
      <c r="J21" s="261">
        <v>5.6603773584905662E-2</v>
      </c>
      <c r="K21" s="261">
        <v>5.6603773584905662E-2</v>
      </c>
      <c r="L21" s="261">
        <v>5.6603773584905662E-2</v>
      </c>
      <c r="M21" s="261">
        <v>5.6603773584905662E-2</v>
      </c>
      <c r="N21" s="261">
        <v>5.6603773584905662E-2</v>
      </c>
      <c r="O21" s="261">
        <v>5.6603773584905662E-2</v>
      </c>
      <c r="P21" s="261">
        <v>5.6603773584905662E-2</v>
      </c>
      <c r="Q21" s="261">
        <v>5.6603773584905662E-2</v>
      </c>
      <c r="R21" s="261">
        <v>5.6603773584905662E-2</v>
      </c>
      <c r="S21" s="261">
        <v>3.7735849056603772E-2</v>
      </c>
      <c r="T21" s="261">
        <v>0</v>
      </c>
      <c r="U21" s="261">
        <v>0</v>
      </c>
      <c r="V21" s="261">
        <v>0</v>
      </c>
      <c r="W21" s="261">
        <v>0</v>
      </c>
      <c r="X21" s="261">
        <v>0</v>
      </c>
      <c r="Y21" s="261">
        <v>0</v>
      </c>
      <c r="Z21" s="261">
        <v>0</v>
      </c>
      <c r="AA21" s="261">
        <v>0</v>
      </c>
      <c r="AB21" s="261">
        <v>0</v>
      </c>
      <c r="AC21" s="258"/>
    </row>
    <row r="22" spans="1:29" ht="18" customHeight="1" x14ac:dyDescent="0.2">
      <c r="A22" s="184" t="s">
        <v>291</v>
      </c>
      <c r="B22" s="263">
        <v>0</v>
      </c>
      <c r="C22" s="263">
        <v>0</v>
      </c>
      <c r="D22" s="263">
        <v>0</v>
      </c>
      <c r="E22" s="263">
        <v>5.2999999999999999E-2</v>
      </c>
      <c r="F22" s="263">
        <v>6.5500000000000003E-2</v>
      </c>
      <c r="G22" s="263">
        <v>7.7200000000000005E-2</v>
      </c>
      <c r="H22" s="263">
        <v>8.9899999999999994E-2</v>
      </c>
      <c r="I22" s="263">
        <v>0.1023</v>
      </c>
      <c r="J22" s="263">
        <v>0.11459999999999999</v>
      </c>
      <c r="K22" s="263">
        <v>0.1273</v>
      </c>
      <c r="L22" s="263">
        <v>0.1399</v>
      </c>
      <c r="M22" s="263">
        <v>0.15240000000000001</v>
      </c>
      <c r="N22" s="263">
        <v>7.7899999999999997E-2</v>
      </c>
      <c r="O22" s="263">
        <v>0</v>
      </c>
      <c r="P22" s="263">
        <v>0</v>
      </c>
      <c r="Q22" s="263">
        <v>0</v>
      </c>
      <c r="R22" s="263">
        <v>0</v>
      </c>
      <c r="S22" s="263">
        <v>0</v>
      </c>
      <c r="T22" s="263">
        <v>0</v>
      </c>
      <c r="U22" s="263">
        <v>0</v>
      </c>
      <c r="V22" s="263">
        <v>0</v>
      </c>
      <c r="W22" s="263">
        <v>0</v>
      </c>
      <c r="X22" s="263">
        <v>0</v>
      </c>
      <c r="Y22" s="263">
        <v>0</v>
      </c>
      <c r="Z22" s="263">
        <v>0</v>
      </c>
      <c r="AA22" s="263">
        <v>0</v>
      </c>
      <c r="AB22" s="263">
        <v>0</v>
      </c>
      <c r="AC22" s="258"/>
    </row>
    <row r="23" spans="1:29" ht="9" customHeight="1" x14ac:dyDescent="0.2"/>
    <row r="24" spans="1:29" ht="18" customHeight="1" x14ac:dyDescent="0.2">
      <c r="A24" s="213" t="s">
        <v>248</v>
      </c>
    </row>
    <row r="25" spans="1:29" ht="18" customHeight="1" x14ac:dyDescent="0.2">
      <c r="A25" s="213" t="s">
        <v>249</v>
      </c>
    </row>
    <row r="26" spans="1:29" ht="18" customHeight="1" x14ac:dyDescent="0.2">
      <c r="A26" s="259"/>
      <c r="B26" s="242"/>
      <c r="C26" s="242"/>
      <c r="D26" s="242"/>
      <c r="E26" s="242"/>
      <c r="F26" s="242"/>
    </row>
    <row r="27" spans="1:29" ht="18" customHeight="1" x14ac:dyDescent="0.2"/>
    <row r="28" spans="1:29" ht="18" customHeight="1" x14ac:dyDescent="0.2"/>
    <row r="29" spans="1:29" ht="18" customHeight="1" x14ac:dyDescent="0.2"/>
    <row r="30" spans="1:29" ht="18" customHeight="1" x14ac:dyDescent="0.2"/>
    <row r="31" spans="1:29" ht="18" customHeight="1" x14ac:dyDescent="0.2"/>
    <row r="32" spans="1:29" ht="18" customHeight="1" x14ac:dyDescent="0.2"/>
    <row r="33" ht="18" customHeight="1" x14ac:dyDescent="0.2"/>
    <row r="34" ht="18" customHeight="1" x14ac:dyDescent="0.2"/>
    <row r="35" ht="18" customHeight="1" x14ac:dyDescent="0.2"/>
    <row r="36" ht="18" customHeight="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pane="topRight" activeCell="A2" sqref="A2:XFD2"/>
      <selection pane="bottomLeft" activeCell="A2" sqref="A2:XFD2"/>
      <selection pane="bottomRight" activeCell="B2" sqref="B2"/>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250</v>
      </c>
      <c r="B1" s="86" t="s">
        <v>251</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235"/>
      <c r="C2" s="24">
        <v>0.49000000000000005</v>
      </c>
      <c r="D2" s="24">
        <v>0.49</v>
      </c>
      <c r="E2" s="172" t="s">
        <v>252</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73" t="s">
        <v>4</v>
      </c>
      <c r="B3" s="236"/>
      <c r="C3" s="174">
        <v>0.49</v>
      </c>
      <c r="D3" s="175" t="s">
        <v>252</v>
      </c>
      <c r="E3" s="174">
        <v>0.34300000000000003</v>
      </c>
      <c r="F3" s="174">
        <v>0.34300000000000003</v>
      </c>
      <c r="G3" s="174">
        <v>0.34300000000000003</v>
      </c>
      <c r="H3" s="174">
        <v>0.34300000000000003</v>
      </c>
      <c r="I3" s="174">
        <v>0.34300000000000003</v>
      </c>
      <c r="J3" s="174">
        <v>0.34300000000000003</v>
      </c>
      <c r="K3" s="174">
        <v>0.34300000000000003</v>
      </c>
      <c r="L3" s="174">
        <v>0.34300000000000003</v>
      </c>
      <c r="M3" s="174">
        <v>0.34300000000000003</v>
      </c>
      <c r="N3" s="174">
        <v>0.34300000000000003</v>
      </c>
      <c r="O3" s="174">
        <v>0.34300000000000003</v>
      </c>
      <c r="P3" s="174">
        <v>0.34300000000000003</v>
      </c>
      <c r="Q3" s="174">
        <v>0.34300000000000003</v>
      </c>
      <c r="R3" s="174">
        <v>0.34300000000000003</v>
      </c>
      <c r="S3" s="174">
        <v>0.34300000000000003</v>
      </c>
      <c r="T3" s="174">
        <v>0.34300000000000003</v>
      </c>
      <c r="U3" s="174">
        <v>0.34300000000000003</v>
      </c>
      <c r="V3" s="174">
        <v>0.34300000000000003</v>
      </c>
      <c r="W3" s="174">
        <v>0.34300000000000003</v>
      </c>
      <c r="X3" s="174">
        <v>0.34300000000000003</v>
      </c>
      <c r="Y3" s="174">
        <v>0.34300000000000003</v>
      </c>
      <c r="Z3" s="174">
        <v>0.34300000000000003</v>
      </c>
      <c r="AA3" s="174">
        <v>0.34300000000000003</v>
      </c>
      <c r="AB3" s="174">
        <v>0.34300000000000003</v>
      </c>
      <c r="AC3" s="174">
        <v>0.34300000000000003</v>
      </c>
      <c r="AD3" s="174">
        <v>0.34300000000000003</v>
      </c>
      <c r="AE3" s="35" t="s">
        <v>9</v>
      </c>
    </row>
    <row r="4" spans="1:31" ht="18" customHeight="1" x14ac:dyDescent="0.2">
      <c r="A4" s="21" t="s">
        <v>5</v>
      </c>
      <c r="B4" s="235"/>
      <c r="C4" s="24">
        <v>0.49</v>
      </c>
      <c r="D4" s="24">
        <v>0.49</v>
      </c>
      <c r="E4" s="172" t="s">
        <v>252</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73" t="s">
        <v>294</v>
      </c>
      <c r="B5" s="236"/>
      <c r="C5" s="174">
        <v>0.49</v>
      </c>
      <c r="D5" s="174">
        <v>0.49</v>
      </c>
      <c r="E5" s="174">
        <v>0.49</v>
      </c>
      <c r="F5" s="175" t="s">
        <v>253</v>
      </c>
      <c r="G5" s="174">
        <v>0.34999999999999992</v>
      </c>
      <c r="H5" s="174">
        <v>0.34999999999999992</v>
      </c>
      <c r="I5" s="174">
        <v>0.34999999999999992</v>
      </c>
      <c r="J5" s="174">
        <v>0.34999999999999992</v>
      </c>
      <c r="K5" s="174">
        <v>0.34999999999999992</v>
      </c>
      <c r="L5" s="174">
        <v>0.34999999999999992</v>
      </c>
      <c r="M5" s="174">
        <v>0.34999999999999992</v>
      </c>
      <c r="N5" s="174">
        <v>0.34999999999999992</v>
      </c>
      <c r="O5" s="174">
        <v>0.34999999999999992</v>
      </c>
      <c r="P5" s="174">
        <v>0.34999999999999992</v>
      </c>
      <c r="Q5" s="174">
        <v>0.34999999999999992</v>
      </c>
      <c r="R5" s="174">
        <v>0.34999999999999992</v>
      </c>
      <c r="S5" s="174">
        <v>0.34999999999999992</v>
      </c>
      <c r="T5" s="174">
        <v>0.34999999999999992</v>
      </c>
      <c r="U5" s="174">
        <v>0.34999999999999992</v>
      </c>
      <c r="V5" s="174">
        <v>0.34999999999999992</v>
      </c>
      <c r="W5" s="174">
        <v>0.34999999999999992</v>
      </c>
      <c r="X5" s="174">
        <v>0.34999999999999992</v>
      </c>
      <c r="Y5" s="174">
        <v>0.34999999999999992</v>
      </c>
      <c r="Z5" s="174">
        <v>0.34999999999999992</v>
      </c>
      <c r="AA5" s="174">
        <v>0.34999999999999992</v>
      </c>
      <c r="AB5" s="174">
        <v>0.34999999999999992</v>
      </c>
      <c r="AC5" s="174">
        <v>0.34999999999999992</v>
      </c>
      <c r="AD5" s="174">
        <v>0.34999999999999992</v>
      </c>
      <c r="AE5" s="35" t="s">
        <v>9</v>
      </c>
    </row>
    <row r="6" spans="1:31" ht="18" customHeight="1" x14ac:dyDescent="0.2">
      <c r="A6" s="21" t="s">
        <v>7</v>
      </c>
      <c r="B6" s="235"/>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73" t="s">
        <v>2</v>
      </c>
      <c r="B7" s="236"/>
      <c r="C7" s="174">
        <v>0.35</v>
      </c>
      <c r="D7" s="174">
        <v>0.35</v>
      </c>
      <c r="E7" s="174">
        <v>0.35</v>
      </c>
      <c r="F7" s="174">
        <v>0.35</v>
      </c>
      <c r="G7" s="174">
        <v>0.35</v>
      </c>
      <c r="H7" s="174">
        <v>0.35</v>
      </c>
      <c r="I7" s="174">
        <v>0.35</v>
      </c>
      <c r="J7" s="174">
        <v>0.35</v>
      </c>
      <c r="K7" s="174">
        <v>0.35</v>
      </c>
      <c r="L7" s="174">
        <v>0.35</v>
      </c>
      <c r="M7" s="174">
        <v>0.35</v>
      </c>
      <c r="N7" s="174">
        <v>0.35</v>
      </c>
      <c r="O7" s="174">
        <v>0.35</v>
      </c>
      <c r="P7" s="174">
        <v>0.35</v>
      </c>
      <c r="Q7" s="174">
        <v>0.35</v>
      </c>
      <c r="R7" s="174">
        <v>0.35</v>
      </c>
      <c r="S7" s="174">
        <v>0.35</v>
      </c>
      <c r="T7" s="174">
        <v>0.35</v>
      </c>
      <c r="U7" s="174">
        <v>0.35</v>
      </c>
      <c r="V7" s="174">
        <v>0.35</v>
      </c>
      <c r="W7" s="174">
        <v>0.35</v>
      </c>
      <c r="X7" s="174">
        <v>0.35</v>
      </c>
      <c r="Y7" s="174">
        <v>0.35</v>
      </c>
      <c r="Z7" s="174">
        <v>0.35</v>
      </c>
      <c r="AA7" s="174">
        <v>0.35</v>
      </c>
      <c r="AB7" s="174">
        <v>0.35</v>
      </c>
      <c r="AC7" s="174">
        <v>0.35</v>
      </c>
      <c r="AD7" s="174">
        <v>0.35</v>
      </c>
      <c r="AE7" s="35" t="s">
        <v>9</v>
      </c>
    </row>
    <row r="8" spans="1:31" ht="18" customHeight="1" x14ac:dyDescent="0.2">
      <c r="A8" s="30" t="s">
        <v>8</v>
      </c>
      <c r="B8" s="237"/>
      <c r="C8" s="212">
        <v>1</v>
      </c>
      <c r="D8" s="212">
        <v>1</v>
      </c>
      <c r="E8" s="212">
        <v>1</v>
      </c>
      <c r="F8" s="212">
        <v>1</v>
      </c>
      <c r="G8" s="212">
        <v>1</v>
      </c>
      <c r="H8" s="212">
        <v>1</v>
      </c>
      <c r="I8" s="212">
        <v>1</v>
      </c>
      <c r="J8" s="212">
        <v>1</v>
      </c>
      <c r="K8" s="212">
        <v>1</v>
      </c>
      <c r="L8" s="212">
        <v>1</v>
      </c>
      <c r="M8" s="212">
        <v>1</v>
      </c>
      <c r="N8" s="212">
        <v>1</v>
      </c>
      <c r="O8" s="212">
        <v>1</v>
      </c>
      <c r="P8" s="212">
        <v>1</v>
      </c>
      <c r="Q8" s="212">
        <v>1</v>
      </c>
      <c r="R8" s="212">
        <v>1</v>
      </c>
      <c r="S8" s="212">
        <v>1</v>
      </c>
      <c r="T8" s="212">
        <v>1</v>
      </c>
      <c r="U8" s="212">
        <v>1</v>
      </c>
      <c r="V8" s="212">
        <v>1</v>
      </c>
      <c r="W8" s="212">
        <v>1</v>
      </c>
      <c r="X8" s="212">
        <v>1</v>
      </c>
      <c r="Y8" s="212">
        <v>1</v>
      </c>
      <c r="Z8" s="212">
        <v>1</v>
      </c>
      <c r="AA8" s="212">
        <v>1</v>
      </c>
      <c r="AB8" s="212">
        <v>1</v>
      </c>
      <c r="AC8" s="212">
        <v>1</v>
      </c>
      <c r="AD8" s="212">
        <v>1</v>
      </c>
      <c r="AE8" s="35" t="s">
        <v>9</v>
      </c>
    </row>
    <row r="9" spans="1:31" ht="9" customHeight="1" x14ac:dyDescent="0.2">
      <c r="AE9" s="35" t="s">
        <v>9</v>
      </c>
    </row>
    <row r="10" spans="1:31" ht="18" customHeight="1" x14ac:dyDescent="0.2">
      <c r="A10" s="114" t="s">
        <v>254</v>
      </c>
    </row>
    <row r="11" spans="1:31" ht="18" customHeight="1" x14ac:dyDescent="0.2">
      <c r="A11" s="114" t="s">
        <v>297</v>
      </c>
    </row>
    <row r="12" spans="1:31" ht="18" customHeight="1" x14ac:dyDescent="0.2"/>
    <row r="13" spans="1:31" ht="18" customHeight="1" x14ac:dyDescent="0.2"/>
    <row r="14" spans="1:31" ht="18" customHeight="1" x14ac:dyDescent="0.2">
      <c r="B14" s="235"/>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pane="topRight" activeCell="A2" sqref="A2:XFD2"/>
      <selection pane="bottomLeft" activeCell="A2" sqref="A2:XFD2"/>
      <selection pane="bottomRight" activeCell="B2" sqref="B2"/>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255</v>
      </c>
      <c r="B1" s="80"/>
      <c r="C1" s="80" t="s">
        <v>256</v>
      </c>
      <c r="D1" s="80" t="s">
        <v>257</v>
      </c>
      <c r="E1" s="80" t="s">
        <v>258</v>
      </c>
      <c r="F1" s="80" t="s">
        <v>259</v>
      </c>
      <c r="G1" s="80" t="s">
        <v>260</v>
      </c>
      <c r="H1" s="80" t="s">
        <v>261</v>
      </c>
      <c r="I1" s="80" t="s">
        <v>262</v>
      </c>
      <c r="J1" s="80" t="s">
        <v>263</v>
      </c>
      <c r="K1" s="80" t="s">
        <v>264</v>
      </c>
      <c r="L1" s="80" t="s">
        <v>265</v>
      </c>
    </row>
    <row r="2" spans="1:27" ht="18" customHeight="1" thickTop="1" x14ac:dyDescent="0.2">
      <c r="A2" s="21" t="s">
        <v>3</v>
      </c>
      <c r="B2" s="21"/>
      <c r="C2" s="221" t="s">
        <v>50</v>
      </c>
      <c r="D2" s="93">
        <v>0.25</v>
      </c>
      <c r="E2" s="93">
        <v>0.09</v>
      </c>
      <c r="F2" s="87">
        <f t="shared" ref="F2:F8" si="0">SUM(D2:E2)</f>
        <v>0.33999999999999997</v>
      </c>
      <c r="G2" s="87">
        <f>IF(H2="S",E2+D2*(1-K2),IF(H2="N",E2+D2,E2+L2*D2*(1-K2)+(1-L2)*D2))</f>
        <v>0.1525</v>
      </c>
      <c r="H2" s="88" t="s">
        <v>268</v>
      </c>
      <c r="I2" s="88">
        <v>2022</v>
      </c>
      <c r="J2" s="88">
        <v>10</v>
      </c>
      <c r="K2" s="93">
        <v>0.75</v>
      </c>
      <c r="L2" s="266">
        <v>1</v>
      </c>
      <c r="M2" s="265"/>
    </row>
    <row r="3" spans="1:27" ht="18" customHeight="1" x14ac:dyDescent="0.2">
      <c r="A3" s="173" t="s">
        <v>4</v>
      </c>
      <c r="B3" s="173"/>
      <c r="C3" s="222" t="s">
        <v>50</v>
      </c>
      <c r="D3" s="176">
        <v>0.25</v>
      </c>
      <c r="E3" s="176">
        <v>0.09</v>
      </c>
      <c r="F3" s="177">
        <f t="shared" si="0"/>
        <v>0.33999999999999997</v>
      </c>
      <c r="G3" s="177">
        <f t="shared" ref="G3:G7" si="1">IF(H3="S",E3+D3*(1-K3),IF(H3="N",E3+D3,E3+L3*D3*(1-K3)+(1-L3)*D3))</f>
        <v>0.2386375</v>
      </c>
      <c r="H3" s="268" t="s">
        <v>266</v>
      </c>
      <c r="I3" s="268">
        <v>2022</v>
      </c>
      <c r="J3" s="268">
        <v>10</v>
      </c>
      <c r="K3" s="176">
        <v>0.75</v>
      </c>
      <c r="L3" s="269">
        <v>0.54059999999999997</v>
      </c>
    </row>
    <row r="4" spans="1:27" ht="18" customHeight="1" x14ac:dyDescent="0.2">
      <c r="A4" s="21" t="s">
        <v>5</v>
      </c>
      <c r="B4" s="21"/>
      <c r="C4" s="221" t="s">
        <v>50</v>
      </c>
      <c r="D4" s="93">
        <v>0.25</v>
      </c>
      <c r="E4" s="93">
        <v>0.09</v>
      </c>
      <c r="F4" s="87">
        <f t="shared" si="0"/>
        <v>0.33999999999999997</v>
      </c>
      <c r="G4" s="87">
        <f t="shared" si="1"/>
        <v>0.33999999999999997</v>
      </c>
      <c r="H4" s="88" t="s">
        <v>267</v>
      </c>
      <c r="I4" s="88" t="s">
        <v>267</v>
      </c>
      <c r="J4" s="88" t="s">
        <v>267</v>
      </c>
      <c r="K4" s="93" t="s">
        <v>267</v>
      </c>
      <c r="L4" s="266" t="s">
        <v>267</v>
      </c>
    </row>
    <row r="5" spans="1:27" ht="18" customHeight="1" x14ac:dyDescent="0.2">
      <c r="A5" s="173" t="s">
        <v>6</v>
      </c>
      <c r="B5" s="173"/>
      <c r="C5" s="222" t="s">
        <v>50</v>
      </c>
      <c r="D5" s="176">
        <v>0.25</v>
      </c>
      <c r="E5" s="176">
        <v>0.09</v>
      </c>
      <c r="F5" s="177">
        <f t="shared" si="0"/>
        <v>0.33999999999999997</v>
      </c>
      <c r="G5" s="177">
        <f t="shared" si="1"/>
        <v>0.1525</v>
      </c>
      <c r="H5" s="268" t="s">
        <v>268</v>
      </c>
      <c r="I5" s="268">
        <v>2021</v>
      </c>
      <c r="J5" s="268">
        <v>10</v>
      </c>
      <c r="K5" s="176">
        <v>0.75</v>
      </c>
      <c r="L5" s="269">
        <v>1</v>
      </c>
    </row>
    <row r="6" spans="1:27" ht="18" customHeight="1" x14ac:dyDescent="0.2">
      <c r="A6" s="21" t="s">
        <v>7</v>
      </c>
      <c r="B6" s="21"/>
      <c r="C6" s="221" t="s">
        <v>50</v>
      </c>
      <c r="D6" s="93">
        <v>0.25</v>
      </c>
      <c r="E6" s="93">
        <v>0.09</v>
      </c>
      <c r="F6" s="87">
        <f t="shared" si="0"/>
        <v>0.33999999999999997</v>
      </c>
      <c r="G6" s="87">
        <f t="shared" si="1"/>
        <v>0.1525</v>
      </c>
      <c r="H6" s="88" t="s">
        <v>268</v>
      </c>
      <c r="I6" s="88">
        <v>2020</v>
      </c>
      <c r="J6" s="88">
        <v>10</v>
      </c>
      <c r="K6" s="93">
        <v>0.75</v>
      </c>
      <c r="L6" s="266">
        <v>1</v>
      </c>
    </row>
    <row r="7" spans="1:27" ht="18" customHeight="1" x14ac:dyDescent="0.2">
      <c r="A7" s="173" t="s">
        <v>2</v>
      </c>
      <c r="B7" s="173"/>
      <c r="C7" s="222" t="s">
        <v>50</v>
      </c>
      <c r="D7" s="176">
        <v>0.25</v>
      </c>
      <c r="E7" s="176">
        <v>0.09</v>
      </c>
      <c r="F7" s="177">
        <f t="shared" si="0"/>
        <v>0.33999999999999997</v>
      </c>
      <c r="G7" s="177">
        <f t="shared" si="1"/>
        <v>0.1525</v>
      </c>
      <c r="H7" s="268" t="s">
        <v>268</v>
      </c>
      <c r="I7" s="268">
        <v>2015</v>
      </c>
      <c r="J7" s="268">
        <v>20</v>
      </c>
      <c r="K7" s="176">
        <v>0.75</v>
      </c>
      <c r="L7" s="269">
        <v>1</v>
      </c>
    </row>
    <row r="8" spans="1:27" ht="18" customHeight="1" x14ac:dyDescent="0.2">
      <c r="A8" s="30" t="s">
        <v>8</v>
      </c>
      <c r="B8" s="210"/>
      <c r="C8" s="223" t="s">
        <v>51</v>
      </c>
      <c r="D8" s="214">
        <f>25%*8%</f>
        <v>0.02</v>
      </c>
      <c r="E8" s="220">
        <f>9%*12%</f>
        <v>1.0799999999999999E-2</v>
      </c>
      <c r="F8" s="215">
        <f t="shared" si="0"/>
        <v>3.0800000000000001E-2</v>
      </c>
      <c r="G8" s="215">
        <f>IF(H8="S",E8+D8*(1-K8),IF(H8="N",E8+D8,E8+L8*D8*(1-K8)+(1-L8)*D8))</f>
        <v>3.0800000000000001E-2</v>
      </c>
      <c r="H8" s="216" t="s">
        <v>267</v>
      </c>
      <c r="I8" s="216" t="s">
        <v>267</v>
      </c>
      <c r="J8" s="216" t="s">
        <v>267</v>
      </c>
      <c r="K8" s="267" t="s">
        <v>267</v>
      </c>
      <c r="L8" s="220" t="s">
        <v>267</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pane="bottomLeft" activeCell="A2" sqref="A2"/>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23" t="s">
        <v>269</v>
      </c>
      <c r="B1" s="124"/>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270</v>
      </c>
      <c r="B2" s="7"/>
      <c r="C2" s="16" t="s">
        <v>9</v>
      </c>
    </row>
    <row r="3" spans="1:16354" s="118" customFormat="1" ht="21" customHeight="1" x14ac:dyDescent="0.2">
      <c r="A3" s="116" t="s">
        <v>271</v>
      </c>
      <c r="B3" s="117"/>
      <c r="C3" s="16" t="s">
        <v>9</v>
      </c>
      <c r="AC3" s="118" t="s">
        <v>9</v>
      </c>
    </row>
    <row r="4" spans="1:16354" s="118" customFormat="1" ht="21" customHeight="1" x14ac:dyDescent="0.2">
      <c r="A4" s="116" t="s">
        <v>209</v>
      </c>
      <c r="B4" s="117"/>
      <c r="C4" s="16" t="s">
        <v>9</v>
      </c>
      <c r="AC4" s="118" t="s">
        <v>9</v>
      </c>
    </row>
    <row r="5" spans="1:16354" s="3" customFormat="1" ht="21" customHeight="1" x14ac:dyDescent="0.2">
      <c r="A5" s="3" t="s">
        <v>272</v>
      </c>
      <c r="B5" s="9"/>
      <c r="C5" s="120"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8" customFormat="1" ht="21" customHeight="1" x14ac:dyDescent="0.2">
      <c r="A6" s="116" t="s">
        <v>273</v>
      </c>
      <c r="B6" s="117"/>
      <c r="C6" s="16" t="s">
        <v>9</v>
      </c>
    </row>
    <row r="7" spans="1:16354" s="2" customFormat="1" ht="21" customHeight="1" x14ac:dyDescent="0.2">
      <c r="A7" s="3" t="s">
        <v>76</v>
      </c>
      <c r="B7" s="6"/>
      <c r="C7" s="16" t="s">
        <v>9</v>
      </c>
    </row>
    <row r="8" spans="1:16354" s="2" customFormat="1" ht="21" customHeight="1" x14ac:dyDescent="0.2">
      <c r="A8" s="2" t="s">
        <v>274</v>
      </c>
      <c r="B8" s="6"/>
      <c r="C8" s="16" t="s">
        <v>9</v>
      </c>
    </row>
    <row r="9" spans="1:16354" s="2" customFormat="1" ht="21" customHeight="1" x14ac:dyDescent="0.2">
      <c r="A9" s="2" t="s">
        <v>275</v>
      </c>
      <c r="B9" s="8"/>
      <c r="C9" s="16" t="s">
        <v>9</v>
      </c>
    </row>
    <row r="10" spans="1:16354" s="2" customFormat="1" ht="21" customHeight="1" x14ac:dyDescent="0.2">
      <c r="A10" s="3" t="s">
        <v>276</v>
      </c>
      <c r="B10" s="6"/>
      <c r="C10" s="16" t="s">
        <v>9</v>
      </c>
    </row>
    <row r="11" spans="1:16354" s="2" customFormat="1" ht="21" customHeight="1" x14ac:dyDescent="0.2">
      <c r="A11" s="2" t="s">
        <v>277</v>
      </c>
      <c r="B11" s="6"/>
      <c r="C11" s="16" t="s">
        <v>9</v>
      </c>
    </row>
    <row r="12" spans="1:16354" s="2" customFormat="1" ht="21" customHeight="1" x14ac:dyDescent="0.2">
      <c r="A12" s="3" t="s">
        <v>278</v>
      </c>
      <c r="B12" s="6"/>
      <c r="C12" s="16" t="s">
        <v>9</v>
      </c>
    </row>
    <row r="13" spans="1:16354" s="2" customFormat="1" ht="21" customHeight="1" x14ac:dyDescent="0.2">
      <c r="B13" s="6"/>
      <c r="C13" s="16" t="s">
        <v>9</v>
      </c>
    </row>
    <row r="14" spans="1:16354" s="2" customFormat="1" ht="21" customHeight="1" x14ac:dyDescent="0.2">
      <c r="A14" s="5" t="s">
        <v>279</v>
      </c>
      <c r="B14" s="7"/>
      <c r="C14" s="16" t="s">
        <v>9</v>
      </c>
    </row>
    <row r="15" spans="1:16354" s="2" customFormat="1" ht="21" customHeight="1" x14ac:dyDescent="0.2">
      <c r="A15" s="2" t="s">
        <v>76</v>
      </c>
      <c r="B15" s="6"/>
      <c r="C15" s="16" t="s">
        <v>9</v>
      </c>
    </row>
    <row r="16" spans="1:16354" s="2" customFormat="1" ht="21" customHeight="1" x14ac:dyDescent="0.2">
      <c r="A16" s="2" t="s">
        <v>280</v>
      </c>
      <c r="B16" s="2" t="s">
        <v>281</v>
      </c>
      <c r="C16" s="16" t="s">
        <v>9</v>
      </c>
    </row>
    <row r="17" spans="1:3" s="2" customFormat="1" ht="21" customHeight="1" x14ac:dyDescent="0.2">
      <c r="A17" s="2" t="s">
        <v>282</v>
      </c>
      <c r="B17" s="8"/>
      <c r="C17" s="16" t="s">
        <v>9</v>
      </c>
    </row>
    <row r="18" spans="1:3" s="2" customFormat="1" ht="21" customHeight="1" x14ac:dyDescent="0.2">
      <c r="A18" s="2" t="s">
        <v>283</v>
      </c>
      <c r="B18" s="6"/>
      <c r="C18" s="16" t="s">
        <v>9</v>
      </c>
    </row>
    <row r="19" spans="1:3" s="2" customFormat="1" ht="21" customHeight="1" x14ac:dyDescent="0.2">
      <c r="A19" s="2" t="s">
        <v>284</v>
      </c>
      <c r="B19" s="8"/>
      <c r="C19" s="16" t="s">
        <v>9</v>
      </c>
    </row>
    <row r="20" spans="1:3" s="2" customFormat="1" ht="21" customHeight="1" x14ac:dyDescent="0.2">
      <c r="A20" s="2" t="s">
        <v>285</v>
      </c>
      <c r="B20" s="6"/>
      <c r="C20" s="16" t="s">
        <v>9</v>
      </c>
    </row>
    <row r="21" spans="1:3" s="2" customFormat="1" ht="51.95" customHeight="1" x14ac:dyDescent="0.2">
      <c r="A21" s="2" t="s">
        <v>286</v>
      </c>
      <c r="B21" s="149" t="s">
        <v>287</v>
      </c>
      <c r="C21" s="16" t="s">
        <v>9</v>
      </c>
    </row>
    <row r="22" spans="1:3" s="2" customFormat="1" ht="110.25" x14ac:dyDescent="0.2">
      <c r="A22" s="10" t="s">
        <v>288</v>
      </c>
      <c r="B22" s="125" t="s">
        <v>289</v>
      </c>
      <c r="C22" s="121" t="s">
        <v>9</v>
      </c>
    </row>
    <row r="23" spans="1:3" ht="15.75" x14ac:dyDescent="0.2">
      <c r="A23" s="11"/>
      <c r="B23" s="19"/>
      <c r="C23" s="122"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9"/>
      <c r="C30" s="12"/>
    </row>
    <row r="31" spans="1:3" s="15" customFormat="1" ht="18" customHeight="1" x14ac:dyDescent="0.2">
      <c r="A31" s="13"/>
      <c r="B31" s="13"/>
      <c r="C31" s="14"/>
    </row>
    <row r="32" spans="1:3" ht="18" customHeight="1" x14ac:dyDescent="0.2">
      <c r="A32" s="11"/>
      <c r="B32" s="119"/>
      <c r="C32" s="12"/>
    </row>
    <row r="33" spans="1:3" ht="18" customHeight="1" x14ac:dyDescent="0.2">
      <c r="A33" s="11"/>
      <c r="B33" s="119"/>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Rodrigo Sarti</cp:lastModifiedBy>
  <cp:revision/>
  <dcterms:created xsi:type="dcterms:W3CDTF">2020-06-22T13:56:59Z</dcterms:created>
  <dcterms:modified xsi:type="dcterms:W3CDTF">2022-08-23T14:01:51Z</dcterms:modified>
  <cp:category/>
  <cp:contentStatus/>
</cp:coreProperties>
</file>