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drawings/drawing3.xml" ContentType="application/vnd.openxmlformats-officedocument.drawing+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W:\ILIQUIDOS\06_GESTAO\01_ATIVOS\09_ApolloEnergia\03_ANALISES_FINANCEIRAS\05_Material_apoio_investidores_apresentações\Website_PFIN11\"/>
    </mc:Choice>
  </mc:AlternateContent>
  <xr:revisionPtr revIDLastSave="0" documentId="13_ncr:1_{78302246-E181-4EDF-81E9-6961FF854C37}" xr6:coauthVersionLast="47" xr6:coauthVersionMax="47" xr10:uidLastSave="{00000000-0000-0000-0000-000000000000}"/>
  <bookViews>
    <workbookView xWindow="-120" yWindow="-120" windowWidth="29040" windowHeight="15720" tabRatio="847" xr2:uid="{90FE81E8-199C-418A-9CCD-BF52E1DB3AC3}"/>
  </bookViews>
  <sheets>
    <sheet name="Avisos Legais" sheetId="27" r:id="rId1"/>
    <sheet name="Introdução" sheetId="18" r:id="rId2"/>
    <sheet name="HISTÓRICO &gt;&gt;&gt; " sheetId="17" r:id="rId3"/>
    <sheet name="Hist_Data_TME" sheetId="21" r:id="rId4"/>
    <sheet name="Hist_Data_EDTE" sheetId="22" r:id="rId5"/>
    <sheet name="Hist_Data_ETB" sheetId="23" r:id="rId6"/>
    <sheet name="Hist_Data_TPE" sheetId="25" r:id="rId7"/>
    <sheet name="Hist_Data_TCC" sheetId="24" r:id="rId8"/>
    <sheet name="Hist_Data_TSM" sheetId="26" r:id="rId9"/>
    <sheet name="Hist_Data_CGI" sheetId="28" r:id="rId10"/>
    <sheet name="APOIO MODELAGEM &gt;&gt;&gt;" sheetId="19" r:id="rId11"/>
    <sheet name="Receita_EBITDA" sheetId="5" r:id="rId12"/>
    <sheet name="Dívida" sheetId="6" r:id="rId13"/>
    <sheet name="Participação_PFIN11" sheetId="15" r:id="rId14"/>
    <sheet name="IR_CSLL" sheetId="9" r:id="rId15"/>
    <sheet name="Template_DRE_FC" sheetId="20" r:id="rId16"/>
  </sheets>
  <definedNames>
    <definedName name="amort" localSheetId="0">#REF!</definedName>
    <definedName name="amort" localSheetId="13">Participação_PFIN11!#REF!</definedName>
    <definedName name="amort" localSheetId="15">#REF!</definedName>
    <definedName name="amort">#REF!</definedName>
    <definedName name="_xlnm.Print_Area" localSheetId="1">Introdução!$A$1:$B$31</definedName>
    <definedName name="capex_m" localSheetId="0">#REF!</definedName>
    <definedName name="capex_m" localSheetId="13">Participação_PFIN11!#REF!</definedName>
    <definedName name="capex_m">#REF!</definedName>
    <definedName name="debt" localSheetId="0">#REF!</definedName>
    <definedName name="debt" localSheetId="13">Participação_PFIN11!#REF!</definedName>
    <definedName name="debt" localSheetId="15">#REF!</definedName>
    <definedName name="debt">#REF!</definedName>
    <definedName name="dep_reg" localSheetId="0">#REF!</definedName>
    <definedName name="dep_reg" localSheetId="13">Participação_PFIN11!#REF!</definedName>
    <definedName name="dep_reg">#REF!</definedName>
    <definedName name="desp_fin" localSheetId="0">#REF!</definedName>
    <definedName name="desp_fin" localSheetId="13">Participação_PFIN11!#REF!</definedName>
    <definedName name="desp_fin" localSheetId="15">#REF!</definedName>
    <definedName name="desp_fin">#REF!</definedName>
    <definedName name="ir_csll" localSheetId="0">#REF!</definedName>
    <definedName name="ir_csll" localSheetId="13">Participação_PFIN11!#REF!</definedName>
    <definedName name="ir_csll" localSheetId="15">#REF!</definedName>
    <definedName name="ir_csll">#REF!</definedName>
    <definedName name="juros_cx" localSheetId="0">#REF!</definedName>
    <definedName name="juros_cx" localSheetId="13">Participação_PFIN11!#REF!</definedName>
    <definedName name="juros_cx" localSheetId="15">#REF!</definedName>
    <definedName name="juros_cx">#REF!</definedName>
    <definedName name="juros_cx_r" localSheetId="0">#REF!</definedName>
    <definedName name="juros_cx_r" localSheetId="13">Participação_PFIN11!#REF!</definedName>
    <definedName name="juros_cx_r" localSheetId="15">#REF!</definedName>
    <definedName name="juros_cx_r">#REF!</definedName>
    <definedName name="juros_dre" localSheetId="0">#REF!</definedName>
    <definedName name="juros_dre" localSheetId="13">Participação_PFIN11!#REF!</definedName>
    <definedName name="juros_dre" localSheetId="15">#REF!</definedName>
    <definedName name="juros_dre">#REF!</definedName>
    <definedName name="meses" localSheetId="0">#REF!</definedName>
    <definedName name="meses" localSheetId="13">Participação_PFIN11!#REF!</definedName>
    <definedName name="meses" localSheetId="15">#REF!</definedName>
    <definedName name="meses">#REF!</definedName>
    <definedName name="mg_ebitda" localSheetId="0">#REF!</definedName>
    <definedName name="mg_ebitda" localSheetId="13">Participação_PFIN11!#REF!</definedName>
    <definedName name="mg_ebitda" localSheetId="15">#REF!</definedName>
    <definedName name="mg_ebitda">#REF!</definedName>
    <definedName name="pfin11" localSheetId="0">#REF!</definedName>
    <definedName name="pfin11" localSheetId="13">Participação_PFIN11!$A$1</definedName>
    <definedName name="pfin11" localSheetId="15">#REF!</definedName>
    <definedName name="pfin11">#REF!</definedName>
    <definedName name="rap" localSheetId="0">#REF!</definedName>
    <definedName name="rap" localSheetId="13">Participação_PFIN11!#REF!</definedName>
    <definedName name="rap" localSheetId="15">#REF!</definedName>
    <definedName name="rap">#REF!</definedName>
    <definedName name="rate" localSheetId="0">#REF!</definedName>
    <definedName name="rate" localSheetId="9">#REF!</definedName>
    <definedName name="rate" localSheetId="4">#REF!</definedName>
    <definedName name="rate" localSheetId="5">#REF!</definedName>
    <definedName name="rate" localSheetId="7">#REF!</definedName>
    <definedName name="rate" localSheetId="3">#REF!</definedName>
    <definedName name="rate" localSheetId="6">#REF!</definedName>
    <definedName name="rate" localSheetId="8">#REF!</definedName>
    <definedName name="rate" localSheetId="15">Template_DRE_FC!$B$36</definedName>
    <definedName name="rate">#REF!</definedName>
    <definedName name="resid" localSheetId="0">#REF!</definedName>
    <definedName name="resid" localSheetId="13">Participação_PFIN11!#REF!</definedName>
    <definedName name="resid">#REF!</definedName>
    <definedName name="rol_ano" localSheetId="0">#REF!</definedName>
    <definedName name="rol_ano" localSheetId="13">Participação_PFIN11!#REF!</definedName>
    <definedName name="rol_ano" localSheetId="15">#REF!</definedName>
    <definedName name="rol_ano">#REF!</definedName>
    <definedName name="SPEs" localSheetId="0">#REF!</definedName>
    <definedName name="SPEs" localSheetId="13">Participação_PFIN11!#REF!</definedName>
    <definedName name="SPEs" localSheetId="15">#REF!</definedName>
    <definedName name="SPEs">#REF!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9" i="28" l="1"/>
  <c r="AA11" i="28"/>
  <c r="Z11" i="28"/>
  <c r="U242" i="28"/>
  <c r="U226" i="28"/>
  <c r="U194" i="28"/>
  <c r="U185" i="28"/>
  <c r="U181" i="28"/>
  <c r="U177" i="28"/>
  <c r="U169" i="28"/>
  <c r="U147" i="28"/>
  <c r="U17" i="28"/>
  <c r="U55" i="28"/>
  <c r="U47" i="28"/>
  <c r="U29" i="28"/>
  <c r="U22" i="28"/>
  <c r="I30" i="18"/>
  <c r="I31" i="18"/>
  <c r="U19" i="21"/>
  <c r="U16" i="28" l="1"/>
  <c r="U164" i="28"/>
  <c r="U59" i="28"/>
  <c r="U138" i="28"/>
  <c r="U163" i="28" s="1"/>
  <c r="U176" i="28" s="1"/>
  <c r="U184" i="28" s="1"/>
  <c r="U190" i="28" s="1"/>
  <c r="U63" i="28"/>
  <c r="U85" i="28"/>
  <c r="U259" i="28"/>
  <c r="U225" i="28" s="1"/>
  <c r="U42" i="28"/>
  <c r="U209" i="28"/>
  <c r="U41" i="28"/>
  <c r="U114" i="28"/>
  <c r="U72" i="28"/>
  <c r="U128" i="28"/>
  <c r="U193" i="28"/>
  <c r="U8" i="28"/>
  <c r="U101" i="28"/>
  <c r="U9" i="28" l="1"/>
  <c r="U100" i="28"/>
  <c r="U136" i="28" s="1"/>
  <c r="U71" i="28"/>
  <c r="U267" i="28"/>
  <c r="U54" i="28"/>
  <c r="U62" i="28" s="1"/>
  <c r="U68" i="28" s="1"/>
  <c r="U14" i="28" s="1"/>
  <c r="U12" i="28"/>
  <c r="U13" i="28" s="1"/>
  <c r="U10" i="28"/>
  <c r="U223" i="22" l="1"/>
  <c r="U191" i="22"/>
  <c r="U178" i="22"/>
  <c r="U174" i="22"/>
  <c r="U126" i="22"/>
  <c r="U113" i="22"/>
  <c r="U17" i="22"/>
  <c r="U100" i="22"/>
  <c r="U84" i="22"/>
  <c r="U71" i="22"/>
  <c r="U70" i="22" s="1"/>
  <c r="U62" i="22"/>
  <c r="U58" i="22"/>
  <c r="U54" i="22"/>
  <c r="U46" i="22"/>
  <c r="U41" i="22"/>
  <c r="U29" i="22"/>
  <c r="U22" i="22"/>
  <c r="U16" i="22"/>
  <c r="U178" i="23"/>
  <c r="U174" i="23"/>
  <c r="U161" i="23"/>
  <c r="U145" i="23"/>
  <c r="U126" i="23"/>
  <c r="U17" i="23"/>
  <c r="U100" i="23"/>
  <c r="U84" i="23"/>
  <c r="U71" i="23"/>
  <c r="U62" i="23"/>
  <c r="U58" i="23"/>
  <c r="U54" i="23"/>
  <c r="U46" i="23"/>
  <c r="U41" i="23"/>
  <c r="U29" i="23"/>
  <c r="U22" i="23"/>
  <c r="U223" i="25"/>
  <c r="U191" i="25"/>
  <c r="U178" i="25"/>
  <c r="U166" i="25"/>
  <c r="U161" i="25"/>
  <c r="U145" i="25"/>
  <c r="U126" i="25"/>
  <c r="U113" i="25"/>
  <c r="U17" i="25"/>
  <c r="U100" i="25"/>
  <c r="U84" i="25"/>
  <c r="U71" i="25"/>
  <c r="U70" i="25" s="1"/>
  <c r="U62" i="25"/>
  <c r="U58" i="25"/>
  <c r="U54" i="25"/>
  <c r="U46" i="25"/>
  <c r="U41" i="25"/>
  <c r="U29" i="25"/>
  <c r="U22" i="25"/>
  <c r="U40" i="25" s="1"/>
  <c r="U16" i="25"/>
  <c r="U4" i="25"/>
  <c r="U178" i="24"/>
  <c r="U126" i="24"/>
  <c r="U17" i="24"/>
  <c r="U113" i="24"/>
  <c r="U100" i="24"/>
  <c r="U84" i="24"/>
  <c r="U71" i="24"/>
  <c r="U62" i="24"/>
  <c r="U58" i="24"/>
  <c r="U54" i="24"/>
  <c r="U46" i="24"/>
  <c r="U41" i="24"/>
  <c r="U29" i="24"/>
  <c r="U22" i="24"/>
  <c r="U206" i="26"/>
  <c r="U182" i="26"/>
  <c r="U178" i="26"/>
  <c r="U174" i="26"/>
  <c r="U166" i="26"/>
  <c r="U126" i="26"/>
  <c r="U113" i="26"/>
  <c r="U100" i="26"/>
  <c r="U84" i="26"/>
  <c r="U71" i="26"/>
  <c r="U62" i="26"/>
  <c r="U58" i="26"/>
  <c r="U54" i="26"/>
  <c r="U46" i="26"/>
  <c r="U41" i="26"/>
  <c r="U29" i="26"/>
  <c r="U22" i="26"/>
  <c r="U40" i="26" s="1"/>
  <c r="U4" i="26"/>
  <c r="U254" i="21"/>
  <c r="U223" i="21"/>
  <c r="U178" i="21"/>
  <c r="U126" i="21"/>
  <c r="U113" i="21"/>
  <c r="U100" i="21"/>
  <c r="U17" i="21"/>
  <c r="U84" i="21"/>
  <c r="U71" i="21"/>
  <c r="U62" i="21"/>
  <c r="U58" i="21"/>
  <c r="U54" i="21"/>
  <c r="U46" i="21"/>
  <c r="U41" i="21"/>
  <c r="U29" i="21"/>
  <c r="U22" i="21"/>
  <c r="U40" i="21" s="1"/>
  <c r="U223" i="26" l="1"/>
  <c r="U206" i="24"/>
  <c r="U136" i="25"/>
  <c r="U174" i="25"/>
  <c r="U206" i="25"/>
  <c r="U190" i="25" s="1"/>
  <c r="U238" i="23"/>
  <c r="U182" i="22"/>
  <c r="U254" i="22"/>
  <c r="U166" i="21"/>
  <c r="U161" i="24"/>
  <c r="U182" i="24"/>
  <c r="U191" i="24"/>
  <c r="U190" i="24" s="1"/>
  <c r="U223" i="23"/>
  <c r="U161" i="22"/>
  <c r="U238" i="22"/>
  <c r="U222" i="22" s="1"/>
  <c r="U136" i="24"/>
  <c r="U206" i="23"/>
  <c r="U182" i="21"/>
  <c r="U161" i="26"/>
  <c r="U254" i="24"/>
  <c r="U166" i="23"/>
  <c r="U191" i="23"/>
  <c r="U190" i="23" s="1"/>
  <c r="U136" i="26"/>
  <c r="U160" i="26" s="1"/>
  <c r="U173" i="26" s="1"/>
  <c r="U181" i="26" s="1"/>
  <c r="U187" i="26" s="1"/>
  <c r="U206" i="22"/>
  <c r="U161" i="21"/>
  <c r="U191" i="21"/>
  <c r="U174" i="24"/>
  <c r="U238" i="24"/>
  <c r="U182" i="25"/>
  <c r="U254" i="25"/>
  <c r="U166" i="22"/>
  <c r="U145" i="22"/>
  <c r="U206" i="21"/>
  <c r="U145" i="26"/>
  <c r="U254" i="26"/>
  <c r="U223" i="24"/>
  <c r="U238" i="25"/>
  <c r="U136" i="23"/>
  <c r="U160" i="23" s="1"/>
  <c r="U173" i="23" s="1"/>
  <c r="U181" i="23" s="1"/>
  <c r="U187" i="23" s="1"/>
  <c r="U238" i="21"/>
  <c r="U222" i="21" s="1"/>
  <c r="U191" i="26"/>
  <c r="U190" i="26" s="1"/>
  <c r="U145" i="24"/>
  <c r="U136" i="21"/>
  <c r="U160" i="21" s="1"/>
  <c r="U173" i="21" s="1"/>
  <c r="U181" i="21" s="1"/>
  <c r="U187" i="21" s="1"/>
  <c r="U145" i="21"/>
  <c r="U174" i="21"/>
  <c r="U238" i="26"/>
  <c r="U222" i="26" s="1"/>
  <c r="U262" i="26" s="1"/>
  <c r="U166" i="24"/>
  <c r="U182" i="23"/>
  <c r="U254" i="23"/>
  <c r="U136" i="22"/>
  <c r="U134" i="25"/>
  <c r="U99" i="26"/>
  <c r="U99" i="24"/>
  <c r="U222" i="25"/>
  <c r="U160" i="22"/>
  <c r="U173" i="22" s="1"/>
  <c r="U181" i="22" s="1"/>
  <c r="U187" i="22" s="1"/>
  <c r="U70" i="24"/>
  <c r="U134" i="24" s="1"/>
  <c r="U70" i="21"/>
  <c r="U134" i="21" s="1"/>
  <c r="U99" i="25"/>
  <c r="U160" i="25"/>
  <c r="U173" i="25" s="1"/>
  <c r="U181" i="25" s="1"/>
  <c r="U187" i="25" s="1"/>
  <c r="U9" i="26"/>
  <c r="U53" i="26"/>
  <c r="U61" i="26" s="1"/>
  <c r="U67" i="26" s="1"/>
  <c r="U14" i="26" s="1"/>
  <c r="U8" i="26"/>
  <c r="U70" i="26"/>
  <c r="U134" i="26" s="1"/>
  <c r="U160" i="24"/>
  <c r="U9" i="25"/>
  <c r="U8" i="25"/>
  <c r="U53" i="25"/>
  <c r="U61" i="25" s="1"/>
  <c r="U67" i="25" s="1"/>
  <c r="U14" i="25" s="1"/>
  <c r="U99" i="22"/>
  <c r="U134" i="22" s="1"/>
  <c r="U40" i="24"/>
  <c r="U40" i="23"/>
  <c r="U190" i="22"/>
  <c r="U9" i="21"/>
  <c r="U8" i="21"/>
  <c r="U53" i="21"/>
  <c r="U61" i="21" s="1"/>
  <c r="U67" i="21" s="1"/>
  <c r="U14" i="21" s="1"/>
  <c r="U99" i="21"/>
  <c r="U190" i="21"/>
  <c r="U70" i="23"/>
  <c r="U40" i="22"/>
  <c r="U16" i="26"/>
  <c r="U113" i="23"/>
  <c r="U99" i="23" s="1"/>
  <c r="U17" i="26"/>
  <c r="U16" i="21"/>
  <c r="U16" i="24"/>
  <c r="U16" i="23"/>
  <c r="U262" i="25" l="1"/>
  <c r="U262" i="22"/>
  <c r="U222" i="24"/>
  <c r="U222" i="23"/>
  <c r="U262" i="23" s="1"/>
  <c r="U173" i="24"/>
  <c r="U181" i="24" s="1"/>
  <c r="U187" i="24" s="1"/>
  <c r="U262" i="24"/>
  <c r="U9" i="22"/>
  <c r="U8" i="22"/>
  <c r="U53" i="22"/>
  <c r="U61" i="22" s="1"/>
  <c r="U67" i="22" s="1"/>
  <c r="U14" i="22" s="1"/>
  <c r="U10" i="21"/>
  <c r="U12" i="21"/>
  <c r="U13" i="21" s="1"/>
  <c r="U12" i="26"/>
  <c r="U13" i="26" s="1"/>
  <c r="U10" i="26"/>
  <c r="U12" i="25"/>
  <c r="U13" i="25" s="1"/>
  <c r="U10" i="25"/>
  <c r="U262" i="21"/>
  <c r="U53" i="23"/>
  <c r="U61" i="23" s="1"/>
  <c r="U67" i="23" s="1"/>
  <c r="U14" i="23" s="1"/>
  <c r="U8" i="23"/>
  <c r="U9" i="23"/>
  <c r="U134" i="23"/>
  <c r="U8" i="24"/>
  <c r="U9" i="24"/>
  <c r="U53" i="24"/>
  <c r="U61" i="24" s="1"/>
  <c r="U67" i="24" s="1"/>
  <c r="U14" i="24" s="1"/>
  <c r="U12" i="24" l="1"/>
  <c r="U13" i="24" s="1"/>
  <c r="U10" i="24"/>
  <c r="U10" i="23"/>
  <c r="U12" i="23"/>
  <c r="U13" i="23" s="1"/>
  <c r="U12" i="22"/>
  <c r="U13" i="22" s="1"/>
  <c r="U10" i="22"/>
  <c r="T259" i="28" l="1"/>
  <c r="T242" i="28"/>
  <c r="T209" i="28"/>
  <c r="T194" i="28"/>
  <c r="T185" i="28"/>
  <c r="T169" i="28"/>
  <c r="T164" i="28"/>
  <c r="T138" i="28"/>
  <c r="T128" i="28"/>
  <c r="T114" i="28"/>
  <c r="T101" i="28"/>
  <c r="T72" i="28"/>
  <c r="T63" i="28"/>
  <c r="T55" i="28"/>
  <c r="T47" i="28"/>
  <c r="T42" i="28"/>
  <c r="T29" i="28"/>
  <c r="T226" i="28"/>
  <c r="T181" i="28"/>
  <c r="T177" i="28"/>
  <c r="T147" i="28"/>
  <c r="T85" i="28"/>
  <c r="T59" i="28"/>
  <c r="T22" i="28"/>
  <c r="T193" i="28" l="1"/>
  <c r="T16" i="28"/>
  <c r="T17" i="28"/>
  <c r="T41" i="28"/>
  <c r="T54" i="28" s="1"/>
  <c r="T62" i="28" s="1"/>
  <c r="T68" i="28" s="1"/>
  <c r="T14" i="28" s="1"/>
  <c r="T225" i="28"/>
  <c r="T267" i="28" s="1"/>
  <c r="T71" i="28"/>
  <c r="T163" i="28"/>
  <c r="T176" i="28" s="1"/>
  <c r="T184" i="28" s="1"/>
  <c r="T190" i="28" s="1"/>
  <c r="T8" i="28"/>
  <c r="T100" i="28"/>
  <c r="T113" i="26"/>
  <c r="T62" i="26"/>
  <c r="T58" i="26"/>
  <c r="T22" i="26"/>
  <c r="T254" i="25"/>
  <c r="T206" i="25"/>
  <c r="T71" i="25"/>
  <c r="T62" i="25"/>
  <c r="T54" i="25"/>
  <c r="T41" i="25"/>
  <c r="T254" i="23"/>
  <c r="T178" i="23"/>
  <c r="T166" i="23"/>
  <c r="T161" i="23"/>
  <c r="T58" i="23"/>
  <c r="T54" i="23"/>
  <c r="T254" i="22"/>
  <c r="T182" i="22"/>
  <c r="T178" i="22"/>
  <c r="T174" i="22"/>
  <c r="T161" i="22"/>
  <c r="T113" i="22"/>
  <c r="T84" i="22"/>
  <c r="T62" i="22"/>
  <c r="T58" i="22"/>
  <c r="T41" i="22"/>
  <c r="T22" i="22"/>
  <c r="T182" i="26"/>
  <c r="T161" i="26"/>
  <c r="T41" i="26"/>
  <c r="T178" i="25"/>
  <c r="T166" i="25"/>
  <c r="T136" i="25"/>
  <c r="T174" i="23"/>
  <c r="T71" i="23"/>
  <c r="T54" i="22"/>
  <c r="T238" i="21"/>
  <c r="T182" i="21"/>
  <c r="T178" i="21"/>
  <c r="T174" i="21"/>
  <c r="T62" i="21"/>
  <c r="T58" i="21"/>
  <c r="T46" i="21"/>
  <c r="T22" i="21"/>
  <c r="T161" i="21"/>
  <c r="T54" i="21"/>
  <c r="AA27" i="24"/>
  <c r="AA26" i="24"/>
  <c r="AA25" i="24"/>
  <c r="T9" i="28" l="1"/>
  <c r="T10" i="28" s="1"/>
  <c r="T12" i="28"/>
  <c r="T13" i="28" s="1"/>
  <c r="T136" i="28"/>
  <c r="T174" i="25"/>
  <c r="T145" i="21"/>
  <c r="T166" i="21"/>
  <c r="T191" i="21"/>
  <c r="T206" i="21"/>
  <c r="T223" i="21"/>
  <c r="T136" i="23"/>
  <c r="T145" i="23"/>
  <c r="T166" i="26"/>
  <c r="T178" i="26"/>
  <c r="T191" i="26"/>
  <c r="T190" i="26" s="1"/>
  <c r="T238" i="26"/>
  <c r="T254" i="26"/>
  <c r="T145" i="25"/>
  <c r="T136" i="21"/>
  <c r="T254" i="21"/>
  <c r="T238" i="22"/>
  <c r="T223" i="23"/>
  <c r="T206" i="23"/>
  <c r="T136" i="22"/>
  <c r="T145" i="22"/>
  <c r="T191" i="22"/>
  <c r="T206" i="22"/>
  <c r="T190" i="22" s="1"/>
  <c r="T223" i="22"/>
  <c r="T166" i="22"/>
  <c r="T191" i="23"/>
  <c r="T190" i="23" s="1"/>
  <c r="T238" i="23"/>
  <c r="T222" i="23" s="1"/>
  <c r="T161" i="25"/>
  <c r="T182" i="25"/>
  <c r="T223" i="25"/>
  <c r="T238" i="25"/>
  <c r="T222" i="25" s="1"/>
  <c r="T136" i="26"/>
  <c r="T145" i="26"/>
  <c r="T174" i="26"/>
  <c r="T206" i="26"/>
  <c r="T223" i="26"/>
  <c r="T191" i="25"/>
  <c r="T190" i="25" s="1"/>
  <c r="T182" i="23"/>
  <c r="T22" i="25"/>
  <c r="T46" i="25"/>
  <c r="T58" i="25"/>
  <c r="T84" i="25"/>
  <c r="T70" i="25" s="1"/>
  <c r="T100" i="25"/>
  <c r="T126" i="25"/>
  <c r="T29" i="25"/>
  <c r="T40" i="25" s="1"/>
  <c r="T53" i="25" s="1"/>
  <c r="T29" i="26"/>
  <c r="T40" i="26" s="1"/>
  <c r="T46" i="26"/>
  <c r="T84" i="26"/>
  <c r="T126" i="26"/>
  <c r="T17" i="21"/>
  <c r="T16" i="21"/>
  <c r="T29" i="21"/>
  <c r="T40" i="21" s="1"/>
  <c r="T71" i="21"/>
  <c r="T70" i="21" s="1"/>
  <c r="T84" i="21"/>
  <c r="T100" i="21"/>
  <c r="T113" i="21"/>
  <c r="T126" i="21"/>
  <c r="T46" i="22"/>
  <c r="T71" i="22"/>
  <c r="T70" i="22" s="1"/>
  <c r="T100" i="22"/>
  <c r="T126" i="22"/>
  <c r="T41" i="21"/>
  <c r="T29" i="22"/>
  <c r="T22" i="23"/>
  <c r="T29" i="23"/>
  <c r="T41" i="23"/>
  <c r="T46" i="23"/>
  <c r="T62" i="23"/>
  <c r="T84" i="23"/>
  <c r="T70" i="23" s="1"/>
  <c r="T100" i="23"/>
  <c r="T126" i="23"/>
  <c r="T113" i="25"/>
  <c r="T54" i="26"/>
  <c r="T71" i="26"/>
  <c r="T113" i="23"/>
  <c r="T100" i="26"/>
  <c r="T160" i="25"/>
  <c r="T40" i="22"/>
  <c r="T53" i="22" s="1"/>
  <c r="T61" i="22" s="1"/>
  <c r="T67" i="22" s="1"/>
  <c r="T99" i="26" l="1"/>
  <c r="T61" i="25"/>
  <c r="T67" i="25" s="1"/>
  <c r="T40" i="23"/>
  <c r="T99" i="21"/>
  <c r="T222" i="22"/>
  <c r="T262" i="22" s="1"/>
  <c r="T53" i="26"/>
  <c r="T99" i="25"/>
  <c r="T134" i="25" s="1"/>
  <c r="T99" i="23"/>
  <c r="T134" i="23" s="1"/>
  <c r="T99" i="22"/>
  <c r="T134" i="22" s="1"/>
  <c r="T222" i="26"/>
  <c r="T160" i="26"/>
  <c r="T173" i="26" s="1"/>
  <c r="T181" i="26" s="1"/>
  <c r="T187" i="26" s="1"/>
  <c r="T173" i="25"/>
  <c r="T181" i="25" s="1"/>
  <c r="T187" i="25" s="1"/>
  <c r="T160" i="21"/>
  <c r="T173" i="21" s="1"/>
  <c r="T181" i="21" s="1"/>
  <c r="T187" i="21" s="1"/>
  <c r="T61" i="26"/>
  <c r="T67" i="26" s="1"/>
  <c r="T14" i="26" s="1"/>
  <c r="T53" i="21"/>
  <c r="T61" i="21" s="1"/>
  <c r="T67" i="21" s="1"/>
  <c r="T14" i="21" s="1"/>
  <c r="T134" i="21"/>
  <c r="T70" i="26"/>
  <c r="T134" i="26" s="1"/>
  <c r="T160" i="23"/>
  <c r="T173" i="23" s="1"/>
  <c r="T181" i="23" s="1"/>
  <c r="T187" i="23" s="1"/>
  <c r="T222" i="21"/>
  <c r="T262" i="26"/>
  <c r="T262" i="25"/>
  <c r="T160" i="22"/>
  <c r="T173" i="22" s="1"/>
  <c r="T181" i="22" s="1"/>
  <c r="T187" i="22" s="1"/>
  <c r="T190" i="21"/>
  <c r="T262" i="23"/>
  <c r="T53" i="23"/>
  <c r="T61" i="23" s="1"/>
  <c r="T67" i="23" s="1"/>
  <c r="T14" i="23" s="1"/>
  <c r="T126" i="24"/>
  <c r="T113" i="24"/>
  <c r="T100" i="24"/>
  <c r="T84" i="24"/>
  <c r="T71" i="24"/>
  <c r="T62" i="24"/>
  <c r="T58" i="24"/>
  <c r="T54" i="24"/>
  <c r="T46" i="24"/>
  <c r="T41" i="24"/>
  <c r="T29" i="24"/>
  <c r="T22" i="24"/>
  <c r="T223" i="24"/>
  <c r="T191" i="24"/>
  <c r="T182" i="24"/>
  <c r="T178" i="24"/>
  <c r="T174" i="24"/>
  <c r="T166" i="24"/>
  <c r="T161" i="24"/>
  <c r="T17" i="22"/>
  <c r="T16" i="22"/>
  <c r="T14" i="22"/>
  <c r="T9" i="22"/>
  <c r="T12" i="22" s="1"/>
  <c r="T8" i="22"/>
  <c r="T17" i="23"/>
  <c r="T16" i="23"/>
  <c r="T9" i="23"/>
  <c r="T12" i="23" s="1"/>
  <c r="T8" i="23"/>
  <c r="T17" i="25"/>
  <c r="T16" i="25"/>
  <c r="T14" i="25"/>
  <c r="T9" i="25"/>
  <c r="T12" i="25" s="1"/>
  <c r="T13" i="25" s="1"/>
  <c r="T8" i="25"/>
  <c r="T4" i="25"/>
  <c r="T17" i="24"/>
  <c r="T16" i="24"/>
  <c r="T17" i="26"/>
  <c r="T16" i="26"/>
  <c r="T9" i="26"/>
  <c r="T12" i="26" s="1"/>
  <c r="T8" i="26"/>
  <c r="T4" i="26"/>
  <c r="T9" i="21"/>
  <c r="T8" i="21"/>
  <c r="T262" i="21" l="1"/>
  <c r="T254" i="24"/>
  <c r="T145" i="24"/>
  <c r="T238" i="24"/>
  <c r="T222" i="24" s="1"/>
  <c r="T136" i="24"/>
  <c r="T160" i="24" s="1"/>
  <c r="T173" i="24" s="1"/>
  <c r="T181" i="24" s="1"/>
  <c r="T187" i="24" s="1"/>
  <c r="T206" i="24"/>
  <c r="T190" i="24" s="1"/>
  <c r="T262" i="24" s="1"/>
  <c r="T12" i="21"/>
  <c r="T13" i="21" s="1"/>
  <c r="T10" i="21"/>
  <c r="T13" i="23"/>
  <c r="T13" i="26"/>
  <c r="T10" i="25"/>
  <c r="T13" i="22"/>
  <c r="T99" i="24"/>
  <c r="T70" i="24"/>
  <c r="T40" i="24"/>
  <c r="T8" i="24" s="1"/>
  <c r="T10" i="26"/>
  <c r="T10" i="23"/>
  <c r="T10" i="22"/>
  <c r="T134" i="24" l="1"/>
  <c r="T9" i="24"/>
  <c r="T10" i="24" s="1"/>
  <c r="T53" i="24"/>
  <c r="T61" i="24" s="1"/>
  <c r="T67" i="24" s="1"/>
  <c r="T14" i="24" s="1"/>
  <c r="T12" i="24" l="1"/>
  <c r="T13" i="24" s="1"/>
  <c r="I9" i="5" l="1"/>
  <c r="F24" i="18"/>
  <c r="AE1" i="21" l="1"/>
  <c r="AE1" i="22"/>
  <c r="AE1" i="23"/>
  <c r="AE1" i="25"/>
  <c r="AA19" i="22"/>
  <c r="AE19" i="22" s="1"/>
  <c r="Z19" i="22"/>
  <c r="AD19" i="22" s="1"/>
  <c r="AA19" i="23"/>
  <c r="AE19" i="23" s="1"/>
  <c r="Z19" i="23"/>
  <c r="AD19" i="23" s="1"/>
  <c r="AA19" i="25"/>
  <c r="AE19" i="25" s="1"/>
  <c r="Z19" i="25"/>
  <c r="AD19" i="25" s="1"/>
  <c r="AA19" i="21"/>
  <c r="AE19" i="21" s="1"/>
  <c r="Z19" i="21"/>
  <c r="AD19" i="21" s="1"/>
  <c r="Z11" i="21"/>
  <c r="Z11" i="22"/>
  <c r="Z11" i="23"/>
  <c r="Z11" i="25"/>
  <c r="Z11" i="24"/>
  <c r="Z19" i="24"/>
  <c r="AD19" i="24" s="1"/>
  <c r="AE1" i="24"/>
  <c r="AA11" i="26"/>
  <c r="Z19" i="26"/>
  <c r="AD19" i="26"/>
  <c r="AE1" i="26"/>
  <c r="S164" i="28" l="1"/>
  <c r="S72" i="28"/>
  <c r="S59" i="28"/>
  <c r="S47" i="28" l="1"/>
  <c r="S85" i="28"/>
  <c r="S16" i="28"/>
  <c r="S181" i="28"/>
  <c r="S226" i="28"/>
  <c r="S114" i="28"/>
  <c r="S42" i="28"/>
  <c r="S55" i="28"/>
  <c r="S185" i="28"/>
  <c r="S138" i="28"/>
  <c r="S169" i="28"/>
  <c r="S242" i="28"/>
  <c r="S29" i="28"/>
  <c r="S147" i="28"/>
  <c r="S163" i="28" s="1"/>
  <c r="S63" i="28"/>
  <c r="S128" i="28"/>
  <c r="S194" i="28"/>
  <c r="S209" i="28"/>
  <c r="S101" i="28"/>
  <c r="S177" i="28"/>
  <c r="S17" i="28"/>
  <c r="S71" i="28"/>
  <c r="S22" i="28"/>
  <c r="S193" i="28" l="1"/>
  <c r="S100" i="28"/>
  <c r="S136" i="28" s="1"/>
  <c r="AD1" i="28" s="1"/>
  <c r="S41" i="28"/>
  <c r="S54" i="28" s="1"/>
  <c r="S62" i="28" s="1"/>
  <c r="S68" i="28" s="1"/>
  <c r="S14" i="28" s="1"/>
  <c r="S176" i="28"/>
  <c r="S184" i="28" s="1"/>
  <c r="S190" i="28" s="1"/>
  <c r="S259" i="28" s="1"/>
  <c r="S225" i="28" s="1"/>
  <c r="S267" i="28" s="1"/>
  <c r="AD2" i="28" s="1"/>
  <c r="S9" i="28"/>
  <c r="S12" i="28" s="1"/>
  <c r="S8" i="28"/>
  <c r="S13" i="28" l="1"/>
  <c r="S10" i="28"/>
  <c r="S182" i="26" l="1"/>
  <c r="S174" i="26"/>
  <c r="S166" i="26"/>
  <c r="S223" i="26"/>
  <c r="S254" i="24"/>
  <c r="S191" i="24"/>
  <c r="S178" i="24"/>
  <c r="S166" i="24"/>
  <c r="S178" i="25"/>
  <c r="S161" i="25"/>
  <c r="S254" i="23"/>
  <c r="S238" i="23"/>
  <c r="S223" i="23"/>
  <c r="S206" i="23"/>
  <c r="S191" i="23"/>
  <c r="S178" i="23"/>
  <c r="S174" i="23"/>
  <c r="S166" i="23"/>
  <c r="S161" i="23"/>
  <c r="S145" i="23"/>
  <c r="S136" i="23"/>
  <c r="S178" i="22"/>
  <c r="S174" i="22"/>
  <c r="S182" i="25"/>
  <c r="S174" i="24"/>
  <c r="S178" i="26"/>
  <c r="S206" i="21"/>
  <c r="S166" i="21"/>
  <c r="S161" i="21"/>
  <c r="S136" i="21"/>
  <c r="S113" i="26"/>
  <c r="S100" i="26"/>
  <c r="S84" i="26"/>
  <c r="S71" i="26"/>
  <c r="S54" i="26"/>
  <c r="S46" i="26"/>
  <c r="S22" i="26"/>
  <c r="S126" i="24"/>
  <c r="S17" i="24"/>
  <c r="S100" i="24"/>
  <c r="S84" i="24"/>
  <c r="S62" i="24"/>
  <c r="S54" i="24"/>
  <c r="S46" i="24"/>
  <c r="S41" i="24"/>
  <c r="S29" i="24"/>
  <c r="S22" i="24"/>
  <c r="S126" i="25"/>
  <c r="S113" i="25"/>
  <c r="S16" i="25"/>
  <c r="S84" i="25"/>
  <c r="S71" i="25"/>
  <c r="S70" i="25" s="1"/>
  <c r="S62" i="25"/>
  <c r="S54" i="25"/>
  <c r="S46" i="25"/>
  <c r="S41" i="25"/>
  <c r="S22" i="25"/>
  <c r="S126" i="23"/>
  <c r="S100" i="23"/>
  <c r="S84" i="23"/>
  <c r="S71" i="23"/>
  <c r="S58" i="23"/>
  <c r="S54" i="23"/>
  <c r="S46" i="23"/>
  <c r="S29" i="23"/>
  <c r="S22" i="23"/>
  <c r="S126" i="22"/>
  <c r="S113" i="22"/>
  <c r="S17" i="22"/>
  <c r="S84" i="22"/>
  <c r="S58" i="22"/>
  <c r="S54" i="22"/>
  <c r="S46" i="22"/>
  <c r="S41" i="22"/>
  <c r="S29" i="22"/>
  <c r="S22" i="22"/>
  <c r="S40" i="22" s="1"/>
  <c r="S113" i="23"/>
  <c r="S62" i="23"/>
  <c r="S41" i="23"/>
  <c r="S17" i="25"/>
  <c r="S58" i="25"/>
  <c r="S29" i="25"/>
  <c r="S71" i="24"/>
  <c r="S58" i="24"/>
  <c r="S126" i="26"/>
  <c r="S17" i="26"/>
  <c r="S62" i="26"/>
  <c r="S58" i="26"/>
  <c r="S41" i="26"/>
  <c r="S29" i="26"/>
  <c r="S71" i="22"/>
  <c r="S62" i="22"/>
  <c r="S84" i="21"/>
  <c r="S62" i="21"/>
  <c r="S17" i="23"/>
  <c r="S4" i="25"/>
  <c r="S4" i="26"/>
  <c r="S178" i="21"/>
  <c r="S126" i="21"/>
  <c r="S71" i="21"/>
  <c r="S46" i="21"/>
  <c r="S41" i="21"/>
  <c r="S22" i="21"/>
  <c r="S40" i="25" l="1"/>
  <c r="S9" i="25" s="1"/>
  <c r="S238" i="21"/>
  <c r="S136" i="22"/>
  <c r="S166" i="22"/>
  <c r="S191" i="22"/>
  <c r="S206" i="22"/>
  <c r="S238" i="24"/>
  <c r="S222" i="24" s="1"/>
  <c r="S161" i="24"/>
  <c r="S254" i="21"/>
  <c r="S145" i="22"/>
  <c r="S223" i="21"/>
  <c r="S254" i="22"/>
  <c r="S182" i="24"/>
  <c r="S191" i="26"/>
  <c r="S238" i="26"/>
  <c r="S254" i="26"/>
  <c r="S206" i="24"/>
  <c r="S190" i="24" s="1"/>
  <c r="S223" i="24"/>
  <c r="S161" i="22"/>
  <c r="S182" i="22"/>
  <c r="S223" i="22"/>
  <c r="S238" i="22"/>
  <c r="S136" i="25"/>
  <c r="S145" i="25"/>
  <c r="S166" i="25"/>
  <c r="S174" i="25"/>
  <c r="S191" i="25"/>
  <c r="S206" i="25"/>
  <c r="S223" i="25"/>
  <c r="S238" i="25"/>
  <c r="S145" i="24"/>
  <c r="S191" i="21"/>
  <c r="S190" i="21" s="1"/>
  <c r="S254" i="25"/>
  <c r="S161" i="26"/>
  <c r="S174" i="21"/>
  <c r="S182" i="23"/>
  <c r="S136" i="24"/>
  <c r="S206" i="26"/>
  <c r="S136" i="26"/>
  <c r="S145" i="26"/>
  <c r="S160" i="23"/>
  <c r="S173" i="23" s="1"/>
  <c r="S181" i="23" s="1"/>
  <c r="S222" i="23"/>
  <c r="S190" i="23"/>
  <c r="S182" i="21"/>
  <c r="S145" i="21"/>
  <c r="S160" i="21" s="1"/>
  <c r="S173" i="21" s="1"/>
  <c r="S181" i="21" s="1"/>
  <c r="S70" i="26"/>
  <c r="S113" i="24"/>
  <c r="S99" i="24" s="1"/>
  <c r="S53" i="25"/>
  <c r="S61" i="25" s="1"/>
  <c r="S67" i="25" s="1"/>
  <c r="S14" i="25" s="1"/>
  <c r="S100" i="25"/>
  <c r="S70" i="22"/>
  <c r="S100" i="22"/>
  <c r="S99" i="22" s="1"/>
  <c r="S40" i="24"/>
  <c r="S53" i="24" s="1"/>
  <c r="S61" i="24" s="1"/>
  <c r="S67" i="24" s="1"/>
  <c r="S14" i="24" s="1"/>
  <c r="S99" i="23"/>
  <c r="S99" i="25"/>
  <c r="S134" i="25" s="1"/>
  <c r="S70" i="23"/>
  <c r="S134" i="23" s="1"/>
  <c r="S40" i="26"/>
  <c r="S53" i="26" s="1"/>
  <c r="S61" i="26" s="1"/>
  <c r="S67" i="26" s="1"/>
  <c r="S53" i="22"/>
  <c r="S61" i="22" s="1"/>
  <c r="S67" i="22" s="1"/>
  <c r="S99" i="26"/>
  <c r="S70" i="24"/>
  <c r="S40" i="23"/>
  <c r="S53" i="23" s="1"/>
  <c r="S61" i="23" s="1"/>
  <c r="S67" i="23" s="1"/>
  <c r="S14" i="23" s="1"/>
  <c r="S16" i="26"/>
  <c r="S16" i="22"/>
  <c r="S16" i="24"/>
  <c r="S16" i="23"/>
  <c r="S113" i="21"/>
  <c r="S100" i="21"/>
  <c r="S16" i="21"/>
  <c r="S17" i="21"/>
  <c r="S70" i="21"/>
  <c r="S58" i="21"/>
  <c r="S54" i="21"/>
  <c r="S29" i="21"/>
  <c r="S40" i="21" s="1"/>
  <c r="S53" i="21" s="1"/>
  <c r="S9" i="22"/>
  <c r="S160" i="22" l="1"/>
  <c r="S173" i="22" s="1"/>
  <c r="S181" i="22" s="1"/>
  <c r="S187" i="22" s="1"/>
  <c r="S187" i="23"/>
  <c r="S262" i="24"/>
  <c r="AE2" i="24" s="1"/>
  <c r="S222" i="21"/>
  <c r="S262" i="21" s="1"/>
  <c r="AE2" i="21" s="1"/>
  <c r="S9" i="24"/>
  <c r="S8" i="24"/>
  <c r="S10" i="24" s="1"/>
  <c r="S8" i="25"/>
  <c r="S10" i="25" s="1"/>
  <c r="S187" i="21"/>
  <c r="S222" i="22"/>
  <c r="S99" i="21"/>
  <c r="S160" i="25"/>
  <c r="S173" i="25" s="1"/>
  <c r="S181" i="25" s="1"/>
  <c r="S187" i="25" s="1"/>
  <c r="S222" i="26"/>
  <c r="S190" i="22"/>
  <c r="S262" i="22" s="1"/>
  <c r="AE2" i="22" s="1"/>
  <c r="S160" i="26"/>
  <c r="S173" i="26" s="1"/>
  <c r="S181" i="26" s="1"/>
  <c r="S187" i="26" s="1"/>
  <c r="S160" i="24"/>
  <c r="S173" i="24" s="1"/>
  <c r="S181" i="24" s="1"/>
  <c r="S187" i="24" s="1"/>
  <c r="S190" i="26"/>
  <c r="S222" i="25"/>
  <c r="S190" i="25"/>
  <c r="S262" i="23"/>
  <c r="AE2" i="23" s="1"/>
  <c r="S8" i="26"/>
  <c r="S134" i="26"/>
  <c r="S9" i="26"/>
  <c r="S12" i="26" s="1"/>
  <c r="S13" i="26" s="1"/>
  <c r="S134" i="24"/>
  <c r="S134" i="22"/>
  <c r="S134" i="21"/>
  <c r="S61" i="21"/>
  <c r="S67" i="21" s="1"/>
  <c r="S14" i="21" s="1"/>
  <c r="S9" i="21"/>
  <c r="S12" i="21" s="1"/>
  <c r="S8" i="21"/>
  <c r="S14" i="22"/>
  <c r="S8" i="22"/>
  <c r="S10" i="22" s="1"/>
  <c r="S14" i="26"/>
  <c r="S9" i="23"/>
  <c r="S8" i="23"/>
  <c r="S12" i="22"/>
  <c r="S12" i="24"/>
  <c r="S12" i="25"/>
  <c r="S13" i="25" l="1"/>
  <c r="S13" i="24"/>
  <c r="S10" i="23"/>
  <c r="S262" i="26"/>
  <c r="AE2" i="26" s="1"/>
  <c r="S262" i="25"/>
  <c r="AE2" i="25" s="1"/>
  <c r="S10" i="26"/>
  <c r="S12" i="23"/>
  <c r="S13" i="23" s="1"/>
  <c r="S13" i="22"/>
  <c r="S13" i="21"/>
  <c r="S10" i="21"/>
  <c r="AE19" i="28" l="1"/>
  <c r="AA19" i="26"/>
  <c r="AE19" i="26" s="1"/>
  <c r="AA19" i="24"/>
  <c r="AE19" i="24" s="1"/>
  <c r="R206" i="26" l="1"/>
  <c r="R206" i="22"/>
  <c r="R178" i="22"/>
  <c r="R254" i="21"/>
  <c r="R238" i="21"/>
  <c r="R206" i="21"/>
  <c r="Z186" i="26" l="1"/>
  <c r="Z185" i="26"/>
  <c r="Z184" i="26"/>
  <c r="Z183" i="26"/>
  <c r="Z180" i="26"/>
  <c r="Z179" i="26"/>
  <c r="Z177" i="26"/>
  <c r="Z176" i="26"/>
  <c r="Z175" i="26"/>
  <c r="Z172" i="26"/>
  <c r="Z171" i="26"/>
  <c r="Z170" i="26"/>
  <c r="Z169" i="26"/>
  <c r="Z168" i="26"/>
  <c r="Z167" i="26"/>
  <c r="Z165" i="26"/>
  <c r="Z164" i="26"/>
  <c r="Z163" i="26"/>
  <c r="Z162" i="26"/>
  <c r="Z159" i="26"/>
  <c r="Z158" i="26"/>
  <c r="Z157" i="26"/>
  <c r="Z156" i="26"/>
  <c r="Z155" i="26"/>
  <c r="Z154" i="26"/>
  <c r="Z153" i="26"/>
  <c r="Z152" i="26"/>
  <c r="Z151" i="26"/>
  <c r="Z150" i="26"/>
  <c r="Z149" i="26"/>
  <c r="Z148" i="26"/>
  <c r="Z147" i="26"/>
  <c r="Z146" i="26"/>
  <c r="Z144" i="26"/>
  <c r="Z143" i="26"/>
  <c r="Z142" i="26"/>
  <c r="Z141" i="26"/>
  <c r="Z140" i="26"/>
  <c r="Z139" i="26"/>
  <c r="Z138" i="26"/>
  <c r="Z137" i="26"/>
  <c r="Z66" i="26"/>
  <c r="Z65" i="26"/>
  <c r="Z64" i="26"/>
  <c r="Z63" i="26"/>
  <c r="Z60" i="26"/>
  <c r="Z59" i="26"/>
  <c r="Z57" i="26"/>
  <c r="Z56" i="26"/>
  <c r="Z55" i="26"/>
  <c r="Z52" i="26"/>
  <c r="Z51" i="26"/>
  <c r="Z50" i="26"/>
  <c r="Z49" i="26"/>
  <c r="Z48" i="26"/>
  <c r="Z47" i="26"/>
  <c r="Z45" i="26"/>
  <c r="Z44" i="26"/>
  <c r="Z43" i="26"/>
  <c r="Z42" i="26"/>
  <c r="Z39" i="26"/>
  <c r="Z38" i="26"/>
  <c r="Z37" i="26"/>
  <c r="Z36" i="26"/>
  <c r="Z35" i="26"/>
  <c r="Z34" i="26"/>
  <c r="Z33" i="26"/>
  <c r="Z32" i="26"/>
  <c r="Z31" i="26"/>
  <c r="Z30" i="26"/>
  <c r="Z28" i="26"/>
  <c r="Z27" i="26"/>
  <c r="Z26" i="26"/>
  <c r="Z25" i="26"/>
  <c r="Z24" i="26"/>
  <c r="Z23" i="26"/>
  <c r="R4" i="26"/>
  <c r="R84" i="24"/>
  <c r="Z186" i="24"/>
  <c r="Z185" i="24"/>
  <c r="Z184" i="24"/>
  <c r="Z183" i="24"/>
  <c r="Z180" i="24"/>
  <c r="Z179" i="24"/>
  <c r="Z177" i="24"/>
  <c r="Z176" i="24"/>
  <c r="Z175" i="24"/>
  <c r="Z172" i="24"/>
  <c r="Z171" i="24"/>
  <c r="Z170" i="24"/>
  <c r="Z169" i="24"/>
  <c r="Z168" i="24"/>
  <c r="Z167" i="24"/>
  <c r="Z165" i="24"/>
  <c r="Z164" i="24"/>
  <c r="Z163" i="24"/>
  <c r="Z162" i="24"/>
  <c r="Z159" i="24"/>
  <c r="Z158" i="24"/>
  <c r="Z157" i="24"/>
  <c r="Z156" i="24"/>
  <c r="Z155" i="24"/>
  <c r="Z154" i="24"/>
  <c r="Z153" i="24"/>
  <c r="Z152" i="24"/>
  <c r="Z151" i="24"/>
  <c r="Z150" i="24"/>
  <c r="Z149" i="24"/>
  <c r="Z148" i="24"/>
  <c r="Z147" i="24"/>
  <c r="Z146" i="24"/>
  <c r="Z144" i="24"/>
  <c r="Z143" i="24"/>
  <c r="Z142" i="24"/>
  <c r="Z141" i="24"/>
  <c r="Z140" i="24"/>
  <c r="Z139" i="24"/>
  <c r="Z138" i="24"/>
  <c r="Z137" i="24"/>
  <c r="Z66" i="24"/>
  <c r="Z65" i="24"/>
  <c r="Z64" i="24"/>
  <c r="Z63" i="24"/>
  <c r="Z60" i="24"/>
  <c r="Z59" i="24"/>
  <c r="Z57" i="24"/>
  <c r="Z56" i="24"/>
  <c r="Z55" i="24"/>
  <c r="Z52" i="24"/>
  <c r="Z51" i="24"/>
  <c r="Z50" i="24"/>
  <c r="Z49" i="24"/>
  <c r="Z48" i="24"/>
  <c r="Z47" i="24"/>
  <c r="Z45" i="24"/>
  <c r="Z44" i="24"/>
  <c r="Z43" i="24"/>
  <c r="Z42" i="24"/>
  <c r="Z39" i="24"/>
  <c r="Z38" i="24"/>
  <c r="Z37" i="24"/>
  <c r="Z36" i="24"/>
  <c r="Z35" i="24"/>
  <c r="Z34" i="24"/>
  <c r="Z33" i="24"/>
  <c r="Z32" i="24"/>
  <c r="Z31" i="24"/>
  <c r="Z30" i="24"/>
  <c r="Z28" i="24"/>
  <c r="Z27" i="24"/>
  <c r="Z26" i="24"/>
  <c r="Z25" i="24"/>
  <c r="Z24" i="24"/>
  <c r="Z23" i="24"/>
  <c r="R4" i="25"/>
  <c r="Z186" i="25"/>
  <c r="Z185" i="25"/>
  <c r="Z184" i="25"/>
  <c r="Z183" i="25"/>
  <c r="Z180" i="25"/>
  <c r="Z179" i="25"/>
  <c r="Z177" i="25"/>
  <c r="Z176" i="25"/>
  <c r="Z175" i="25"/>
  <c r="Z172" i="25"/>
  <c r="Z171" i="25"/>
  <c r="Z170" i="25"/>
  <c r="Z169" i="25"/>
  <c r="Z168" i="25"/>
  <c r="Z167" i="25"/>
  <c r="Z165" i="25"/>
  <c r="Z164" i="25"/>
  <c r="Z163" i="25"/>
  <c r="Z162" i="25"/>
  <c r="Z159" i="25"/>
  <c r="Z158" i="25"/>
  <c r="Z157" i="25"/>
  <c r="Z156" i="25"/>
  <c r="Z155" i="25"/>
  <c r="Z154" i="25"/>
  <c r="Z153" i="25"/>
  <c r="Z152" i="25"/>
  <c r="Z151" i="25"/>
  <c r="Z150" i="25"/>
  <c r="Z149" i="25"/>
  <c r="Z148" i="25"/>
  <c r="Z147" i="25"/>
  <c r="Z146" i="25"/>
  <c r="Z144" i="25"/>
  <c r="Z143" i="25"/>
  <c r="Z142" i="25"/>
  <c r="Z141" i="25"/>
  <c r="Z140" i="25"/>
  <c r="Z139" i="25"/>
  <c r="Z138" i="25"/>
  <c r="Z137" i="25"/>
  <c r="Z66" i="25"/>
  <c r="Z65" i="25"/>
  <c r="Z64" i="25"/>
  <c r="Z63" i="25"/>
  <c r="Z60" i="25"/>
  <c r="Z59" i="25"/>
  <c r="Z57" i="25"/>
  <c r="Z56" i="25"/>
  <c r="Z55" i="25"/>
  <c r="Z52" i="25"/>
  <c r="Z51" i="25"/>
  <c r="Z50" i="25"/>
  <c r="Z49" i="25"/>
  <c r="Z48" i="25"/>
  <c r="Z47" i="25"/>
  <c r="Z45" i="25"/>
  <c r="Z44" i="25"/>
  <c r="Z43" i="25"/>
  <c r="Z42" i="25"/>
  <c r="Z39" i="25"/>
  <c r="Z38" i="25"/>
  <c r="Z37" i="25"/>
  <c r="Z36" i="25"/>
  <c r="Z35" i="25"/>
  <c r="Z34" i="25"/>
  <c r="Z33" i="25"/>
  <c r="Z32" i="25"/>
  <c r="Z31" i="25"/>
  <c r="Z30" i="25"/>
  <c r="Z28" i="25"/>
  <c r="Z27" i="25"/>
  <c r="Z26" i="25"/>
  <c r="Z25" i="25"/>
  <c r="Z24" i="25"/>
  <c r="Z23" i="25"/>
  <c r="AD23" i="25" s="1"/>
  <c r="R113" i="23"/>
  <c r="R126" i="23"/>
  <c r="Z186" i="23"/>
  <c r="Z185" i="23"/>
  <c r="Z184" i="23"/>
  <c r="Z183" i="23"/>
  <c r="Z180" i="23"/>
  <c r="Z179" i="23"/>
  <c r="Z177" i="23"/>
  <c r="Z176" i="23"/>
  <c r="Z175" i="23"/>
  <c r="Z172" i="23"/>
  <c r="Z171" i="23"/>
  <c r="Z170" i="23"/>
  <c r="Z169" i="23"/>
  <c r="Z168" i="23"/>
  <c r="Z167" i="23"/>
  <c r="Z165" i="23"/>
  <c r="Z164" i="23"/>
  <c r="Z163" i="23"/>
  <c r="Z162" i="23"/>
  <c r="Z159" i="23"/>
  <c r="Z158" i="23"/>
  <c r="Z157" i="23"/>
  <c r="Z156" i="23"/>
  <c r="Z155" i="23"/>
  <c r="Z154" i="23"/>
  <c r="Z153" i="23"/>
  <c r="Z152" i="23"/>
  <c r="Z151" i="23"/>
  <c r="Z150" i="23"/>
  <c r="Z149" i="23"/>
  <c r="Z148" i="23"/>
  <c r="Z147" i="23"/>
  <c r="Z146" i="23"/>
  <c r="Z144" i="23"/>
  <c r="Z143" i="23"/>
  <c r="Z142" i="23"/>
  <c r="Z141" i="23"/>
  <c r="Z140" i="23"/>
  <c r="Z139" i="23"/>
  <c r="Z138" i="23"/>
  <c r="Z137" i="23"/>
  <c r="Z66" i="23"/>
  <c r="Z65" i="23"/>
  <c r="Z64" i="23"/>
  <c r="Z63" i="23"/>
  <c r="Z60" i="23"/>
  <c r="Z59" i="23"/>
  <c r="Z57" i="23"/>
  <c r="Z56" i="23"/>
  <c r="Z55" i="23"/>
  <c r="Z52" i="23"/>
  <c r="Z51" i="23"/>
  <c r="Z50" i="23"/>
  <c r="Z49" i="23"/>
  <c r="Z48" i="23"/>
  <c r="Z47" i="23"/>
  <c r="Z45" i="23"/>
  <c r="Z44" i="23"/>
  <c r="Z43" i="23"/>
  <c r="Z42" i="23"/>
  <c r="Z39" i="23"/>
  <c r="Z38" i="23"/>
  <c r="Z37" i="23"/>
  <c r="Z36" i="23"/>
  <c r="Z35" i="23"/>
  <c r="Z34" i="23"/>
  <c r="Z33" i="23"/>
  <c r="Z32" i="23"/>
  <c r="Z31" i="23"/>
  <c r="Z30" i="23"/>
  <c r="Z28" i="23"/>
  <c r="Z27" i="23"/>
  <c r="Z26" i="23"/>
  <c r="Z25" i="23"/>
  <c r="Z24" i="23"/>
  <c r="Z23" i="23"/>
  <c r="Z186" i="22"/>
  <c r="Z185" i="22"/>
  <c r="Z184" i="22"/>
  <c r="Z183" i="22"/>
  <c r="Z180" i="22"/>
  <c r="Z179" i="22"/>
  <c r="Z177" i="22"/>
  <c r="Z176" i="22"/>
  <c r="Z175" i="22"/>
  <c r="Z172" i="22"/>
  <c r="Z171" i="22"/>
  <c r="Z170" i="22"/>
  <c r="Z169" i="22"/>
  <c r="Z168" i="22"/>
  <c r="Z167" i="22"/>
  <c r="Z165" i="22"/>
  <c r="Z164" i="22"/>
  <c r="Z163" i="22"/>
  <c r="Z162" i="22"/>
  <c r="Z159" i="22"/>
  <c r="Z158" i="22"/>
  <c r="Z157" i="22"/>
  <c r="Z156" i="22"/>
  <c r="Z155" i="22"/>
  <c r="Z154" i="22"/>
  <c r="Z153" i="22"/>
  <c r="Z152" i="22"/>
  <c r="Z151" i="22"/>
  <c r="Z150" i="22"/>
  <c r="Z149" i="22"/>
  <c r="Z148" i="22"/>
  <c r="Z147" i="22"/>
  <c r="Z146" i="22"/>
  <c r="Z144" i="22"/>
  <c r="Z143" i="22"/>
  <c r="Z142" i="22"/>
  <c r="Z141" i="22"/>
  <c r="Z140" i="22"/>
  <c r="Z139" i="22"/>
  <c r="Z138" i="22"/>
  <c r="Z137" i="22"/>
  <c r="Z66" i="22"/>
  <c r="Z65" i="22"/>
  <c r="Z64" i="22"/>
  <c r="Z63" i="22"/>
  <c r="Z60" i="22"/>
  <c r="Z59" i="22"/>
  <c r="Z57" i="22"/>
  <c r="Z56" i="22"/>
  <c r="Z55" i="22"/>
  <c r="Z52" i="22"/>
  <c r="Z51" i="22"/>
  <c r="Z50" i="22"/>
  <c r="Z49" i="22"/>
  <c r="Z48" i="22"/>
  <c r="Z47" i="22"/>
  <c r="Z45" i="22"/>
  <c r="Z44" i="22"/>
  <c r="Z43" i="22"/>
  <c r="Z42" i="22"/>
  <c r="Z39" i="22"/>
  <c r="Z38" i="22"/>
  <c r="Z37" i="22"/>
  <c r="Z36" i="22"/>
  <c r="Z35" i="22"/>
  <c r="Z34" i="22"/>
  <c r="Z33" i="22"/>
  <c r="Z32" i="22"/>
  <c r="Z31" i="22"/>
  <c r="Z30" i="22"/>
  <c r="Z28" i="22"/>
  <c r="Z27" i="22"/>
  <c r="Z26" i="22"/>
  <c r="Z25" i="22"/>
  <c r="Z24" i="22"/>
  <c r="Z23" i="22"/>
  <c r="R84" i="22" l="1"/>
  <c r="R29" i="22"/>
  <c r="AD186" i="23"/>
  <c r="AD185" i="23"/>
  <c r="AD184" i="23"/>
  <c r="AD183" i="23"/>
  <c r="AD180" i="23"/>
  <c r="AD179" i="23"/>
  <c r="AD177" i="23"/>
  <c r="AD176" i="23"/>
  <c r="AD175" i="23"/>
  <c r="AD172" i="23"/>
  <c r="AD171" i="23"/>
  <c r="AD170" i="23"/>
  <c r="AD169" i="23"/>
  <c r="AD168" i="23"/>
  <c r="AD167" i="23"/>
  <c r="AD165" i="23"/>
  <c r="AD164" i="23"/>
  <c r="AD163" i="23"/>
  <c r="AD162" i="23"/>
  <c r="AD159" i="23"/>
  <c r="AD158" i="23"/>
  <c r="AD157" i="23"/>
  <c r="AD156" i="23"/>
  <c r="AD155" i="23"/>
  <c r="AD154" i="23"/>
  <c r="AD153" i="23"/>
  <c r="AD152" i="23"/>
  <c r="AD151" i="23"/>
  <c r="AD150" i="23"/>
  <c r="AD149" i="23"/>
  <c r="AD148" i="23"/>
  <c r="AD147" i="23"/>
  <c r="AD146" i="23"/>
  <c r="AD144" i="23"/>
  <c r="AD143" i="23"/>
  <c r="AD142" i="23"/>
  <c r="AD141" i="23"/>
  <c r="AD140" i="23"/>
  <c r="AD139" i="23"/>
  <c r="AD138" i="23"/>
  <c r="AD137" i="23"/>
  <c r="AD66" i="23"/>
  <c r="AD65" i="23"/>
  <c r="AD64" i="23"/>
  <c r="AD63" i="23"/>
  <c r="AD60" i="23"/>
  <c r="AD59" i="23"/>
  <c r="AD57" i="23"/>
  <c r="AD56" i="23"/>
  <c r="AD55" i="23"/>
  <c r="AD52" i="23"/>
  <c r="AD51" i="23"/>
  <c r="AD50" i="23"/>
  <c r="AD49" i="23"/>
  <c r="AD48" i="23"/>
  <c r="AD47" i="23"/>
  <c r="AD45" i="23"/>
  <c r="AD44" i="23"/>
  <c r="AD43" i="23"/>
  <c r="AD42" i="23"/>
  <c r="AD39" i="23"/>
  <c r="AD38" i="23"/>
  <c r="AD37" i="23"/>
  <c r="AD36" i="23"/>
  <c r="AD35" i="23"/>
  <c r="AD34" i="23"/>
  <c r="AD33" i="23"/>
  <c r="AD32" i="23"/>
  <c r="AD31" i="23"/>
  <c r="AD30" i="23"/>
  <c r="AD28" i="23"/>
  <c r="AD27" i="23"/>
  <c r="AD26" i="23"/>
  <c r="AD25" i="23"/>
  <c r="AD24" i="23"/>
  <c r="AD23" i="23"/>
  <c r="AD255" i="25"/>
  <c r="AD186" i="25"/>
  <c r="AD185" i="25"/>
  <c r="AD184" i="25"/>
  <c r="AD183" i="25"/>
  <c r="AD180" i="25"/>
  <c r="AD179" i="25"/>
  <c r="AD177" i="25"/>
  <c r="AD176" i="25"/>
  <c r="AD175" i="25"/>
  <c r="AD172" i="25"/>
  <c r="AD171" i="25"/>
  <c r="AD170" i="25"/>
  <c r="AD169" i="25"/>
  <c r="AD168" i="25"/>
  <c r="AD167" i="25"/>
  <c r="AD165" i="25"/>
  <c r="AD164" i="25"/>
  <c r="AD163" i="25"/>
  <c r="AD162" i="25"/>
  <c r="AD159" i="25"/>
  <c r="AD158" i="25"/>
  <c r="AD157" i="25"/>
  <c r="AD156" i="25"/>
  <c r="AD155" i="25"/>
  <c r="AD154" i="25"/>
  <c r="AD153" i="25"/>
  <c r="AD152" i="25"/>
  <c r="AD151" i="25"/>
  <c r="AD150" i="25"/>
  <c r="AD149" i="25"/>
  <c r="AD148" i="25"/>
  <c r="AD147" i="25"/>
  <c r="AD146" i="25"/>
  <c r="AD144" i="25"/>
  <c r="AD143" i="25"/>
  <c r="AD142" i="25"/>
  <c r="AD141" i="25"/>
  <c r="AD140" i="25"/>
  <c r="AD139" i="25"/>
  <c r="AD138" i="25"/>
  <c r="AD137" i="25"/>
  <c r="AD66" i="25"/>
  <c r="AD65" i="25"/>
  <c r="AD64" i="25"/>
  <c r="AD63" i="25"/>
  <c r="AD60" i="25"/>
  <c r="AD59" i="25"/>
  <c r="AD57" i="25"/>
  <c r="AD56" i="25"/>
  <c r="AD55" i="25"/>
  <c r="AD52" i="25"/>
  <c r="AD51" i="25"/>
  <c r="AD50" i="25"/>
  <c r="AD49" i="25"/>
  <c r="AD48" i="25"/>
  <c r="AD47" i="25"/>
  <c r="AD45" i="25"/>
  <c r="AD44" i="25"/>
  <c r="AD43" i="25"/>
  <c r="AD42" i="25"/>
  <c r="AD39" i="25"/>
  <c r="AD38" i="25"/>
  <c r="AD37" i="25"/>
  <c r="AD36" i="25"/>
  <c r="AD35" i="25"/>
  <c r="AD34" i="25"/>
  <c r="AD33" i="25"/>
  <c r="AD32" i="25"/>
  <c r="AD31" i="25"/>
  <c r="AD30" i="25"/>
  <c r="AD28" i="25"/>
  <c r="AD27" i="25"/>
  <c r="AD26" i="25"/>
  <c r="AD25" i="25"/>
  <c r="AD24" i="25"/>
  <c r="AD253" i="24"/>
  <c r="AD186" i="24"/>
  <c r="AD185" i="24"/>
  <c r="AD184" i="24"/>
  <c r="AD183" i="24"/>
  <c r="AD180" i="24"/>
  <c r="AD179" i="24"/>
  <c r="AD177" i="24"/>
  <c r="AD176" i="24"/>
  <c r="AD175" i="24"/>
  <c r="AD172" i="24"/>
  <c r="AD171" i="24"/>
  <c r="AD170" i="24"/>
  <c r="AD169" i="24"/>
  <c r="AD168" i="24"/>
  <c r="AD167" i="24"/>
  <c r="AD165" i="24"/>
  <c r="AD164" i="24"/>
  <c r="AD163" i="24"/>
  <c r="AD162" i="24"/>
  <c r="AD159" i="24"/>
  <c r="AD158" i="24"/>
  <c r="AD157" i="24"/>
  <c r="AD156" i="24"/>
  <c r="AD155" i="24"/>
  <c r="AD154" i="24"/>
  <c r="AD153" i="24"/>
  <c r="AD152" i="24"/>
  <c r="AD151" i="24"/>
  <c r="AD150" i="24"/>
  <c r="AD149" i="24"/>
  <c r="AD148" i="24"/>
  <c r="AD147" i="24"/>
  <c r="AD146" i="24"/>
  <c r="AD144" i="24"/>
  <c r="AD143" i="24"/>
  <c r="AD142" i="24"/>
  <c r="AD141" i="24"/>
  <c r="AD140" i="24"/>
  <c r="AD139" i="24"/>
  <c r="AD138" i="24"/>
  <c r="AD137" i="24"/>
  <c r="AD101" i="24"/>
  <c r="AD66" i="24"/>
  <c r="AD65" i="24"/>
  <c r="AD64" i="24"/>
  <c r="AD63" i="24"/>
  <c r="AD60" i="24"/>
  <c r="AD59" i="24"/>
  <c r="AD57" i="24"/>
  <c r="AD56" i="24"/>
  <c r="AD55" i="24"/>
  <c r="AD52" i="24"/>
  <c r="AD51" i="24"/>
  <c r="AD50" i="24"/>
  <c r="AD49" i="24"/>
  <c r="AD48" i="24"/>
  <c r="AD47" i="24"/>
  <c r="AD45" i="24"/>
  <c r="AD44" i="24"/>
  <c r="AD43" i="24"/>
  <c r="AD42" i="24"/>
  <c r="AD39" i="24"/>
  <c r="AD38" i="24"/>
  <c r="AD37" i="24"/>
  <c r="AD36" i="24"/>
  <c r="AD35" i="24"/>
  <c r="AD34" i="24"/>
  <c r="AD33" i="24"/>
  <c r="AD32" i="24"/>
  <c r="AD31" i="24"/>
  <c r="AD30" i="24"/>
  <c r="AD28" i="24"/>
  <c r="AD27" i="24"/>
  <c r="AD26" i="24"/>
  <c r="AD25" i="24"/>
  <c r="AD24" i="24"/>
  <c r="AD23" i="24"/>
  <c r="AD245" i="26"/>
  <c r="AD186" i="26"/>
  <c r="AD185" i="26"/>
  <c r="AD184" i="26"/>
  <c r="AD183" i="26"/>
  <c r="AD180" i="26"/>
  <c r="AD179" i="26"/>
  <c r="AD177" i="26"/>
  <c r="AD176" i="26"/>
  <c r="AD175" i="26"/>
  <c r="AD172" i="26"/>
  <c r="AD171" i="26"/>
  <c r="AD170" i="26"/>
  <c r="AD169" i="26"/>
  <c r="AD168" i="26"/>
  <c r="AD167" i="26"/>
  <c r="AD165" i="26"/>
  <c r="AD164" i="26"/>
  <c r="AD163" i="26"/>
  <c r="AD162" i="26"/>
  <c r="AD159" i="26"/>
  <c r="AD158" i="26"/>
  <c r="AD157" i="26"/>
  <c r="AD156" i="26"/>
  <c r="AD155" i="26"/>
  <c r="AD154" i="26"/>
  <c r="AD153" i="26"/>
  <c r="AD152" i="26"/>
  <c r="AD151" i="26"/>
  <c r="AD150" i="26"/>
  <c r="AD149" i="26"/>
  <c r="AD148" i="26"/>
  <c r="AD147" i="26"/>
  <c r="AD146" i="26"/>
  <c r="AD144" i="26"/>
  <c r="AD143" i="26"/>
  <c r="AD142" i="26"/>
  <c r="AD141" i="26"/>
  <c r="AD140" i="26"/>
  <c r="AD139" i="26"/>
  <c r="AD138" i="26"/>
  <c r="AD137" i="26"/>
  <c r="AD74" i="26"/>
  <c r="AD66" i="26"/>
  <c r="AD65" i="26"/>
  <c r="AD64" i="26"/>
  <c r="AD63" i="26"/>
  <c r="AD60" i="26"/>
  <c r="AD59" i="26"/>
  <c r="AD57" i="26"/>
  <c r="AD56" i="26"/>
  <c r="AD55" i="26"/>
  <c r="AD52" i="26"/>
  <c r="AD51" i="26"/>
  <c r="AD50" i="26"/>
  <c r="AD49" i="26"/>
  <c r="AD48" i="26"/>
  <c r="AD47" i="26"/>
  <c r="AD45" i="26"/>
  <c r="AD44" i="26"/>
  <c r="AD43" i="26"/>
  <c r="AD42" i="26"/>
  <c r="AD39" i="26"/>
  <c r="AD38" i="26"/>
  <c r="AD37" i="26"/>
  <c r="AD36" i="26"/>
  <c r="AD35" i="26"/>
  <c r="AD34" i="26"/>
  <c r="AD33" i="26"/>
  <c r="AD32" i="26"/>
  <c r="AD31" i="26"/>
  <c r="AD30" i="26"/>
  <c r="AD28" i="26"/>
  <c r="AD27" i="26"/>
  <c r="AD26" i="26"/>
  <c r="AD25" i="26"/>
  <c r="AD24" i="26"/>
  <c r="AD23" i="26"/>
  <c r="AD186" i="22"/>
  <c r="AD185" i="22"/>
  <c r="AD184" i="22"/>
  <c r="AD183" i="22"/>
  <c r="AD180" i="22"/>
  <c r="AD179" i="22"/>
  <c r="AD177" i="22"/>
  <c r="AD176" i="22"/>
  <c r="AD175" i="22"/>
  <c r="AD172" i="22"/>
  <c r="AD171" i="22"/>
  <c r="AD170" i="22"/>
  <c r="AD169" i="22"/>
  <c r="AD168" i="22"/>
  <c r="AD167" i="22"/>
  <c r="AD165" i="22"/>
  <c r="AD164" i="22"/>
  <c r="AD163" i="22"/>
  <c r="AD162" i="22"/>
  <c r="AD159" i="22"/>
  <c r="AD158" i="22"/>
  <c r="AD157" i="22"/>
  <c r="AD156" i="22"/>
  <c r="AD155" i="22"/>
  <c r="AD154" i="22"/>
  <c r="AD153" i="22"/>
  <c r="AD152" i="22"/>
  <c r="AD151" i="22"/>
  <c r="AD150" i="22"/>
  <c r="AD149" i="22"/>
  <c r="AD148" i="22"/>
  <c r="AD147" i="22"/>
  <c r="AD146" i="22"/>
  <c r="AD144" i="22"/>
  <c r="AD143" i="22"/>
  <c r="AD142" i="22"/>
  <c r="AD141" i="22"/>
  <c r="AD140" i="22"/>
  <c r="AD139" i="22"/>
  <c r="AD138" i="22"/>
  <c r="AD137" i="22"/>
  <c r="AD66" i="22"/>
  <c r="AD65" i="22"/>
  <c r="AD64" i="22"/>
  <c r="AD63" i="22"/>
  <c r="AD60" i="22"/>
  <c r="AD59" i="22"/>
  <c r="AD57" i="22"/>
  <c r="AD56" i="22"/>
  <c r="AD55" i="22"/>
  <c r="AD52" i="22"/>
  <c r="AD51" i="22"/>
  <c r="AD50" i="22"/>
  <c r="AD49" i="22"/>
  <c r="AD48" i="22"/>
  <c r="AD47" i="22"/>
  <c r="AD45" i="22"/>
  <c r="AD44" i="22"/>
  <c r="AD43" i="22"/>
  <c r="AD42" i="22"/>
  <c r="AD39" i="22"/>
  <c r="AD38" i="22"/>
  <c r="AD37" i="22"/>
  <c r="AD36" i="22"/>
  <c r="AD35" i="22"/>
  <c r="AD34" i="22"/>
  <c r="AD33" i="22"/>
  <c r="AD32" i="22"/>
  <c r="AD31" i="22"/>
  <c r="AD30" i="22"/>
  <c r="AD28" i="22"/>
  <c r="AD27" i="22"/>
  <c r="AD26" i="22"/>
  <c r="AD25" i="22"/>
  <c r="AD24" i="22"/>
  <c r="AD23" i="22"/>
  <c r="Z186" i="21"/>
  <c r="AD186" i="21" s="1"/>
  <c r="Z185" i="21"/>
  <c r="AD185" i="21" s="1"/>
  <c r="Z184" i="21"/>
  <c r="AD184" i="21" s="1"/>
  <c r="Z183" i="21"/>
  <c r="AD183" i="21" s="1"/>
  <c r="Z180" i="21"/>
  <c r="AD180" i="21" s="1"/>
  <c r="Z179" i="21"/>
  <c r="AD179" i="21" s="1"/>
  <c r="Z177" i="21"/>
  <c r="AD177" i="21" s="1"/>
  <c r="Z176" i="21"/>
  <c r="AD176" i="21" s="1"/>
  <c r="Z175" i="21"/>
  <c r="AD175" i="21" s="1"/>
  <c r="Z172" i="21"/>
  <c r="AD172" i="21" s="1"/>
  <c r="Z171" i="21"/>
  <c r="AD171" i="21" s="1"/>
  <c r="Z170" i="21"/>
  <c r="AD170" i="21" s="1"/>
  <c r="Z169" i="21"/>
  <c r="AD169" i="21" s="1"/>
  <c r="Z168" i="21"/>
  <c r="AD168" i="21" s="1"/>
  <c r="Z167" i="21"/>
  <c r="AD167" i="21" s="1"/>
  <c r="Z165" i="21"/>
  <c r="AD165" i="21" s="1"/>
  <c r="Z164" i="21"/>
  <c r="AD164" i="21" s="1"/>
  <c r="Z163" i="21"/>
  <c r="AD163" i="21" s="1"/>
  <c r="Z162" i="21"/>
  <c r="AD162" i="21" s="1"/>
  <c r="Z159" i="21"/>
  <c r="AD159" i="21" s="1"/>
  <c r="Z158" i="21"/>
  <c r="AD158" i="21" s="1"/>
  <c r="Z157" i="21"/>
  <c r="AD157" i="21" s="1"/>
  <c r="Z156" i="21"/>
  <c r="AD156" i="21" s="1"/>
  <c r="Z155" i="21"/>
  <c r="AD155" i="21" s="1"/>
  <c r="Z154" i="21"/>
  <c r="AD154" i="21" s="1"/>
  <c r="Z153" i="21"/>
  <c r="AD153" i="21" s="1"/>
  <c r="Z152" i="21"/>
  <c r="AD152" i="21" s="1"/>
  <c r="Z151" i="21"/>
  <c r="AD151" i="21" s="1"/>
  <c r="Z150" i="21"/>
  <c r="AD150" i="21" s="1"/>
  <c r="Z149" i="21"/>
  <c r="AD149" i="21" s="1"/>
  <c r="Z148" i="21"/>
  <c r="AD148" i="21" s="1"/>
  <c r="Z147" i="21"/>
  <c r="AD147" i="21" s="1"/>
  <c r="Z146" i="21"/>
  <c r="AD146" i="21" s="1"/>
  <c r="Z144" i="21"/>
  <c r="AD144" i="21" s="1"/>
  <c r="Z143" i="21"/>
  <c r="AD143" i="21" s="1"/>
  <c r="Z142" i="21"/>
  <c r="AD142" i="21" s="1"/>
  <c r="Z141" i="21"/>
  <c r="AD141" i="21" s="1"/>
  <c r="Z140" i="21"/>
  <c r="AD140" i="21" s="1"/>
  <c r="Z139" i="21"/>
  <c r="AD139" i="21" s="1"/>
  <c r="Z138" i="21"/>
  <c r="AD138" i="21" s="1"/>
  <c r="Z137" i="21"/>
  <c r="AD137" i="21" s="1"/>
  <c r="R84" i="21"/>
  <c r="AA84" i="21" s="1"/>
  <c r="AE84" i="21" s="1"/>
  <c r="Z66" i="21"/>
  <c r="AD66" i="21" s="1"/>
  <c r="Z65" i="21"/>
  <c r="AD65" i="21" s="1"/>
  <c r="Z64" i="21"/>
  <c r="AD64" i="21" s="1"/>
  <c r="Z63" i="21"/>
  <c r="AD63" i="21" s="1"/>
  <c r="Z60" i="21"/>
  <c r="AD60" i="21" s="1"/>
  <c r="Z59" i="21"/>
  <c r="AD59" i="21" s="1"/>
  <c r="Z57" i="21"/>
  <c r="AD57" i="21" s="1"/>
  <c r="Z56" i="21"/>
  <c r="AD56" i="21" s="1"/>
  <c r="Z55" i="21"/>
  <c r="AD55" i="21" s="1"/>
  <c r="Z52" i="21"/>
  <c r="AD52" i="21" s="1"/>
  <c r="Z51" i="21"/>
  <c r="AD51" i="21" s="1"/>
  <c r="Z50" i="21"/>
  <c r="AD50" i="21" s="1"/>
  <c r="Z49" i="21"/>
  <c r="AD49" i="21" s="1"/>
  <c r="Z48" i="21"/>
  <c r="AD48" i="21" s="1"/>
  <c r="Z47" i="21"/>
  <c r="AD47" i="21" s="1"/>
  <c r="Z45" i="21"/>
  <c r="AD45" i="21" s="1"/>
  <c r="Z44" i="21"/>
  <c r="AD44" i="21" s="1"/>
  <c r="Z43" i="21"/>
  <c r="AD43" i="21" s="1"/>
  <c r="Z42" i="21"/>
  <c r="AD42" i="21" s="1"/>
  <c r="Z39" i="21"/>
  <c r="AD39" i="21" s="1"/>
  <c r="Z38" i="21"/>
  <c r="AD38" i="21" s="1"/>
  <c r="Z37" i="21"/>
  <c r="AD37" i="21" s="1"/>
  <c r="Z36" i="21"/>
  <c r="AD36" i="21" s="1"/>
  <c r="Z35" i="21"/>
  <c r="AD35" i="21" s="1"/>
  <c r="Z34" i="21"/>
  <c r="AD34" i="21" s="1"/>
  <c r="Z33" i="21"/>
  <c r="AD33" i="21" s="1"/>
  <c r="Z32" i="21"/>
  <c r="AD32" i="21" s="1"/>
  <c r="Z31" i="21"/>
  <c r="AD31" i="21" s="1"/>
  <c r="Z30" i="21"/>
  <c r="AD30" i="21" s="1"/>
  <c r="Z28" i="21"/>
  <c r="AD28" i="21" s="1"/>
  <c r="Z27" i="21"/>
  <c r="AD27" i="21" s="1"/>
  <c r="Z26" i="21"/>
  <c r="AD26" i="21" s="1"/>
  <c r="Z25" i="21"/>
  <c r="AD25" i="21" s="1"/>
  <c r="Z24" i="21"/>
  <c r="AD24" i="21" s="1"/>
  <c r="Z23" i="21"/>
  <c r="AD23" i="21" s="1"/>
  <c r="R254" i="26"/>
  <c r="R238" i="26"/>
  <c r="R223" i="26"/>
  <c r="R191" i="26"/>
  <c r="AA191" i="26" s="1"/>
  <c r="AE191" i="26" s="1"/>
  <c r="R182" i="26"/>
  <c r="AA182" i="26" s="1"/>
  <c r="AE182" i="26" s="1"/>
  <c r="R178" i="26"/>
  <c r="AA178" i="26" s="1"/>
  <c r="AE178" i="26" s="1"/>
  <c r="R174" i="26"/>
  <c r="AA174" i="26" s="1"/>
  <c r="AE174" i="26" s="1"/>
  <c r="R166" i="26"/>
  <c r="AA166" i="26" s="1"/>
  <c r="AE166" i="26" s="1"/>
  <c r="R161" i="26"/>
  <c r="AA161" i="26" s="1"/>
  <c r="AE161" i="26" s="1"/>
  <c r="R145" i="26"/>
  <c r="AA145" i="26" s="1"/>
  <c r="AE145" i="26" s="1"/>
  <c r="R136" i="26"/>
  <c r="R160" i="26" s="1"/>
  <c r="R126" i="26"/>
  <c r="AA126" i="26" s="1"/>
  <c r="AE126" i="26" s="1"/>
  <c r="R113" i="26"/>
  <c r="AA113" i="26" s="1"/>
  <c r="AE113" i="26" s="1"/>
  <c r="R100" i="26"/>
  <c r="R84" i="26"/>
  <c r="R71" i="26"/>
  <c r="AA71" i="26" s="1"/>
  <c r="AE71" i="26" s="1"/>
  <c r="R62" i="26"/>
  <c r="R58" i="26"/>
  <c r="AA58" i="26" s="1"/>
  <c r="AE58" i="26" s="1"/>
  <c r="R54" i="26"/>
  <c r="AA54" i="26" s="1"/>
  <c r="R46" i="26"/>
  <c r="AA46" i="26" s="1"/>
  <c r="AE46" i="26" s="1"/>
  <c r="R41" i="26"/>
  <c r="R29" i="26"/>
  <c r="AA29" i="26" s="1"/>
  <c r="R22" i="26"/>
  <c r="AA22" i="26" s="1"/>
  <c r="AE22" i="26" s="1"/>
  <c r="R17" i="26"/>
  <c r="R16" i="26"/>
  <c r="R254" i="24"/>
  <c r="R238" i="24"/>
  <c r="AA238" i="24" s="1"/>
  <c r="AE238" i="24" s="1"/>
  <c r="R223" i="24"/>
  <c r="AA223" i="24" s="1"/>
  <c r="AE223" i="24" s="1"/>
  <c r="R206" i="24"/>
  <c r="R191" i="24"/>
  <c r="R182" i="24"/>
  <c r="AA182" i="24" s="1"/>
  <c r="AE182" i="24" s="1"/>
  <c r="R178" i="24"/>
  <c r="AA178" i="24" s="1"/>
  <c r="AE178" i="24" s="1"/>
  <c r="R174" i="24"/>
  <c r="AA174" i="24" s="1"/>
  <c r="AE174" i="24" s="1"/>
  <c r="R166" i="24"/>
  <c r="R161" i="24"/>
  <c r="AA161" i="24" s="1"/>
  <c r="AE161" i="24" s="1"/>
  <c r="R145" i="24"/>
  <c r="R136" i="24"/>
  <c r="R126" i="24"/>
  <c r="AA126" i="24" s="1"/>
  <c r="AE126" i="24" s="1"/>
  <c r="R113" i="24"/>
  <c r="R100" i="24"/>
  <c r="R71" i="24"/>
  <c r="R70" i="24" s="1"/>
  <c r="R62" i="24"/>
  <c r="AA62" i="24" s="1"/>
  <c r="R58" i="24"/>
  <c r="R54" i="24"/>
  <c r="R46" i="24"/>
  <c r="R41" i="24"/>
  <c r="R29" i="24"/>
  <c r="AA29" i="24" s="1"/>
  <c r="R22" i="24"/>
  <c r="R17" i="24"/>
  <c r="R16" i="24"/>
  <c r="R254" i="25"/>
  <c r="R238" i="25"/>
  <c r="R223" i="25"/>
  <c r="R206" i="25"/>
  <c r="AA206" i="25" s="1"/>
  <c r="AE206" i="25" s="1"/>
  <c r="R191" i="25"/>
  <c r="AA191" i="25" s="1"/>
  <c r="AE191" i="25" s="1"/>
  <c r="R182" i="25"/>
  <c r="AA182" i="25" s="1"/>
  <c r="AE182" i="25" s="1"/>
  <c r="R178" i="25"/>
  <c r="AA178" i="25" s="1"/>
  <c r="AE178" i="25" s="1"/>
  <c r="R174" i="25"/>
  <c r="R166" i="25"/>
  <c r="AA166" i="25" s="1"/>
  <c r="AE166" i="25" s="1"/>
  <c r="R161" i="25"/>
  <c r="R145" i="25"/>
  <c r="R136" i="25"/>
  <c r="AA136" i="25" s="1"/>
  <c r="AE136" i="25" s="1"/>
  <c r="R126" i="25"/>
  <c r="R113" i="25"/>
  <c r="AA113" i="25" s="1"/>
  <c r="AE113" i="25" s="1"/>
  <c r="R100" i="25"/>
  <c r="R84" i="25"/>
  <c r="R71" i="25"/>
  <c r="R62" i="25"/>
  <c r="R58" i="25"/>
  <c r="R54" i="25"/>
  <c r="AA54" i="25" s="1"/>
  <c r="R46" i="25"/>
  <c r="R41" i="25"/>
  <c r="AA41" i="25" s="1"/>
  <c r="AE41" i="25" s="1"/>
  <c r="R29" i="25"/>
  <c r="R22" i="25"/>
  <c r="R17" i="25"/>
  <c r="R16" i="25"/>
  <c r="R254" i="23"/>
  <c r="R238" i="23"/>
  <c r="R223" i="23"/>
  <c r="R206" i="23"/>
  <c r="R191" i="23"/>
  <c r="R182" i="23"/>
  <c r="AA182" i="23" s="1"/>
  <c r="AE182" i="23" s="1"/>
  <c r="R178" i="23"/>
  <c r="AA178" i="23" s="1"/>
  <c r="AE178" i="23" s="1"/>
  <c r="R174" i="23"/>
  <c r="R166" i="23"/>
  <c r="AA166" i="23" s="1"/>
  <c r="AE166" i="23" s="1"/>
  <c r="R161" i="23"/>
  <c r="AA161" i="23" s="1"/>
  <c r="AE161" i="23" s="1"/>
  <c r="R145" i="23"/>
  <c r="AA145" i="23" s="1"/>
  <c r="AE145" i="23" s="1"/>
  <c r="R136" i="23"/>
  <c r="AA136" i="23" s="1"/>
  <c r="AE136" i="23" s="1"/>
  <c r="R100" i="23"/>
  <c r="R99" i="23" s="1"/>
  <c r="AA99" i="23" s="1"/>
  <c r="AE99" i="23" s="1"/>
  <c r="R84" i="23"/>
  <c r="R71" i="23"/>
  <c r="R70" i="23" s="1"/>
  <c r="R62" i="23"/>
  <c r="AA62" i="23" s="1"/>
  <c r="R58" i="23"/>
  <c r="R54" i="23"/>
  <c r="AA54" i="23" s="1"/>
  <c r="R46" i="23"/>
  <c r="R41" i="23"/>
  <c r="R29" i="23"/>
  <c r="R22" i="23"/>
  <c r="AA22" i="23" s="1"/>
  <c r="R17" i="23"/>
  <c r="R16" i="23"/>
  <c r="AA261" i="26"/>
  <c r="AE261" i="26" s="1"/>
  <c r="Z261" i="26"/>
  <c r="AD261" i="26" s="1"/>
  <c r="AA260" i="26"/>
  <c r="AE260" i="26" s="1"/>
  <c r="Z260" i="26"/>
  <c r="AD260" i="26" s="1"/>
  <c r="AA259" i="26"/>
  <c r="AE259" i="26" s="1"/>
  <c r="Z259" i="26"/>
  <c r="AD259" i="26" s="1"/>
  <c r="AA258" i="26"/>
  <c r="AE258" i="26" s="1"/>
  <c r="Z258" i="26"/>
  <c r="AD258" i="26" s="1"/>
  <c r="AA257" i="26"/>
  <c r="AE257" i="26" s="1"/>
  <c r="Z257" i="26"/>
  <c r="AD257" i="26" s="1"/>
  <c r="AA256" i="26"/>
  <c r="AE256" i="26" s="1"/>
  <c r="Z256" i="26"/>
  <c r="AD256" i="26" s="1"/>
  <c r="AA255" i="26"/>
  <c r="AE255" i="26" s="1"/>
  <c r="Z255" i="26"/>
  <c r="AD255" i="26" s="1"/>
  <c r="AA254" i="26"/>
  <c r="AE254" i="26" s="1"/>
  <c r="AA253" i="26"/>
  <c r="AE253" i="26" s="1"/>
  <c r="Z253" i="26"/>
  <c r="AD253" i="26" s="1"/>
  <c r="AA252" i="26"/>
  <c r="AE252" i="26" s="1"/>
  <c r="Z252" i="26"/>
  <c r="AD252" i="26" s="1"/>
  <c r="AA251" i="26"/>
  <c r="AE251" i="26" s="1"/>
  <c r="Z251" i="26"/>
  <c r="AD251" i="26" s="1"/>
  <c r="AA250" i="26"/>
  <c r="AE250" i="26" s="1"/>
  <c r="Z250" i="26"/>
  <c r="AD250" i="26" s="1"/>
  <c r="AA249" i="26"/>
  <c r="AE249" i="26" s="1"/>
  <c r="Z249" i="26"/>
  <c r="AD249" i="26" s="1"/>
  <c r="AA248" i="26"/>
  <c r="AE248" i="26" s="1"/>
  <c r="Z248" i="26"/>
  <c r="AD248" i="26" s="1"/>
  <c r="AA247" i="26"/>
  <c r="AE247" i="26" s="1"/>
  <c r="Z247" i="26"/>
  <c r="AD247" i="26" s="1"/>
  <c r="AA246" i="26"/>
  <c r="AE246" i="26" s="1"/>
  <c r="Z246" i="26"/>
  <c r="AD246" i="26" s="1"/>
  <c r="AA245" i="26"/>
  <c r="AE245" i="26" s="1"/>
  <c r="Z245" i="26"/>
  <c r="AA244" i="26"/>
  <c r="AE244" i="26" s="1"/>
  <c r="Z244" i="26"/>
  <c r="AD244" i="26" s="1"/>
  <c r="AA243" i="26"/>
  <c r="AE243" i="26" s="1"/>
  <c r="Z243" i="26"/>
  <c r="AD243" i="26" s="1"/>
  <c r="AA242" i="26"/>
  <c r="AE242" i="26" s="1"/>
  <c r="Z242" i="26"/>
  <c r="AD242" i="26" s="1"/>
  <c r="AA241" i="26"/>
  <c r="AE241" i="26" s="1"/>
  <c r="Z241" i="26"/>
  <c r="AD241" i="26" s="1"/>
  <c r="AA240" i="26"/>
  <c r="AE240" i="26" s="1"/>
  <c r="Z240" i="26"/>
  <c r="AD240" i="26" s="1"/>
  <c r="AA239" i="26"/>
  <c r="AE239" i="26" s="1"/>
  <c r="Z239" i="26"/>
  <c r="AD239" i="26" s="1"/>
  <c r="AA238" i="26"/>
  <c r="AE238" i="26" s="1"/>
  <c r="AA237" i="26"/>
  <c r="AE237" i="26" s="1"/>
  <c r="Z237" i="26"/>
  <c r="AD237" i="26" s="1"/>
  <c r="AA236" i="26"/>
  <c r="AE236" i="26" s="1"/>
  <c r="Z236" i="26"/>
  <c r="AD236" i="26" s="1"/>
  <c r="AA235" i="26"/>
  <c r="AE235" i="26" s="1"/>
  <c r="Z235" i="26"/>
  <c r="AD235" i="26" s="1"/>
  <c r="AA234" i="26"/>
  <c r="AE234" i="26" s="1"/>
  <c r="Z234" i="26"/>
  <c r="AD234" i="26" s="1"/>
  <c r="AA233" i="26"/>
  <c r="AE233" i="26" s="1"/>
  <c r="Z233" i="26"/>
  <c r="AD233" i="26" s="1"/>
  <c r="AA232" i="26"/>
  <c r="AE232" i="26" s="1"/>
  <c r="Z232" i="26"/>
  <c r="AD232" i="26" s="1"/>
  <c r="AA231" i="26"/>
  <c r="AE231" i="26" s="1"/>
  <c r="Z231" i="26"/>
  <c r="AD231" i="26" s="1"/>
  <c r="AA230" i="26"/>
  <c r="AE230" i="26" s="1"/>
  <c r="Z230" i="26"/>
  <c r="AD230" i="26" s="1"/>
  <c r="AA229" i="26"/>
  <c r="AE229" i="26" s="1"/>
  <c r="Z229" i="26"/>
  <c r="AD229" i="26" s="1"/>
  <c r="AA228" i="26"/>
  <c r="AE228" i="26" s="1"/>
  <c r="Z228" i="26"/>
  <c r="AD228" i="26" s="1"/>
  <c r="AA227" i="26"/>
  <c r="AE227" i="26" s="1"/>
  <c r="Z227" i="26"/>
  <c r="AD227" i="26" s="1"/>
  <c r="AA226" i="26"/>
  <c r="AE226" i="26" s="1"/>
  <c r="Z226" i="26"/>
  <c r="AD226" i="26" s="1"/>
  <c r="AA225" i="26"/>
  <c r="AE225" i="26" s="1"/>
  <c r="Z225" i="26"/>
  <c r="AD225" i="26" s="1"/>
  <c r="AA224" i="26"/>
  <c r="AE224" i="26" s="1"/>
  <c r="Z224" i="26"/>
  <c r="AD224" i="26" s="1"/>
  <c r="AA223" i="26"/>
  <c r="AE223" i="26" s="1"/>
  <c r="AA221" i="26"/>
  <c r="AE221" i="26" s="1"/>
  <c r="Z221" i="26"/>
  <c r="AD221" i="26" s="1"/>
  <c r="AA220" i="26"/>
  <c r="AE220" i="26" s="1"/>
  <c r="Z220" i="26"/>
  <c r="AD220" i="26" s="1"/>
  <c r="AA219" i="26"/>
  <c r="AE219" i="26" s="1"/>
  <c r="Z219" i="26"/>
  <c r="AD219" i="26" s="1"/>
  <c r="AA218" i="26"/>
  <c r="AE218" i="26" s="1"/>
  <c r="Z218" i="26"/>
  <c r="AD218" i="26" s="1"/>
  <c r="AA217" i="26"/>
  <c r="AE217" i="26" s="1"/>
  <c r="Z217" i="26"/>
  <c r="AD217" i="26" s="1"/>
  <c r="AA216" i="26"/>
  <c r="AE216" i="26" s="1"/>
  <c r="Z216" i="26"/>
  <c r="AD216" i="26" s="1"/>
  <c r="AA215" i="26"/>
  <c r="AE215" i="26" s="1"/>
  <c r="Z215" i="26"/>
  <c r="AD215" i="26" s="1"/>
  <c r="AA214" i="26"/>
  <c r="AE214" i="26" s="1"/>
  <c r="Z214" i="26"/>
  <c r="AD214" i="26" s="1"/>
  <c r="AA213" i="26"/>
  <c r="AE213" i="26" s="1"/>
  <c r="Z213" i="26"/>
  <c r="AD213" i="26" s="1"/>
  <c r="AA212" i="26"/>
  <c r="AE212" i="26" s="1"/>
  <c r="Z212" i="26"/>
  <c r="AD212" i="26" s="1"/>
  <c r="AA211" i="26"/>
  <c r="AE211" i="26" s="1"/>
  <c r="Z211" i="26"/>
  <c r="AD211" i="26" s="1"/>
  <c r="AA210" i="26"/>
  <c r="AE210" i="26" s="1"/>
  <c r="Z210" i="26"/>
  <c r="AD210" i="26" s="1"/>
  <c r="AA209" i="26"/>
  <c r="AE209" i="26" s="1"/>
  <c r="Z209" i="26"/>
  <c r="AD209" i="26" s="1"/>
  <c r="AA208" i="26"/>
  <c r="AE208" i="26" s="1"/>
  <c r="Z208" i="26"/>
  <c r="AD208" i="26" s="1"/>
  <c r="AA207" i="26"/>
  <c r="AE207" i="26" s="1"/>
  <c r="Z207" i="26"/>
  <c r="AD207" i="26" s="1"/>
  <c r="AA206" i="26"/>
  <c r="AE206" i="26" s="1"/>
  <c r="AA205" i="26"/>
  <c r="AE205" i="26" s="1"/>
  <c r="Z205" i="26"/>
  <c r="AD205" i="26" s="1"/>
  <c r="AA204" i="26"/>
  <c r="AE204" i="26" s="1"/>
  <c r="Z204" i="26"/>
  <c r="AD204" i="26" s="1"/>
  <c r="AA203" i="26"/>
  <c r="AE203" i="26" s="1"/>
  <c r="Z203" i="26"/>
  <c r="AD203" i="26" s="1"/>
  <c r="AA202" i="26"/>
  <c r="AE202" i="26" s="1"/>
  <c r="Z202" i="26"/>
  <c r="AD202" i="26" s="1"/>
  <c r="AA201" i="26"/>
  <c r="AE201" i="26" s="1"/>
  <c r="Z201" i="26"/>
  <c r="AD201" i="26" s="1"/>
  <c r="AA200" i="26"/>
  <c r="AE200" i="26" s="1"/>
  <c r="Z200" i="26"/>
  <c r="AD200" i="26" s="1"/>
  <c r="AA199" i="26"/>
  <c r="AE199" i="26" s="1"/>
  <c r="Z199" i="26"/>
  <c r="AD199" i="26" s="1"/>
  <c r="AA198" i="26"/>
  <c r="AE198" i="26" s="1"/>
  <c r="Z198" i="26"/>
  <c r="AD198" i="26" s="1"/>
  <c r="AA197" i="26"/>
  <c r="AE197" i="26" s="1"/>
  <c r="Z197" i="26"/>
  <c r="AD197" i="26" s="1"/>
  <c r="AA196" i="26"/>
  <c r="AE196" i="26" s="1"/>
  <c r="Z196" i="26"/>
  <c r="AD196" i="26" s="1"/>
  <c r="AA195" i="26"/>
  <c r="AE195" i="26" s="1"/>
  <c r="Z195" i="26"/>
  <c r="AD195" i="26" s="1"/>
  <c r="AA194" i="26"/>
  <c r="AE194" i="26" s="1"/>
  <c r="Z194" i="26"/>
  <c r="AD194" i="26" s="1"/>
  <c r="AA193" i="26"/>
  <c r="AE193" i="26" s="1"/>
  <c r="Z193" i="26"/>
  <c r="AD193" i="26" s="1"/>
  <c r="AA192" i="26"/>
  <c r="AE192" i="26" s="1"/>
  <c r="Z192" i="26"/>
  <c r="AD192" i="26" s="1"/>
  <c r="AA186" i="26"/>
  <c r="AE186" i="26" s="1"/>
  <c r="AA185" i="26"/>
  <c r="AE185" i="26" s="1"/>
  <c r="AA184" i="26"/>
  <c r="AE184" i="26" s="1"/>
  <c r="AA183" i="26"/>
  <c r="AE183" i="26" s="1"/>
  <c r="AA180" i="26"/>
  <c r="AE180" i="26" s="1"/>
  <c r="AA179" i="26"/>
  <c r="AE179" i="26" s="1"/>
  <c r="AA177" i="26"/>
  <c r="AE177" i="26" s="1"/>
  <c r="AA176" i="26"/>
  <c r="AE176" i="26" s="1"/>
  <c r="AA175" i="26"/>
  <c r="AE175" i="26" s="1"/>
  <c r="AA172" i="26"/>
  <c r="AE172" i="26" s="1"/>
  <c r="AA171" i="26"/>
  <c r="AE171" i="26" s="1"/>
  <c r="AA170" i="26"/>
  <c r="AE170" i="26" s="1"/>
  <c r="AA169" i="26"/>
  <c r="AE169" i="26" s="1"/>
  <c r="AA168" i="26"/>
  <c r="AE168" i="26" s="1"/>
  <c r="AA167" i="26"/>
  <c r="AE167" i="26" s="1"/>
  <c r="AA165" i="26"/>
  <c r="AE165" i="26" s="1"/>
  <c r="AA164" i="26"/>
  <c r="AE164" i="26" s="1"/>
  <c r="AA163" i="26"/>
  <c r="AE163" i="26" s="1"/>
  <c r="AA162" i="26"/>
  <c r="AE162" i="26" s="1"/>
  <c r="AA159" i="26"/>
  <c r="AE159" i="26" s="1"/>
  <c r="AA158" i="26"/>
  <c r="AE158" i="26" s="1"/>
  <c r="AA157" i="26"/>
  <c r="AE157" i="26" s="1"/>
  <c r="AA156" i="26"/>
  <c r="AE156" i="26" s="1"/>
  <c r="AA155" i="26"/>
  <c r="AE155" i="26" s="1"/>
  <c r="AA154" i="26"/>
  <c r="AE154" i="26" s="1"/>
  <c r="AA153" i="26"/>
  <c r="AE153" i="26" s="1"/>
  <c r="AA152" i="26"/>
  <c r="AE152" i="26" s="1"/>
  <c r="AA151" i="26"/>
  <c r="AE151" i="26" s="1"/>
  <c r="AA150" i="26"/>
  <c r="AE150" i="26" s="1"/>
  <c r="AA149" i="26"/>
  <c r="AE149" i="26" s="1"/>
  <c r="AA148" i="26"/>
  <c r="AE148" i="26" s="1"/>
  <c r="AA147" i="26"/>
  <c r="AE147" i="26" s="1"/>
  <c r="AA146" i="26"/>
  <c r="AE146" i="26" s="1"/>
  <c r="AA144" i="26"/>
  <c r="AE144" i="26" s="1"/>
  <c r="AA143" i="26"/>
  <c r="AE143" i="26" s="1"/>
  <c r="AA142" i="26"/>
  <c r="AE142" i="26" s="1"/>
  <c r="AA141" i="26"/>
  <c r="AE141" i="26" s="1"/>
  <c r="AA140" i="26"/>
  <c r="AE140" i="26" s="1"/>
  <c r="AA139" i="26"/>
  <c r="AE139" i="26" s="1"/>
  <c r="AA138" i="26"/>
  <c r="AE138" i="26" s="1"/>
  <c r="AA137" i="26"/>
  <c r="AE137" i="26" s="1"/>
  <c r="AA133" i="26"/>
  <c r="AE133" i="26" s="1"/>
  <c r="Z133" i="26"/>
  <c r="AD133" i="26" s="1"/>
  <c r="AA132" i="26"/>
  <c r="AE132" i="26" s="1"/>
  <c r="Z132" i="26"/>
  <c r="AD132" i="26" s="1"/>
  <c r="AA131" i="26"/>
  <c r="AE131" i="26" s="1"/>
  <c r="Z131" i="26"/>
  <c r="AD131" i="26" s="1"/>
  <c r="AA130" i="26"/>
  <c r="AE130" i="26" s="1"/>
  <c r="Z130" i="26"/>
  <c r="AD130" i="26" s="1"/>
  <c r="AA129" i="26"/>
  <c r="AE129" i="26" s="1"/>
  <c r="Z129" i="26"/>
  <c r="AD129" i="26" s="1"/>
  <c r="AA128" i="26"/>
  <c r="AE128" i="26" s="1"/>
  <c r="Z128" i="26"/>
  <c r="AD128" i="26" s="1"/>
  <c r="AA127" i="26"/>
  <c r="AE127" i="26" s="1"/>
  <c r="Z127" i="26"/>
  <c r="AD127" i="26" s="1"/>
  <c r="AA125" i="26"/>
  <c r="AE125" i="26" s="1"/>
  <c r="Z125" i="26"/>
  <c r="AD125" i="26" s="1"/>
  <c r="AA124" i="26"/>
  <c r="AE124" i="26" s="1"/>
  <c r="Z124" i="26"/>
  <c r="AD124" i="26" s="1"/>
  <c r="AA123" i="26"/>
  <c r="AE123" i="26" s="1"/>
  <c r="Z123" i="26"/>
  <c r="AD123" i="26" s="1"/>
  <c r="AA122" i="26"/>
  <c r="AE122" i="26" s="1"/>
  <c r="Z122" i="26"/>
  <c r="AD122" i="26" s="1"/>
  <c r="AA121" i="26"/>
  <c r="AE121" i="26" s="1"/>
  <c r="Z121" i="26"/>
  <c r="AD121" i="26" s="1"/>
  <c r="AA120" i="26"/>
  <c r="AE120" i="26" s="1"/>
  <c r="Z120" i="26"/>
  <c r="AD120" i="26" s="1"/>
  <c r="AA119" i="26"/>
  <c r="AE119" i="26" s="1"/>
  <c r="Z119" i="26"/>
  <c r="AD119" i="26" s="1"/>
  <c r="AA118" i="26"/>
  <c r="AE118" i="26" s="1"/>
  <c r="Z118" i="26"/>
  <c r="AD118" i="26" s="1"/>
  <c r="AA117" i="26"/>
  <c r="AE117" i="26" s="1"/>
  <c r="Z117" i="26"/>
  <c r="AD117" i="26" s="1"/>
  <c r="AA116" i="26"/>
  <c r="AE116" i="26" s="1"/>
  <c r="Z116" i="26"/>
  <c r="AD116" i="26" s="1"/>
  <c r="AA115" i="26"/>
  <c r="AE115" i="26" s="1"/>
  <c r="Z115" i="26"/>
  <c r="AD115" i="26" s="1"/>
  <c r="AA114" i="26"/>
  <c r="AE114" i="26" s="1"/>
  <c r="Z114" i="26"/>
  <c r="AD114" i="26" s="1"/>
  <c r="AA112" i="26"/>
  <c r="AE112" i="26" s="1"/>
  <c r="Z112" i="26"/>
  <c r="AD112" i="26" s="1"/>
  <c r="AA111" i="26"/>
  <c r="AE111" i="26" s="1"/>
  <c r="Z111" i="26"/>
  <c r="AD111" i="26" s="1"/>
  <c r="AA110" i="26"/>
  <c r="AE110" i="26" s="1"/>
  <c r="Z110" i="26"/>
  <c r="AD110" i="26" s="1"/>
  <c r="AA109" i="26"/>
  <c r="AE109" i="26" s="1"/>
  <c r="Z109" i="26"/>
  <c r="AD109" i="26" s="1"/>
  <c r="AA108" i="26"/>
  <c r="AE108" i="26" s="1"/>
  <c r="Z108" i="26"/>
  <c r="AD108" i="26" s="1"/>
  <c r="AA107" i="26"/>
  <c r="AE107" i="26" s="1"/>
  <c r="Z107" i="26"/>
  <c r="AD107" i="26" s="1"/>
  <c r="AA106" i="26"/>
  <c r="AE106" i="26" s="1"/>
  <c r="Z106" i="26"/>
  <c r="AD106" i="26" s="1"/>
  <c r="AA105" i="26"/>
  <c r="AE105" i="26" s="1"/>
  <c r="Z105" i="26"/>
  <c r="AD105" i="26" s="1"/>
  <c r="AA104" i="26"/>
  <c r="AE104" i="26" s="1"/>
  <c r="Z104" i="26"/>
  <c r="AD104" i="26" s="1"/>
  <c r="AA103" i="26"/>
  <c r="AE103" i="26" s="1"/>
  <c r="Z103" i="26"/>
  <c r="AD103" i="26" s="1"/>
  <c r="AA102" i="26"/>
  <c r="AE102" i="26" s="1"/>
  <c r="Z102" i="26"/>
  <c r="AD102" i="26" s="1"/>
  <c r="AA101" i="26"/>
  <c r="AE101" i="26" s="1"/>
  <c r="Z101" i="26"/>
  <c r="AD101" i="26" s="1"/>
  <c r="AA98" i="26"/>
  <c r="AE98" i="26" s="1"/>
  <c r="Z98" i="26"/>
  <c r="AD98" i="26" s="1"/>
  <c r="AA97" i="26"/>
  <c r="AE97" i="26" s="1"/>
  <c r="Z97" i="26"/>
  <c r="AD97" i="26" s="1"/>
  <c r="AA96" i="26"/>
  <c r="AE96" i="26" s="1"/>
  <c r="Z96" i="26"/>
  <c r="AD96" i="26" s="1"/>
  <c r="AA95" i="26"/>
  <c r="AE95" i="26" s="1"/>
  <c r="Z95" i="26"/>
  <c r="AD95" i="26" s="1"/>
  <c r="AA94" i="26"/>
  <c r="AE94" i="26" s="1"/>
  <c r="Z94" i="26"/>
  <c r="AD94" i="26" s="1"/>
  <c r="AA93" i="26"/>
  <c r="AE93" i="26" s="1"/>
  <c r="Z93" i="26"/>
  <c r="AD93" i="26" s="1"/>
  <c r="AA92" i="26"/>
  <c r="AE92" i="26" s="1"/>
  <c r="Z92" i="26"/>
  <c r="AD92" i="26" s="1"/>
  <c r="AA91" i="26"/>
  <c r="AE91" i="26" s="1"/>
  <c r="Z91" i="26"/>
  <c r="AD91" i="26" s="1"/>
  <c r="AA90" i="26"/>
  <c r="AE90" i="26" s="1"/>
  <c r="Z90" i="26"/>
  <c r="AD90" i="26" s="1"/>
  <c r="AA89" i="26"/>
  <c r="AE89" i="26" s="1"/>
  <c r="Z89" i="26"/>
  <c r="AD89" i="26" s="1"/>
  <c r="AA88" i="26"/>
  <c r="AE88" i="26" s="1"/>
  <c r="Z88" i="26"/>
  <c r="AD88" i="26" s="1"/>
  <c r="AA87" i="26"/>
  <c r="AE87" i="26" s="1"/>
  <c r="Z87" i="26"/>
  <c r="AD87" i="26" s="1"/>
  <c r="AA86" i="26"/>
  <c r="AE86" i="26" s="1"/>
  <c r="Z86" i="26"/>
  <c r="AD86" i="26" s="1"/>
  <c r="AA85" i="26"/>
  <c r="AE85" i="26" s="1"/>
  <c r="Z85" i="26"/>
  <c r="AD85" i="26" s="1"/>
  <c r="AA84" i="26"/>
  <c r="AE84" i="26" s="1"/>
  <c r="AA83" i="26"/>
  <c r="AE83" i="26" s="1"/>
  <c r="Z83" i="26"/>
  <c r="AD83" i="26" s="1"/>
  <c r="AA82" i="26"/>
  <c r="AE82" i="26" s="1"/>
  <c r="Z82" i="26"/>
  <c r="AD82" i="26" s="1"/>
  <c r="AA81" i="26"/>
  <c r="AE81" i="26" s="1"/>
  <c r="Z81" i="26"/>
  <c r="AD81" i="26" s="1"/>
  <c r="AA80" i="26"/>
  <c r="AE80" i="26" s="1"/>
  <c r="Z80" i="26"/>
  <c r="AD80" i="26" s="1"/>
  <c r="AA79" i="26"/>
  <c r="AE79" i="26" s="1"/>
  <c r="Z79" i="26"/>
  <c r="AD79" i="26" s="1"/>
  <c r="AA78" i="26"/>
  <c r="AE78" i="26" s="1"/>
  <c r="Z78" i="26"/>
  <c r="AD78" i="26" s="1"/>
  <c r="AA77" i="26"/>
  <c r="AE77" i="26" s="1"/>
  <c r="Z77" i="26"/>
  <c r="AD77" i="26" s="1"/>
  <c r="AA76" i="26"/>
  <c r="AE76" i="26" s="1"/>
  <c r="Z76" i="26"/>
  <c r="AD76" i="26" s="1"/>
  <c r="AA75" i="26"/>
  <c r="AE75" i="26" s="1"/>
  <c r="Z75" i="26"/>
  <c r="AD75" i="26" s="1"/>
  <c r="AA74" i="26"/>
  <c r="AE74" i="26" s="1"/>
  <c r="Z74" i="26"/>
  <c r="AA73" i="26"/>
  <c r="AE73" i="26" s="1"/>
  <c r="Z73" i="26"/>
  <c r="AD73" i="26" s="1"/>
  <c r="AA72" i="26"/>
  <c r="AE72" i="26" s="1"/>
  <c r="Z72" i="26"/>
  <c r="AD72" i="26" s="1"/>
  <c r="AA66" i="26"/>
  <c r="AE66" i="26" s="1"/>
  <c r="AA65" i="26"/>
  <c r="AE65" i="26" s="1"/>
  <c r="AA64" i="26"/>
  <c r="AE64" i="26" s="1"/>
  <c r="AA63" i="26"/>
  <c r="AE63" i="26" s="1"/>
  <c r="AA60" i="26"/>
  <c r="AE60" i="26" s="1"/>
  <c r="AA59" i="26"/>
  <c r="AE59" i="26" s="1"/>
  <c r="AA57" i="26"/>
  <c r="AE57" i="26" s="1"/>
  <c r="AA56" i="26"/>
  <c r="AE56" i="26" s="1"/>
  <c r="AA55" i="26"/>
  <c r="AE55" i="26" s="1"/>
  <c r="AA52" i="26"/>
  <c r="AE52" i="26" s="1"/>
  <c r="AA51" i="26"/>
  <c r="AE51" i="26" s="1"/>
  <c r="AA50" i="26"/>
  <c r="AE50" i="26" s="1"/>
  <c r="AA49" i="26"/>
  <c r="AE49" i="26" s="1"/>
  <c r="AA48" i="26"/>
  <c r="AE48" i="26" s="1"/>
  <c r="AA47" i="26"/>
  <c r="AE47" i="26" s="1"/>
  <c r="AA45" i="26"/>
  <c r="AE45" i="26" s="1"/>
  <c r="AA44" i="26"/>
  <c r="AE44" i="26" s="1"/>
  <c r="AA43" i="26"/>
  <c r="AE43" i="26" s="1"/>
  <c r="AA42" i="26"/>
  <c r="AE42" i="26" s="1"/>
  <c r="AA41" i="26"/>
  <c r="AA39" i="26"/>
  <c r="AE39" i="26" s="1"/>
  <c r="AA38" i="26"/>
  <c r="AE38" i="26" s="1"/>
  <c r="AA37" i="26"/>
  <c r="AE37" i="26" s="1"/>
  <c r="AA36" i="26"/>
  <c r="AE36" i="26" s="1"/>
  <c r="AA35" i="26"/>
  <c r="AE35" i="26" s="1"/>
  <c r="AA34" i="26"/>
  <c r="AE34" i="26" s="1"/>
  <c r="AA33" i="26"/>
  <c r="AE33" i="26" s="1"/>
  <c r="AA32" i="26"/>
  <c r="AE32" i="26" s="1"/>
  <c r="AA31" i="26"/>
  <c r="AE31" i="26" s="1"/>
  <c r="AA30" i="26"/>
  <c r="AE30" i="26" s="1"/>
  <c r="AA28" i="26"/>
  <c r="AE28" i="26" s="1"/>
  <c r="AA27" i="26"/>
  <c r="AE27" i="26" s="1"/>
  <c r="AA26" i="26"/>
  <c r="AE26" i="26" s="1"/>
  <c r="AA25" i="26"/>
  <c r="AE25" i="26" s="1"/>
  <c r="AA24" i="26"/>
  <c r="AE24" i="26" s="1"/>
  <c r="AA23" i="26"/>
  <c r="AE23" i="26" s="1"/>
  <c r="Z11" i="26"/>
  <c r="AA261" i="24"/>
  <c r="AE261" i="24" s="1"/>
  <c r="Z261" i="24"/>
  <c r="AD261" i="24" s="1"/>
  <c r="AA260" i="24"/>
  <c r="AE260" i="24" s="1"/>
  <c r="Z260" i="24"/>
  <c r="AD260" i="24" s="1"/>
  <c r="AA259" i="24"/>
  <c r="AE259" i="24" s="1"/>
  <c r="Z259" i="24"/>
  <c r="AD259" i="24" s="1"/>
  <c r="AA258" i="24"/>
  <c r="AE258" i="24" s="1"/>
  <c r="Z258" i="24"/>
  <c r="AD258" i="24" s="1"/>
  <c r="AA257" i="24"/>
  <c r="AE257" i="24" s="1"/>
  <c r="Z257" i="24"/>
  <c r="AD257" i="24" s="1"/>
  <c r="AA256" i="24"/>
  <c r="AE256" i="24" s="1"/>
  <c r="Z256" i="24"/>
  <c r="AD256" i="24" s="1"/>
  <c r="AA255" i="24"/>
  <c r="AE255" i="24" s="1"/>
  <c r="Z255" i="24"/>
  <c r="AD255" i="24" s="1"/>
  <c r="AA253" i="24"/>
  <c r="AE253" i="24" s="1"/>
  <c r="Z253" i="24"/>
  <c r="AA252" i="24"/>
  <c r="AE252" i="24" s="1"/>
  <c r="Z252" i="24"/>
  <c r="AD252" i="24" s="1"/>
  <c r="AA251" i="24"/>
  <c r="AE251" i="24" s="1"/>
  <c r="Z251" i="24"/>
  <c r="AD251" i="24" s="1"/>
  <c r="AA250" i="24"/>
  <c r="AE250" i="24" s="1"/>
  <c r="Z250" i="24"/>
  <c r="AD250" i="24" s="1"/>
  <c r="AA249" i="24"/>
  <c r="AE249" i="24" s="1"/>
  <c r="Z249" i="24"/>
  <c r="AD249" i="24" s="1"/>
  <c r="AA248" i="24"/>
  <c r="AE248" i="24" s="1"/>
  <c r="Z248" i="24"/>
  <c r="AD248" i="24" s="1"/>
  <c r="AA247" i="24"/>
  <c r="AE247" i="24" s="1"/>
  <c r="Z247" i="24"/>
  <c r="AD247" i="24" s="1"/>
  <c r="AA246" i="24"/>
  <c r="AE246" i="24" s="1"/>
  <c r="Z246" i="24"/>
  <c r="AD246" i="24" s="1"/>
  <c r="AA245" i="24"/>
  <c r="AE245" i="24" s="1"/>
  <c r="Z245" i="24"/>
  <c r="AD245" i="24" s="1"/>
  <c r="AA244" i="24"/>
  <c r="AE244" i="24" s="1"/>
  <c r="Z244" i="24"/>
  <c r="AD244" i="24" s="1"/>
  <c r="AA243" i="24"/>
  <c r="AE243" i="24" s="1"/>
  <c r="Z243" i="24"/>
  <c r="AD243" i="24" s="1"/>
  <c r="AA242" i="24"/>
  <c r="AE242" i="24" s="1"/>
  <c r="Z242" i="24"/>
  <c r="AD242" i="24" s="1"/>
  <c r="AA241" i="24"/>
  <c r="AE241" i="24" s="1"/>
  <c r="Z241" i="24"/>
  <c r="AD241" i="24" s="1"/>
  <c r="AA240" i="24"/>
  <c r="AE240" i="24" s="1"/>
  <c r="Z240" i="24"/>
  <c r="AD240" i="24" s="1"/>
  <c r="AA239" i="24"/>
  <c r="AE239" i="24" s="1"/>
  <c r="Z239" i="24"/>
  <c r="AD239" i="24" s="1"/>
  <c r="AA237" i="24"/>
  <c r="AE237" i="24" s="1"/>
  <c r="Z237" i="24"/>
  <c r="AD237" i="24" s="1"/>
  <c r="AA236" i="24"/>
  <c r="AE236" i="24" s="1"/>
  <c r="Z236" i="24"/>
  <c r="AD236" i="24" s="1"/>
  <c r="AA235" i="24"/>
  <c r="AE235" i="24" s="1"/>
  <c r="Z235" i="24"/>
  <c r="AD235" i="24" s="1"/>
  <c r="AA234" i="24"/>
  <c r="AE234" i="24" s="1"/>
  <c r="Z234" i="24"/>
  <c r="AD234" i="24" s="1"/>
  <c r="AA233" i="24"/>
  <c r="AE233" i="24" s="1"/>
  <c r="Z233" i="24"/>
  <c r="AD233" i="24" s="1"/>
  <c r="AA232" i="24"/>
  <c r="AE232" i="24" s="1"/>
  <c r="Z232" i="24"/>
  <c r="AD232" i="24" s="1"/>
  <c r="AA231" i="24"/>
  <c r="AE231" i="24" s="1"/>
  <c r="Z231" i="24"/>
  <c r="AD231" i="24" s="1"/>
  <c r="AA230" i="24"/>
  <c r="AE230" i="24" s="1"/>
  <c r="Z230" i="24"/>
  <c r="AD230" i="24" s="1"/>
  <c r="AA229" i="24"/>
  <c r="AE229" i="24" s="1"/>
  <c r="Z229" i="24"/>
  <c r="AD229" i="24" s="1"/>
  <c r="AA228" i="24"/>
  <c r="AE228" i="24" s="1"/>
  <c r="Z228" i="24"/>
  <c r="AD228" i="24" s="1"/>
  <c r="AA227" i="24"/>
  <c r="AE227" i="24" s="1"/>
  <c r="Z227" i="24"/>
  <c r="AD227" i="24" s="1"/>
  <c r="AA226" i="24"/>
  <c r="AE226" i="24" s="1"/>
  <c r="Z226" i="24"/>
  <c r="AD226" i="24" s="1"/>
  <c r="AA225" i="24"/>
  <c r="AE225" i="24" s="1"/>
  <c r="Z225" i="24"/>
  <c r="AD225" i="24" s="1"/>
  <c r="AA224" i="24"/>
  <c r="AE224" i="24" s="1"/>
  <c r="Z224" i="24"/>
  <c r="AD224" i="24" s="1"/>
  <c r="AA221" i="24"/>
  <c r="AE221" i="24" s="1"/>
  <c r="Z221" i="24"/>
  <c r="AD221" i="24" s="1"/>
  <c r="AA220" i="24"/>
  <c r="AE220" i="24" s="1"/>
  <c r="Z220" i="24"/>
  <c r="AD220" i="24" s="1"/>
  <c r="AA219" i="24"/>
  <c r="AE219" i="24" s="1"/>
  <c r="Z219" i="24"/>
  <c r="AD219" i="24" s="1"/>
  <c r="AA218" i="24"/>
  <c r="AE218" i="24" s="1"/>
  <c r="Z218" i="24"/>
  <c r="AD218" i="24" s="1"/>
  <c r="AA217" i="24"/>
  <c r="AE217" i="24" s="1"/>
  <c r="Z217" i="24"/>
  <c r="AD217" i="24" s="1"/>
  <c r="AA216" i="24"/>
  <c r="AE216" i="24" s="1"/>
  <c r="Z216" i="24"/>
  <c r="AD216" i="24" s="1"/>
  <c r="AA215" i="24"/>
  <c r="AE215" i="24" s="1"/>
  <c r="Z215" i="24"/>
  <c r="AD215" i="24" s="1"/>
  <c r="AA214" i="24"/>
  <c r="AE214" i="24" s="1"/>
  <c r="Z214" i="24"/>
  <c r="AD214" i="24" s="1"/>
  <c r="AA213" i="24"/>
  <c r="AE213" i="24" s="1"/>
  <c r="Z213" i="24"/>
  <c r="AD213" i="24" s="1"/>
  <c r="AA212" i="24"/>
  <c r="AE212" i="24" s="1"/>
  <c r="Z212" i="24"/>
  <c r="AD212" i="24" s="1"/>
  <c r="AA211" i="24"/>
  <c r="AE211" i="24" s="1"/>
  <c r="Z211" i="24"/>
  <c r="AD211" i="24" s="1"/>
  <c r="AA210" i="24"/>
  <c r="AE210" i="24" s="1"/>
  <c r="Z210" i="24"/>
  <c r="AD210" i="24" s="1"/>
  <c r="AA209" i="24"/>
  <c r="AE209" i="24" s="1"/>
  <c r="Z209" i="24"/>
  <c r="AD209" i="24" s="1"/>
  <c r="AA208" i="24"/>
  <c r="AE208" i="24" s="1"/>
  <c r="Z208" i="24"/>
  <c r="AD208" i="24" s="1"/>
  <c r="AA207" i="24"/>
  <c r="AE207" i="24" s="1"/>
  <c r="Z207" i="24"/>
  <c r="AD207" i="24" s="1"/>
  <c r="AA206" i="24"/>
  <c r="AE206" i="24" s="1"/>
  <c r="AA205" i="24"/>
  <c r="AE205" i="24" s="1"/>
  <c r="Z205" i="24"/>
  <c r="AD205" i="24" s="1"/>
  <c r="AA204" i="24"/>
  <c r="AE204" i="24" s="1"/>
  <c r="Z204" i="24"/>
  <c r="AD204" i="24" s="1"/>
  <c r="AA203" i="24"/>
  <c r="AE203" i="24" s="1"/>
  <c r="Z203" i="24"/>
  <c r="AD203" i="24" s="1"/>
  <c r="AA202" i="24"/>
  <c r="AE202" i="24" s="1"/>
  <c r="Z202" i="24"/>
  <c r="AD202" i="24" s="1"/>
  <c r="AA201" i="24"/>
  <c r="AE201" i="24" s="1"/>
  <c r="Z201" i="24"/>
  <c r="AD201" i="24" s="1"/>
  <c r="AA200" i="24"/>
  <c r="AE200" i="24" s="1"/>
  <c r="Z200" i="24"/>
  <c r="AD200" i="24" s="1"/>
  <c r="AA199" i="24"/>
  <c r="AE199" i="24" s="1"/>
  <c r="Z199" i="24"/>
  <c r="AD199" i="24" s="1"/>
  <c r="AA198" i="24"/>
  <c r="AE198" i="24" s="1"/>
  <c r="Z198" i="24"/>
  <c r="AD198" i="24" s="1"/>
  <c r="AA197" i="24"/>
  <c r="AE197" i="24" s="1"/>
  <c r="Z197" i="24"/>
  <c r="AD197" i="24" s="1"/>
  <c r="AA196" i="24"/>
  <c r="AE196" i="24" s="1"/>
  <c r="Z196" i="24"/>
  <c r="AD196" i="24" s="1"/>
  <c r="AA195" i="24"/>
  <c r="AE195" i="24" s="1"/>
  <c r="Z195" i="24"/>
  <c r="AD195" i="24" s="1"/>
  <c r="AA194" i="24"/>
  <c r="AE194" i="24" s="1"/>
  <c r="Z194" i="24"/>
  <c r="AD194" i="24" s="1"/>
  <c r="AA193" i="24"/>
  <c r="AE193" i="24" s="1"/>
  <c r="Z193" i="24"/>
  <c r="AD193" i="24" s="1"/>
  <c r="AA192" i="24"/>
  <c r="AE192" i="24" s="1"/>
  <c r="Z192" i="24"/>
  <c r="AD192" i="24" s="1"/>
  <c r="AA191" i="24"/>
  <c r="AE191" i="24" s="1"/>
  <c r="AA186" i="24"/>
  <c r="AE186" i="24" s="1"/>
  <c r="AA185" i="24"/>
  <c r="AE185" i="24" s="1"/>
  <c r="AA184" i="24"/>
  <c r="AE184" i="24" s="1"/>
  <c r="AA183" i="24"/>
  <c r="AE183" i="24" s="1"/>
  <c r="AA180" i="24"/>
  <c r="AE180" i="24" s="1"/>
  <c r="AA179" i="24"/>
  <c r="AE179" i="24" s="1"/>
  <c r="AA177" i="24"/>
  <c r="AE177" i="24" s="1"/>
  <c r="AA176" i="24"/>
  <c r="AE176" i="24" s="1"/>
  <c r="AA175" i="24"/>
  <c r="AE175" i="24" s="1"/>
  <c r="AA172" i="24"/>
  <c r="AE172" i="24" s="1"/>
  <c r="AA171" i="24"/>
  <c r="AE171" i="24" s="1"/>
  <c r="AA170" i="24"/>
  <c r="AE170" i="24" s="1"/>
  <c r="AA169" i="24"/>
  <c r="AE169" i="24" s="1"/>
  <c r="AA168" i="24"/>
  <c r="AE168" i="24" s="1"/>
  <c r="AA167" i="24"/>
  <c r="AE167" i="24" s="1"/>
  <c r="AA166" i="24"/>
  <c r="AE166" i="24" s="1"/>
  <c r="AA165" i="24"/>
  <c r="AE165" i="24" s="1"/>
  <c r="AA164" i="24"/>
  <c r="AE164" i="24" s="1"/>
  <c r="AA163" i="24"/>
  <c r="AE163" i="24" s="1"/>
  <c r="AA162" i="24"/>
  <c r="AE162" i="24" s="1"/>
  <c r="AA159" i="24"/>
  <c r="AE159" i="24" s="1"/>
  <c r="AA158" i="24"/>
  <c r="AE158" i="24" s="1"/>
  <c r="AA157" i="24"/>
  <c r="AE157" i="24" s="1"/>
  <c r="AA156" i="24"/>
  <c r="AE156" i="24" s="1"/>
  <c r="AA155" i="24"/>
  <c r="AE155" i="24" s="1"/>
  <c r="AA154" i="24"/>
  <c r="AE154" i="24" s="1"/>
  <c r="AA153" i="24"/>
  <c r="AE153" i="24" s="1"/>
  <c r="AA152" i="24"/>
  <c r="AE152" i="24" s="1"/>
  <c r="AA151" i="24"/>
  <c r="AE151" i="24" s="1"/>
  <c r="AA150" i="24"/>
  <c r="AE150" i="24" s="1"/>
  <c r="AA149" i="24"/>
  <c r="AE149" i="24" s="1"/>
  <c r="AA148" i="24"/>
  <c r="AE148" i="24" s="1"/>
  <c r="AA147" i="24"/>
  <c r="AE147" i="24" s="1"/>
  <c r="AA146" i="24"/>
  <c r="AE146" i="24" s="1"/>
  <c r="AA145" i="24"/>
  <c r="AE145" i="24" s="1"/>
  <c r="AA144" i="24"/>
  <c r="AE144" i="24" s="1"/>
  <c r="AA143" i="24"/>
  <c r="AE143" i="24" s="1"/>
  <c r="AA142" i="24"/>
  <c r="AE142" i="24" s="1"/>
  <c r="AA141" i="24"/>
  <c r="AE141" i="24" s="1"/>
  <c r="AA140" i="24"/>
  <c r="AE140" i="24" s="1"/>
  <c r="AA139" i="24"/>
  <c r="AE139" i="24" s="1"/>
  <c r="AA138" i="24"/>
  <c r="AE138" i="24" s="1"/>
  <c r="AA137" i="24"/>
  <c r="AE137" i="24" s="1"/>
  <c r="AA136" i="24"/>
  <c r="AE136" i="24" s="1"/>
  <c r="AA133" i="24"/>
  <c r="AE133" i="24" s="1"/>
  <c r="Z133" i="24"/>
  <c r="AD133" i="24" s="1"/>
  <c r="AA132" i="24"/>
  <c r="AE132" i="24" s="1"/>
  <c r="Z132" i="24"/>
  <c r="AD132" i="24" s="1"/>
  <c r="AA131" i="24"/>
  <c r="AE131" i="24" s="1"/>
  <c r="Z131" i="24"/>
  <c r="AD131" i="24" s="1"/>
  <c r="AA130" i="24"/>
  <c r="AE130" i="24" s="1"/>
  <c r="Z130" i="24"/>
  <c r="AD130" i="24" s="1"/>
  <c r="AA129" i="24"/>
  <c r="AE129" i="24" s="1"/>
  <c r="Z129" i="24"/>
  <c r="AD129" i="24" s="1"/>
  <c r="AA128" i="24"/>
  <c r="AE128" i="24" s="1"/>
  <c r="Z128" i="24"/>
  <c r="AD128" i="24" s="1"/>
  <c r="AA127" i="24"/>
  <c r="AE127" i="24" s="1"/>
  <c r="Z127" i="24"/>
  <c r="AD127" i="24" s="1"/>
  <c r="AA125" i="24"/>
  <c r="AE125" i="24" s="1"/>
  <c r="Z125" i="24"/>
  <c r="AD125" i="24" s="1"/>
  <c r="AA124" i="24"/>
  <c r="AE124" i="24" s="1"/>
  <c r="Z124" i="24"/>
  <c r="AD124" i="24" s="1"/>
  <c r="AA123" i="24"/>
  <c r="AE123" i="24" s="1"/>
  <c r="Z123" i="24"/>
  <c r="AD123" i="24" s="1"/>
  <c r="AA122" i="24"/>
  <c r="AE122" i="24" s="1"/>
  <c r="Z122" i="24"/>
  <c r="AD122" i="24" s="1"/>
  <c r="AA121" i="24"/>
  <c r="AE121" i="24" s="1"/>
  <c r="Z121" i="24"/>
  <c r="AD121" i="24" s="1"/>
  <c r="AA120" i="24"/>
  <c r="AE120" i="24" s="1"/>
  <c r="Z120" i="24"/>
  <c r="AD120" i="24" s="1"/>
  <c r="AA119" i="24"/>
  <c r="AE119" i="24" s="1"/>
  <c r="Z119" i="24"/>
  <c r="AD119" i="24" s="1"/>
  <c r="AA118" i="24"/>
  <c r="AE118" i="24" s="1"/>
  <c r="Z118" i="24"/>
  <c r="AD118" i="24" s="1"/>
  <c r="AA117" i="24"/>
  <c r="AE117" i="24" s="1"/>
  <c r="Z117" i="24"/>
  <c r="AD117" i="24" s="1"/>
  <c r="AA116" i="24"/>
  <c r="AE116" i="24" s="1"/>
  <c r="Z116" i="24"/>
  <c r="AD116" i="24" s="1"/>
  <c r="AA115" i="24"/>
  <c r="AE115" i="24" s="1"/>
  <c r="Z115" i="24"/>
  <c r="AD115" i="24" s="1"/>
  <c r="AA114" i="24"/>
  <c r="AE114" i="24" s="1"/>
  <c r="Z114" i="24"/>
  <c r="AD114" i="24" s="1"/>
  <c r="AA113" i="24"/>
  <c r="AE113" i="24" s="1"/>
  <c r="AA112" i="24"/>
  <c r="AE112" i="24" s="1"/>
  <c r="Z112" i="24"/>
  <c r="AD112" i="24" s="1"/>
  <c r="AA111" i="24"/>
  <c r="AE111" i="24" s="1"/>
  <c r="Z111" i="24"/>
  <c r="AD111" i="24" s="1"/>
  <c r="AA110" i="24"/>
  <c r="AE110" i="24" s="1"/>
  <c r="Z110" i="24"/>
  <c r="AD110" i="24" s="1"/>
  <c r="AA109" i="24"/>
  <c r="AE109" i="24" s="1"/>
  <c r="Z109" i="24"/>
  <c r="AD109" i="24" s="1"/>
  <c r="AA108" i="24"/>
  <c r="AE108" i="24" s="1"/>
  <c r="Z108" i="24"/>
  <c r="AD108" i="24" s="1"/>
  <c r="AA107" i="24"/>
  <c r="AE107" i="24" s="1"/>
  <c r="Z107" i="24"/>
  <c r="AD107" i="24" s="1"/>
  <c r="AA106" i="24"/>
  <c r="AE106" i="24" s="1"/>
  <c r="Z106" i="24"/>
  <c r="AD106" i="24" s="1"/>
  <c r="AA105" i="24"/>
  <c r="AE105" i="24" s="1"/>
  <c r="Z105" i="24"/>
  <c r="AD105" i="24" s="1"/>
  <c r="AA104" i="24"/>
  <c r="AE104" i="24" s="1"/>
  <c r="Z104" i="24"/>
  <c r="AD104" i="24" s="1"/>
  <c r="AA103" i="24"/>
  <c r="AE103" i="24" s="1"/>
  <c r="Z103" i="24"/>
  <c r="AD103" i="24" s="1"/>
  <c r="AA102" i="24"/>
  <c r="AE102" i="24" s="1"/>
  <c r="Z102" i="24"/>
  <c r="AD102" i="24" s="1"/>
  <c r="AA101" i="24"/>
  <c r="AE101" i="24" s="1"/>
  <c r="Z101" i="24"/>
  <c r="AA98" i="24"/>
  <c r="AE98" i="24" s="1"/>
  <c r="Z98" i="24"/>
  <c r="AD98" i="24" s="1"/>
  <c r="AA97" i="24"/>
  <c r="AE97" i="24" s="1"/>
  <c r="Z97" i="24"/>
  <c r="AD97" i="24" s="1"/>
  <c r="AA96" i="24"/>
  <c r="AE96" i="24" s="1"/>
  <c r="Z96" i="24"/>
  <c r="AD96" i="24" s="1"/>
  <c r="AA95" i="24"/>
  <c r="AE95" i="24" s="1"/>
  <c r="Z95" i="24"/>
  <c r="AD95" i="24" s="1"/>
  <c r="AA94" i="24"/>
  <c r="AE94" i="24" s="1"/>
  <c r="Z94" i="24"/>
  <c r="AD94" i="24" s="1"/>
  <c r="AA93" i="24"/>
  <c r="AE93" i="24" s="1"/>
  <c r="Z93" i="24"/>
  <c r="AD93" i="24" s="1"/>
  <c r="AA92" i="24"/>
  <c r="AE92" i="24" s="1"/>
  <c r="Z92" i="24"/>
  <c r="AD92" i="24" s="1"/>
  <c r="AA91" i="24"/>
  <c r="AE91" i="24" s="1"/>
  <c r="Z91" i="24"/>
  <c r="AD91" i="24" s="1"/>
  <c r="AA90" i="24"/>
  <c r="AE90" i="24" s="1"/>
  <c r="Z90" i="24"/>
  <c r="AD90" i="24" s="1"/>
  <c r="AA89" i="24"/>
  <c r="AE89" i="24" s="1"/>
  <c r="Z89" i="24"/>
  <c r="AD89" i="24" s="1"/>
  <c r="AA88" i="24"/>
  <c r="AE88" i="24" s="1"/>
  <c r="Z88" i="24"/>
  <c r="AD88" i="24" s="1"/>
  <c r="AA87" i="24"/>
  <c r="AE87" i="24" s="1"/>
  <c r="Z87" i="24"/>
  <c r="AD87" i="24" s="1"/>
  <c r="AA86" i="24"/>
  <c r="AE86" i="24" s="1"/>
  <c r="Z86" i="24"/>
  <c r="AD86" i="24" s="1"/>
  <c r="AA85" i="24"/>
  <c r="AE85" i="24" s="1"/>
  <c r="Z85" i="24"/>
  <c r="AD85" i="24" s="1"/>
  <c r="AA84" i="24"/>
  <c r="AE84" i="24" s="1"/>
  <c r="AA83" i="24"/>
  <c r="AE83" i="24" s="1"/>
  <c r="Z83" i="24"/>
  <c r="AD83" i="24" s="1"/>
  <c r="AA82" i="24"/>
  <c r="AE82" i="24" s="1"/>
  <c r="Z82" i="24"/>
  <c r="AD82" i="24" s="1"/>
  <c r="AA81" i="24"/>
  <c r="AE81" i="24" s="1"/>
  <c r="Z81" i="24"/>
  <c r="AD81" i="24" s="1"/>
  <c r="AA80" i="24"/>
  <c r="AE80" i="24" s="1"/>
  <c r="Z80" i="24"/>
  <c r="AD80" i="24" s="1"/>
  <c r="AA79" i="24"/>
  <c r="AE79" i="24" s="1"/>
  <c r="Z79" i="24"/>
  <c r="AD79" i="24" s="1"/>
  <c r="AA78" i="24"/>
  <c r="AE78" i="24" s="1"/>
  <c r="Z78" i="24"/>
  <c r="AD78" i="24" s="1"/>
  <c r="AA77" i="24"/>
  <c r="AE77" i="24" s="1"/>
  <c r="Z77" i="24"/>
  <c r="AD77" i="24" s="1"/>
  <c r="AA76" i="24"/>
  <c r="AE76" i="24" s="1"/>
  <c r="Z76" i="24"/>
  <c r="AD76" i="24" s="1"/>
  <c r="AA75" i="24"/>
  <c r="AE75" i="24" s="1"/>
  <c r="Z75" i="24"/>
  <c r="AD75" i="24" s="1"/>
  <c r="AA74" i="24"/>
  <c r="AE74" i="24" s="1"/>
  <c r="Z74" i="24"/>
  <c r="AD74" i="24" s="1"/>
  <c r="AA73" i="24"/>
  <c r="AE73" i="24" s="1"/>
  <c r="Z73" i="24"/>
  <c r="AD73" i="24" s="1"/>
  <c r="AA72" i="24"/>
  <c r="AE72" i="24" s="1"/>
  <c r="Z72" i="24"/>
  <c r="AD72" i="24" s="1"/>
  <c r="AA66" i="24"/>
  <c r="AE66" i="24" s="1"/>
  <c r="AA65" i="24"/>
  <c r="AE65" i="24" s="1"/>
  <c r="AA64" i="24"/>
  <c r="AE64" i="24" s="1"/>
  <c r="AA63" i="24"/>
  <c r="AE63" i="24" s="1"/>
  <c r="AA60" i="24"/>
  <c r="AE60" i="24" s="1"/>
  <c r="AA59" i="24"/>
  <c r="AE59" i="24" s="1"/>
  <c r="AA58" i="24"/>
  <c r="AE58" i="24" s="1"/>
  <c r="AA57" i="24"/>
  <c r="AE57" i="24" s="1"/>
  <c r="AA56" i="24"/>
  <c r="AE56" i="24" s="1"/>
  <c r="AA55" i="24"/>
  <c r="AE55" i="24" s="1"/>
  <c r="AA52" i="24"/>
  <c r="AE52" i="24" s="1"/>
  <c r="AA51" i="24"/>
  <c r="AE51" i="24" s="1"/>
  <c r="AA50" i="24"/>
  <c r="AE50" i="24" s="1"/>
  <c r="AA49" i="24"/>
  <c r="AE49" i="24" s="1"/>
  <c r="AA48" i="24"/>
  <c r="AE48" i="24" s="1"/>
  <c r="AA47" i="24"/>
  <c r="AE47" i="24" s="1"/>
  <c r="AA46" i="24"/>
  <c r="AE46" i="24" s="1"/>
  <c r="AA45" i="24"/>
  <c r="AE45" i="24" s="1"/>
  <c r="AA44" i="24"/>
  <c r="AE44" i="24" s="1"/>
  <c r="AA43" i="24"/>
  <c r="AE43" i="24" s="1"/>
  <c r="AA42" i="24"/>
  <c r="AE42" i="24" s="1"/>
  <c r="AA39" i="24"/>
  <c r="AE39" i="24" s="1"/>
  <c r="AA38" i="24"/>
  <c r="AE38" i="24" s="1"/>
  <c r="AA37" i="24"/>
  <c r="AE37" i="24" s="1"/>
  <c r="AA36" i="24"/>
  <c r="AE36" i="24" s="1"/>
  <c r="AA35" i="24"/>
  <c r="AE35" i="24" s="1"/>
  <c r="AA34" i="24"/>
  <c r="AE34" i="24" s="1"/>
  <c r="AA33" i="24"/>
  <c r="AE33" i="24" s="1"/>
  <c r="AA32" i="24"/>
  <c r="AE32" i="24" s="1"/>
  <c r="AA31" i="24"/>
  <c r="AE31" i="24" s="1"/>
  <c r="AA30" i="24"/>
  <c r="AE30" i="24" s="1"/>
  <c r="AA28" i="24"/>
  <c r="AE28" i="24" s="1"/>
  <c r="AE27" i="24"/>
  <c r="AE26" i="24"/>
  <c r="AE25" i="24"/>
  <c r="AA24" i="24"/>
  <c r="AE24" i="24" s="1"/>
  <c r="AA23" i="24"/>
  <c r="AE23" i="24" s="1"/>
  <c r="AA261" i="25"/>
  <c r="AE261" i="25" s="1"/>
  <c r="Z261" i="25"/>
  <c r="AD261" i="25" s="1"/>
  <c r="AA260" i="25"/>
  <c r="AE260" i="25" s="1"/>
  <c r="Z260" i="25"/>
  <c r="AD260" i="25" s="1"/>
  <c r="AA259" i="25"/>
  <c r="AE259" i="25" s="1"/>
  <c r="Z259" i="25"/>
  <c r="AD259" i="25" s="1"/>
  <c r="AA258" i="25"/>
  <c r="AE258" i="25" s="1"/>
  <c r="Z258" i="25"/>
  <c r="AD258" i="25" s="1"/>
  <c r="AA257" i="25"/>
  <c r="AE257" i="25" s="1"/>
  <c r="Z257" i="25"/>
  <c r="AD257" i="25" s="1"/>
  <c r="AA256" i="25"/>
  <c r="AE256" i="25" s="1"/>
  <c r="Z256" i="25"/>
  <c r="AD256" i="25" s="1"/>
  <c r="AA255" i="25"/>
  <c r="AE255" i="25" s="1"/>
  <c r="Z255" i="25"/>
  <c r="AA254" i="25"/>
  <c r="AE254" i="25" s="1"/>
  <c r="AA253" i="25"/>
  <c r="AE253" i="25" s="1"/>
  <c r="Z253" i="25"/>
  <c r="AD253" i="25" s="1"/>
  <c r="AA252" i="25"/>
  <c r="AE252" i="25" s="1"/>
  <c r="Z252" i="25"/>
  <c r="AD252" i="25" s="1"/>
  <c r="AA251" i="25"/>
  <c r="AE251" i="25" s="1"/>
  <c r="Z251" i="25"/>
  <c r="AD251" i="25" s="1"/>
  <c r="AA250" i="25"/>
  <c r="AE250" i="25" s="1"/>
  <c r="Z250" i="25"/>
  <c r="AD250" i="25" s="1"/>
  <c r="AA249" i="25"/>
  <c r="AE249" i="25" s="1"/>
  <c r="Z249" i="25"/>
  <c r="AD249" i="25" s="1"/>
  <c r="AA248" i="25"/>
  <c r="AE248" i="25" s="1"/>
  <c r="Z248" i="25"/>
  <c r="AD248" i="25" s="1"/>
  <c r="AA247" i="25"/>
  <c r="AE247" i="25" s="1"/>
  <c r="Z247" i="25"/>
  <c r="AD247" i="25" s="1"/>
  <c r="AA246" i="25"/>
  <c r="AE246" i="25" s="1"/>
  <c r="Z246" i="25"/>
  <c r="AD246" i="25" s="1"/>
  <c r="AA245" i="25"/>
  <c r="AE245" i="25" s="1"/>
  <c r="Z245" i="25"/>
  <c r="AD245" i="25" s="1"/>
  <c r="AA244" i="25"/>
  <c r="AE244" i="25" s="1"/>
  <c r="Z244" i="25"/>
  <c r="AD244" i="25" s="1"/>
  <c r="AA243" i="25"/>
  <c r="AE243" i="25" s="1"/>
  <c r="Z243" i="25"/>
  <c r="AD243" i="25" s="1"/>
  <c r="AA242" i="25"/>
  <c r="AE242" i="25" s="1"/>
  <c r="Z242" i="25"/>
  <c r="AD242" i="25" s="1"/>
  <c r="AA241" i="25"/>
  <c r="AE241" i="25" s="1"/>
  <c r="Z241" i="25"/>
  <c r="AD241" i="25" s="1"/>
  <c r="AA240" i="25"/>
  <c r="AE240" i="25" s="1"/>
  <c r="Z240" i="25"/>
  <c r="AD240" i="25" s="1"/>
  <c r="AA239" i="25"/>
  <c r="AE239" i="25" s="1"/>
  <c r="Z239" i="25"/>
  <c r="AD239" i="25" s="1"/>
  <c r="AA238" i="25"/>
  <c r="AE238" i="25" s="1"/>
  <c r="AA237" i="25"/>
  <c r="AE237" i="25" s="1"/>
  <c r="Z237" i="25"/>
  <c r="AD237" i="25" s="1"/>
  <c r="AA236" i="25"/>
  <c r="AE236" i="25" s="1"/>
  <c r="Z236" i="25"/>
  <c r="AD236" i="25" s="1"/>
  <c r="AA235" i="25"/>
  <c r="AE235" i="25" s="1"/>
  <c r="Z235" i="25"/>
  <c r="AD235" i="25" s="1"/>
  <c r="AA234" i="25"/>
  <c r="AE234" i="25" s="1"/>
  <c r="Z234" i="25"/>
  <c r="AD234" i="25" s="1"/>
  <c r="AA233" i="25"/>
  <c r="AE233" i="25" s="1"/>
  <c r="Z233" i="25"/>
  <c r="AD233" i="25" s="1"/>
  <c r="AA232" i="25"/>
  <c r="AE232" i="25" s="1"/>
  <c r="Z232" i="25"/>
  <c r="AD232" i="25" s="1"/>
  <c r="AA231" i="25"/>
  <c r="AE231" i="25" s="1"/>
  <c r="Z231" i="25"/>
  <c r="AD231" i="25" s="1"/>
  <c r="AA230" i="25"/>
  <c r="AE230" i="25" s="1"/>
  <c r="Z230" i="25"/>
  <c r="AD230" i="25" s="1"/>
  <c r="AA229" i="25"/>
  <c r="AE229" i="25" s="1"/>
  <c r="Z229" i="25"/>
  <c r="AD229" i="25" s="1"/>
  <c r="AA228" i="25"/>
  <c r="AE228" i="25" s="1"/>
  <c r="Z228" i="25"/>
  <c r="AD228" i="25" s="1"/>
  <c r="AA227" i="25"/>
  <c r="AE227" i="25" s="1"/>
  <c r="Z227" i="25"/>
  <c r="AD227" i="25" s="1"/>
  <c r="AA226" i="25"/>
  <c r="AE226" i="25" s="1"/>
  <c r="Z226" i="25"/>
  <c r="AD226" i="25" s="1"/>
  <c r="AA225" i="25"/>
  <c r="AE225" i="25" s="1"/>
  <c r="Z225" i="25"/>
  <c r="AD225" i="25" s="1"/>
  <c r="AA224" i="25"/>
  <c r="AE224" i="25" s="1"/>
  <c r="Z224" i="25"/>
  <c r="AD224" i="25" s="1"/>
  <c r="AA223" i="25"/>
  <c r="AE223" i="25" s="1"/>
  <c r="AA221" i="25"/>
  <c r="AE221" i="25" s="1"/>
  <c r="Z221" i="25"/>
  <c r="AD221" i="25" s="1"/>
  <c r="AA220" i="25"/>
  <c r="AE220" i="25" s="1"/>
  <c r="Z220" i="25"/>
  <c r="AD220" i="25" s="1"/>
  <c r="AA219" i="25"/>
  <c r="AE219" i="25" s="1"/>
  <c r="Z219" i="25"/>
  <c r="AD219" i="25" s="1"/>
  <c r="AA218" i="25"/>
  <c r="AE218" i="25" s="1"/>
  <c r="Z218" i="25"/>
  <c r="AD218" i="25" s="1"/>
  <c r="AA217" i="25"/>
  <c r="AE217" i="25" s="1"/>
  <c r="Z217" i="25"/>
  <c r="AD217" i="25" s="1"/>
  <c r="AA216" i="25"/>
  <c r="AE216" i="25" s="1"/>
  <c r="Z216" i="25"/>
  <c r="AD216" i="25" s="1"/>
  <c r="AA215" i="25"/>
  <c r="AE215" i="25" s="1"/>
  <c r="Z215" i="25"/>
  <c r="AD215" i="25" s="1"/>
  <c r="AA214" i="25"/>
  <c r="AE214" i="25" s="1"/>
  <c r="Z214" i="25"/>
  <c r="AD214" i="25" s="1"/>
  <c r="AA213" i="25"/>
  <c r="AE213" i="25" s="1"/>
  <c r="Z213" i="25"/>
  <c r="AD213" i="25" s="1"/>
  <c r="AA212" i="25"/>
  <c r="AE212" i="25" s="1"/>
  <c r="Z212" i="25"/>
  <c r="AD212" i="25" s="1"/>
  <c r="AA211" i="25"/>
  <c r="AE211" i="25" s="1"/>
  <c r="Z211" i="25"/>
  <c r="AD211" i="25" s="1"/>
  <c r="AA210" i="25"/>
  <c r="AE210" i="25" s="1"/>
  <c r="Z210" i="25"/>
  <c r="AD210" i="25" s="1"/>
  <c r="AA209" i="25"/>
  <c r="AE209" i="25" s="1"/>
  <c r="Z209" i="25"/>
  <c r="AD209" i="25" s="1"/>
  <c r="AA208" i="25"/>
  <c r="AE208" i="25" s="1"/>
  <c r="Z208" i="25"/>
  <c r="AD208" i="25" s="1"/>
  <c r="AA207" i="25"/>
  <c r="AE207" i="25" s="1"/>
  <c r="Z207" i="25"/>
  <c r="AD207" i="25" s="1"/>
  <c r="AA205" i="25"/>
  <c r="AE205" i="25" s="1"/>
  <c r="Z205" i="25"/>
  <c r="AD205" i="25" s="1"/>
  <c r="AA204" i="25"/>
  <c r="AE204" i="25" s="1"/>
  <c r="Z204" i="25"/>
  <c r="AD204" i="25" s="1"/>
  <c r="AA203" i="25"/>
  <c r="AE203" i="25" s="1"/>
  <c r="Z203" i="25"/>
  <c r="AD203" i="25" s="1"/>
  <c r="AA202" i="25"/>
  <c r="AE202" i="25" s="1"/>
  <c r="Z202" i="25"/>
  <c r="AD202" i="25" s="1"/>
  <c r="AA201" i="25"/>
  <c r="AE201" i="25" s="1"/>
  <c r="Z201" i="25"/>
  <c r="AD201" i="25" s="1"/>
  <c r="AA200" i="25"/>
  <c r="AE200" i="25" s="1"/>
  <c r="Z200" i="25"/>
  <c r="AD200" i="25" s="1"/>
  <c r="AA199" i="25"/>
  <c r="AE199" i="25" s="1"/>
  <c r="Z199" i="25"/>
  <c r="AD199" i="25" s="1"/>
  <c r="AA198" i="25"/>
  <c r="AE198" i="25" s="1"/>
  <c r="Z198" i="25"/>
  <c r="AD198" i="25" s="1"/>
  <c r="AA197" i="25"/>
  <c r="AE197" i="25" s="1"/>
  <c r="Z197" i="25"/>
  <c r="AD197" i="25" s="1"/>
  <c r="AA196" i="25"/>
  <c r="AE196" i="25" s="1"/>
  <c r="Z196" i="25"/>
  <c r="AD196" i="25" s="1"/>
  <c r="AA195" i="25"/>
  <c r="AE195" i="25" s="1"/>
  <c r="Z195" i="25"/>
  <c r="AD195" i="25" s="1"/>
  <c r="AA194" i="25"/>
  <c r="AE194" i="25" s="1"/>
  <c r="Z194" i="25"/>
  <c r="AD194" i="25" s="1"/>
  <c r="AA193" i="25"/>
  <c r="AE193" i="25" s="1"/>
  <c r="Z193" i="25"/>
  <c r="AD193" i="25" s="1"/>
  <c r="AA192" i="25"/>
  <c r="AE192" i="25" s="1"/>
  <c r="Z192" i="25"/>
  <c r="AD192" i="25" s="1"/>
  <c r="AA186" i="25"/>
  <c r="AE186" i="25" s="1"/>
  <c r="AA185" i="25"/>
  <c r="AE185" i="25" s="1"/>
  <c r="AA184" i="25"/>
  <c r="AE184" i="25" s="1"/>
  <c r="AA183" i="25"/>
  <c r="AE183" i="25" s="1"/>
  <c r="AA180" i="25"/>
  <c r="AE180" i="25" s="1"/>
  <c r="AA179" i="25"/>
  <c r="AE179" i="25" s="1"/>
  <c r="AA177" i="25"/>
  <c r="AE177" i="25" s="1"/>
  <c r="AA176" i="25"/>
  <c r="AE176" i="25" s="1"/>
  <c r="AA175" i="25"/>
  <c r="AE175" i="25" s="1"/>
  <c r="AA174" i="25"/>
  <c r="AE174" i="25" s="1"/>
  <c r="AA172" i="25"/>
  <c r="AE172" i="25" s="1"/>
  <c r="AA171" i="25"/>
  <c r="AE171" i="25" s="1"/>
  <c r="AA170" i="25"/>
  <c r="AE170" i="25" s="1"/>
  <c r="AA169" i="25"/>
  <c r="AE169" i="25" s="1"/>
  <c r="AA168" i="25"/>
  <c r="AE168" i="25" s="1"/>
  <c r="AA167" i="25"/>
  <c r="AE167" i="25" s="1"/>
  <c r="AA165" i="25"/>
  <c r="AE165" i="25" s="1"/>
  <c r="AA164" i="25"/>
  <c r="AE164" i="25" s="1"/>
  <c r="AA163" i="25"/>
  <c r="AE163" i="25" s="1"/>
  <c r="AA162" i="25"/>
  <c r="AE162" i="25" s="1"/>
  <c r="AA161" i="25"/>
  <c r="AE161" i="25" s="1"/>
  <c r="AA159" i="25"/>
  <c r="AE159" i="25" s="1"/>
  <c r="AA158" i="25"/>
  <c r="AE158" i="25" s="1"/>
  <c r="AA157" i="25"/>
  <c r="AE157" i="25" s="1"/>
  <c r="AA156" i="25"/>
  <c r="AE156" i="25" s="1"/>
  <c r="AA155" i="25"/>
  <c r="AE155" i="25" s="1"/>
  <c r="AA154" i="25"/>
  <c r="AE154" i="25" s="1"/>
  <c r="AA153" i="25"/>
  <c r="AE153" i="25" s="1"/>
  <c r="AA152" i="25"/>
  <c r="AE152" i="25" s="1"/>
  <c r="AA151" i="25"/>
  <c r="AE151" i="25" s="1"/>
  <c r="AA150" i="25"/>
  <c r="AE150" i="25" s="1"/>
  <c r="AA149" i="25"/>
  <c r="AE149" i="25" s="1"/>
  <c r="AA148" i="25"/>
  <c r="AE148" i="25" s="1"/>
  <c r="AA147" i="25"/>
  <c r="AE147" i="25" s="1"/>
  <c r="AA146" i="25"/>
  <c r="AE146" i="25" s="1"/>
  <c r="AA145" i="25"/>
  <c r="AE145" i="25" s="1"/>
  <c r="AA144" i="25"/>
  <c r="AE144" i="25" s="1"/>
  <c r="AA143" i="25"/>
  <c r="AE143" i="25" s="1"/>
  <c r="AA142" i="25"/>
  <c r="AE142" i="25" s="1"/>
  <c r="AA141" i="25"/>
  <c r="AE141" i="25" s="1"/>
  <c r="AA140" i="25"/>
  <c r="AE140" i="25" s="1"/>
  <c r="AA139" i="25"/>
  <c r="AE139" i="25" s="1"/>
  <c r="AA138" i="25"/>
  <c r="AE138" i="25" s="1"/>
  <c r="AA137" i="25"/>
  <c r="AE137" i="25" s="1"/>
  <c r="AA133" i="25"/>
  <c r="AE133" i="25" s="1"/>
  <c r="Z133" i="25"/>
  <c r="AD133" i="25" s="1"/>
  <c r="AA132" i="25"/>
  <c r="AE132" i="25" s="1"/>
  <c r="Z132" i="25"/>
  <c r="AD132" i="25" s="1"/>
  <c r="AA131" i="25"/>
  <c r="AE131" i="25" s="1"/>
  <c r="Z131" i="25"/>
  <c r="AD131" i="25" s="1"/>
  <c r="AA130" i="25"/>
  <c r="AE130" i="25" s="1"/>
  <c r="Z130" i="25"/>
  <c r="AD130" i="25" s="1"/>
  <c r="AA129" i="25"/>
  <c r="AE129" i="25" s="1"/>
  <c r="Z129" i="25"/>
  <c r="AD129" i="25" s="1"/>
  <c r="AA128" i="25"/>
  <c r="AE128" i="25" s="1"/>
  <c r="Z128" i="25"/>
  <c r="AD128" i="25" s="1"/>
  <c r="AA127" i="25"/>
  <c r="AE127" i="25" s="1"/>
  <c r="Z127" i="25"/>
  <c r="AD127" i="25" s="1"/>
  <c r="AA126" i="25"/>
  <c r="AE126" i="25" s="1"/>
  <c r="AA125" i="25"/>
  <c r="AE125" i="25" s="1"/>
  <c r="Z125" i="25"/>
  <c r="AD125" i="25" s="1"/>
  <c r="AA124" i="25"/>
  <c r="AE124" i="25" s="1"/>
  <c r="Z124" i="25"/>
  <c r="AD124" i="25" s="1"/>
  <c r="AA123" i="25"/>
  <c r="AE123" i="25" s="1"/>
  <c r="Z123" i="25"/>
  <c r="AD123" i="25" s="1"/>
  <c r="AA122" i="25"/>
  <c r="AE122" i="25" s="1"/>
  <c r="Z122" i="25"/>
  <c r="AD122" i="25" s="1"/>
  <c r="AA121" i="25"/>
  <c r="AE121" i="25" s="1"/>
  <c r="Z121" i="25"/>
  <c r="AD121" i="25" s="1"/>
  <c r="AA120" i="25"/>
  <c r="AE120" i="25" s="1"/>
  <c r="Z120" i="25"/>
  <c r="AD120" i="25" s="1"/>
  <c r="AA119" i="25"/>
  <c r="AE119" i="25" s="1"/>
  <c r="Z119" i="25"/>
  <c r="AD119" i="25" s="1"/>
  <c r="AA118" i="25"/>
  <c r="AE118" i="25" s="1"/>
  <c r="Z118" i="25"/>
  <c r="AD118" i="25" s="1"/>
  <c r="AA117" i="25"/>
  <c r="AE117" i="25" s="1"/>
  <c r="Z117" i="25"/>
  <c r="AD117" i="25" s="1"/>
  <c r="AA116" i="25"/>
  <c r="AE116" i="25" s="1"/>
  <c r="Z116" i="25"/>
  <c r="AD116" i="25" s="1"/>
  <c r="AA115" i="25"/>
  <c r="AE115" i="25" s="1"/>
  <c r="Z115" i="25"/>
  <c r="AD115" i="25" s="1"/>
  <c r="AA114" i="25"/>
  <c r="AE114" i="25" s="1"/>
  <c r="Z114" i="25"/>
  <c r="AD114" i="25" s="1"/>
  <c r="AA112" i="25"/>
  <c r="AE112" i="25" s="1"/>
  <c r="Z112" i="25"/>
  <c r="AD112" i="25" s="1"/>
  <c r="AA111" i="25"/>
  <c r="AE111" i="25" s="1"/>
  <c r="Z111" i="25"/>
  <c r="AD111" i="25" s="1"/>
  <c r="AA110" i="25"/>
  <c r="AE110" i="25" s="1"/>
  <c r="Z110" i="25"/>
  <c r="AD110" i="25" s="1"/>
  <c r="AA109" i="25"/>
  <c r="AE109" i="25" s="1"/>
  <c r="Z109" i="25"/>
  <c r="AD109" i="25" s="1"/>
  <c r="AA108" i="25"/>
  <c r="AE108" i="25" s="1"/>
  <c r="Z108" i="25"/>
  <c r="AD108" i="25" s="1"/>
  <c r="AA107" i="25"/>
  <c r="AE107" i="25" s="1"/>
  <c r="Z107" i="25"/>
  <c r="AD107" i="25" s="1"/>
  <c r="AA106" i="25"/>
  <c r="AE106" i="25" s="1"/>
  <c r="Z106" i="25"/>
  <c r="AD106" i="25" s="1"/>
  <c r="AA105" i="25"/>
  <c r="AE105" i="25" s="1"/>
  <c r="Z105" i="25"/>
  <c r="AD105" i="25" s="1"/>
  <c r="AA104" i="25"/>
  <c r="AE104" i="25" s="1"/>
  <c r="Z104" i="25"/>
  <c r="AD104" i="25" s="1"/>
  <c r="AA103" i="25"/>
  <c r="AE103" i="25" s="1"/>
  <c r="Z103" i="25"/>
  <c r="AD103" i="25" s="1"/>
  <c r="AA102" i="25"/>
  <c r="AE102" i="25" s="1"/>
  <c r="Z102" i="25"/>
  <c r="AD102" i="25" s="1"/>
  <c r="AA101" i="25"/>
  <c r="AE101" i="25" s="1"/>
  <c r="Z101" i="25"/>
  <c r="AD101" i="25" s="1"/>
  <c r="AA100" i="25"/>
  <c r="AE100" i="25" s="1"/>
  <c r="AA98" i="25"/>
  <c r="AE98" i="25" s="1"/>
  <c r="Z98" i="25"/>
  <c r="AD98" i="25" s="1"/>
  <c r="AA97" i="25"/>
  <c r="AE97" i="25" s="1"/>
  <c r="Z97" i="25"/>
  <c r="AD97" i="25" s="1"/>
  <c r="AA96" i="25"/>
  <c r="AE96" i="25" s="1"/>
  <c r="Z96" i="25"/>
  <c r="AD96" i="25" s="1"/>
  <c r="AA95" i="25"/>
  <c r="AE95" i="25" s="1"/>
  <c r="Z95" i="25"/>
  <c r="AD95" i="25" s="1"/>
  <c r="AA94" i="25"/>
  <c r="AE94" i="25" s="1"/>
  <c r="Z94" i="25"/>
  <c r="AD94" i="25" s="1"/>
  <c r="AA93" i="25"/>
  <c r="AE93" i="25" s="1"/>
  <c r="Z93" i="25"/>
  <c r="AD93" i="25" s="1"/>
  <c r="AA92" i="25"/>
  <c r="AE92" i="25" s="1"/>
  <c r="Z92" i="25"/>
  <c r="AD92" i="25" s="1"/>
  <c r="AA91" i="25"/>
  <c r="AE91" i="25" s="1"/>
  <c r="Z91" i="25"/>
  <c r="AD91" i="25" s="1"/>
  <c r="AA90" i="25"/>
  <c r="AE90" i="25" s="1"/>
  <c r="Z90" i="25"/>
  <c r="AD90" i="25" s="1"/>
  <c r="AA89" i="25"/>
  <c r="AE89" i="25" s="1"/>
  <c r="Z89" i="25"/>
  <c r="AD89" i="25" s="1"/>
  <c r="AA88" i="25"/>
  <c r="AE88" i="25" s="1"/>
  <c r="Z88" i="25"/>
  <c r="AD88" i="25" s="1"/>
  <c r="AA87" i="25"/>
  <c r="AE87" i="25" s="1"/>
  <c r="Z87" i="25"/>
  <c r="AD87" i="25" s="1"/>
  <c r="AA86" i="25"/>
  <c r="AE86" i="25" s="1"/>
  <c r="Z86" i="25"/>
  <c r="AD86" i="25" s="1"/>
  <c r="AA85" i="25"/>
  <c r="AE85" i="25" s="1"/>
  <c r="Z85" i="25"/>
  <c r="AD85" i="25" s="1"/>
  <c r="AA84" i="25"/>
  <c r="AE84" i="25" s="1"/>
  <c r="AA83" i="25"/>
  <c r="AE83" i="25" s="1"/>
  <c r="Z83" i="25"/>
  <c r="AD83" i="25" s="1"/>
  <c r="AA82" i="25"/>
  <c r="AE82" i="25" s="1"/>
  <c r="Z82" i="25"/>
  <c r="AD82" i="25" s="1"/>
  <c r="AA81" i="25"/>
  <c r="AE81" i="25" s="1"/>
  <c r="Z81" i="25"/>
  <c r="AD81" i="25" s="1"/>
  <c r="AA80" i="25"/>
  <c r="AE80" i="25" s="1"/>
  <c r="Z80" i="25"/>
  <c r="AD80" i="25" s="1"/>
  <c r="AA79" i="25"/>
  <c r="AE79" i="25" s="1"/>
  <c r="Z79" i="25"/>
  <c r="AD79" i="25" s="1"/>
  <c r="AA78" i="25"/>
  <c r="AE78" i="25" s="1"/>
  <c r="Z78" i="25"/>
  <c r="AD78" i="25" s="1"/>
  <c r="AA77" i="25"/>
  <c r="AE77" i="25" s="1"/>
  <c r="Z77" i="25"/>
  <c r="AD77" i="25" s="1"/>
  <c r="AA76" i="25"/>
  <c r="AE76" i="25" s="1"/>
  <c r="Z76" i="25"/>
  <c r="AD76" i="25" s="1"/>
  <c r="AA75" i="25"/>
  <c r="AE75" i="25" s="1"/>
  <c r="Z75" i="25"/>
  <c r="AD75" i="25" s="1"/>
  <c r="AA74" i="25"/>
  <c r="AE74" i="25" s="1"/>
  <c r="Z74" i="25"/>
  <c r="AD74" i="25" s="1"/>
  <c r="AA73" i="25"/>
  <c r="AE73" i="25" s="1"/>
  <c r="Z73" i="25"/>
  <c r="AD73" i="25" s="1"/>
  <c r="AA72" i="25"/>
  <c r="AE72" i="25" s="1"/>
  <c r="Z72" i="25"/>
  <c r="AD72" i="25" s="1"/>
  <c r="AA71" i="25"/>
  <c r="AE71" i="25" s="1"/>
  <c r="AA66" i="25"/>
  <c r="AE66" i="25" s="1"/>
  <c r="AA65" i="25"/>
  <c r="AE65" i="25" s="1"/>
  <c r="AA64" i="25"/>
  <c r="AE64" i="25" s="1"/>
  <c r="AA63" i="25"/>
  <c r="AE63" i="25" s="1"/>
  <c r="AA62" i="25"/>
  <c r="AA60" i="25"/>
  <c r="AE60" i="25" s="1"/>
  <c r="AA59" i="25"/>
  <c r="AE59" i="25" s="1"/>
  <c r="AA58" i="25"/>
  <c r="AA57" i="25"/>
  <c r="AE57" i="25" s="1"/>
  <c r="AA56" i="25"/>
  <c r="AE56" i="25" s="1"/>
  <c r="AA55" i="25"/>
  <c r="AE55" i="25" s="1"/>
  <c r="AA52" i="25"/>
  <c r="AE52" i="25" s="1"/>
  <c r="AA51" i="25"/>
  <c r="AE51" i="25" s="1"/>
  <c r="AA50" i="25"/>
  <c r="AE50" i="25" s="1"/>
  <c r="AA49" i="25"/>
  <c r="AE49" i="25" s="1"/>
  <c r="AA48" i="25"/>
  <c r="AE48" i="25" s="1"/>
  <c r="AA47" i="25"/>
  <c r="AE47" i="25" s="1"/>
  <c r="AA45" i="25"/>
  <c r="AE45" i="25" s="1"/>
  <c r="AA44" i="25"/>
  <c r="AE44" i="25" s="1"/>
  <c r="AA43" i="25"/>
  <c r="AE43" i="25" s="1"/>
  <c r="AA42" i="25"/>
  <c r="AE42" i="25" s="1"/>
  <c r="AA39" i="25"/>
  <c r="AE39" i="25" s="1"/>
  <c r="AA38" i="25"/>
  <c r="AE38" i="25" s="1"/>
  <c r="AA37" i="25"/>
  <c r="AE37" i="25" s="1"/>
  <c r="AA36" i="25"/>
  <c r="AE36" i="25" s="1"/>
  <c r="AA35" i="25"/>
  <c r="AE35" i="25" s="1"/>
  <c r="AA34" i="25"/>
  <c r="AE34" i="25" s="1"/>
  <c r="AA33" i="25"/>
  <c r="AE33" i="25" s="1"/>
  <c r="AA32" i="25"/>
  <c r="AE32" i="25" s="1"/>
  <c r="AA31" i="25"/>
  <c r="AE31" i="25" s="1"/>
  <c r="AA30" i="25"/>
  <c r="AE30" i="25" s="1"/>
  <c r="AA29" i="25"/>
  <c r="AE29" i="25" s="1"/>
  <c r="AA28" i="25"/>
  <c r="AE28" i="25" s="1"/>
  <c r="AA27" i="25"/>
  <c r="AE27" i="25" s="1"/>
  <c r="AA26" i="25"/>
  <c r="AE26" i="25" s="1"/>
  <c r="AA25" i="25"/>
  <c r="AE25" i="25" s="1"/>
  <c r="AA24" i="25"/>
  <c r="AE24" i="25" s="1"/>
  <c r="AA23" i="25"/>
  <c r="AE23" i="25" s="1"/>
  <c r="AA22" i="25"/>
  <c r="Z16" i="25"/>
  <c r="AA261" i="23"/>
  <c r="AE261" i="23" s="1"/>
  <c r="Z261" i="23"/>
  <c r="AD261" i="23" s="1"/>
  <c r="AA260" i="23"/>
  <c r="AE260" i="23" s="1"/>
  <c r="Z260" i="23"/>
  <c r="AD260" i="23" s="1"/>
  <c r="AA259" i="23"/>
  <c r="AE259" i="23" s="1"/>
  <c r="Z259" i="23"/>
  <c r="AD259" i="23" s="1"/>
  <c r="AA258" i="23"/>
  <c r="AE258" i="23" s="1"/>
  <c r="Z258" i="23"/>
  <c r="AD258" i="23" s="1"/>
  <c r="AA257" i="23"/>
  <c r="AE257" i="23" s="1"/>
  <c r="Z257" i="23"/>
  <c r="AD257" i="23" s="1"/>
  <c r="AA256" i="23"/>
  <c r="AE256" i="23" s="1"/>
  <c r="Z256" i="23"/>
  <c r="AD256" i="23" s="1"/>
  <c r="AA255" i="23"/>
  <c r="AE255" i="23" s="1"/>
  <c r="Z255" i="23"/>
  <c r="AD255" i="23" s="1"/>
  <c r="AA254" i="23"/>
  <c r="AE254" i="23" s="1"/>
  <c r="AA253" i="23"/>
  <c r="AE253" i="23" s="1"/>
  <c r="Z253" i="23"/>
  <c r="AD253" i="23" s="1"/>
  <c r="AA252" i="23"/>
  <c r="AE252" i="23" s="1"/>
  <c r="Z252" i="23"/>
  <c r="AD252" i="23" s="1"/>
  <c r="AA251" i="23"/>
  <c r="AE251" i="23" s="1"/>
  <c r="Z251" i="23"/>
  <c r="AD251" i="23" s="1"/>
  <c r="AA250" i="23"/>
  <c r="AE250" i="23" s="1"/>
  <c r="Z250" i="23"/>
  <c r="AD250" i="23" s="1"/>
  <c r="AA249" i="23"/>
  <c r="AE249" i="23" s="1"/>
  <c r="Z249" i="23"/>
  <c r="AD249" i="23" s="1"/>
  <c r="AA248" i="23"/>
  <c r="AE248" i="23" s="1"/>
  <c r="Z248" i="23"/>
  <c r="AD248" i="23" s="1"/>
  <c r="AA247" i="23"/>
  <c r="AE247" i="23" s="1"/>
  <c r="Z247" i="23"/>
  <c r="AD247" i="23" s="1"/>
  <c r="AA246" i="23"/>
  <c r="AE246" i="23" s="1"/>
  <c r="Z246" i="23"/>
  <c r="AD246" i="23" s="1"/>
  <c r="AA245" i="23"/>
  <c r="AE245" i="23" s="1"/>
  <c r="Z245" i="23"/>
  <c r="AD245" i="23" s="1"/>
  <c r="AA244" i="23"/>
  <c r="AE244" i="23" s="1"/>
  <c r="Z244" i="23"/>
  <c r="AD244" i="23" s="1"/>
  <c r="AA243" i="23"/>
  <c r="AE243" i="23" s="1"/>
  <c r="Z243" i="23"/>
  <c r="AD243" i="23" s="1"/>
  <c r="AA242" i="23"/>
  <c r="AE242" i="23" s="1"/>
  <c r="Z242" i="23"/>
  <c r="AD242" i="23" s="1"/>
  <c r="AA241" i="23"/>
  <c r="AE241" i="23" s="1"/>
  <c r="Z241" i="23"/>
  <c r="AD241" i="23" s="1"/>
  <c r="AA240" i="23"/>
  <c r="AE240" i="23" s="1"/>
  <c r="Z240" i="23"/>
  <c r="AD240" i="23" s="1"/>
  <c r="AA239" i="23"/>
  <c r="AE239" i="23" s="1"/>
  <c r="Z239" i="23"/>
  <c r="AD239" i="23" s="1"/>
  <c r="AA238" i="23"/>
  <c r="AE238" i="23" s="1"/>
  <c r="AA237" i="23"/>
  <c r="AE237" i="23" s="1"/>
  <c r="Z237" i="23"/>
  <c r="AD237" i="23" s="1"/>
  <c r="AA236" i="23"/>
  <c r="AE236" i="23" s="1"/>
  <c r="Z236" i="23"/>
  <c r="AD236" i="23" s="1"/>
  <c r="AA235" i="23"/>
  <c r="AE235" i="23" s="1"/>
  <c r="Z235" i="23"/>
  <c r="AD235" i="23" s="1"/>
  <c r="AA234" i="23"/>
  <c r="AE234" i="23" s="1"/>
  <c r="Z234" i="23"/>
  <c r="AD234" i="23" s="1"/>
  <c r="AA233" i="23"/>
  <c r="AE233" i="23" s="1"/>
  <c r="Z233" i="23"/>
  <c r="AD233" i="23" s="1"/>
  <c r="AA232" i="23"/>
  <c r="AE232" i="23" s="1"/>
  <c r="Z232" i="23"/>
  <c r="AD232" i="23" s="1"/>
  <c r="AA231" i="23"/>
  <c r="AE231" i="23" s="1"/>
  <c r="Z231" i="23"/>
  <c r="AD231" i="23" s="1"/>
  <c r="AA230" i="23"/>
  <c r="AE230" i="23" s="1"/>
  <c r="Z230" i="23"/>
  <c r="AD230" i="23" s="1"/>
  <c r="AA229" i="23"/>
  <c r="AE229" i="23" s="1"/>
  <c r="Z229" i="23"/>
  <c r="AD229" i="23" s="1"/>
  <c r="AA228" i="23"/>
  <c r="AE228" i="23" s="1"/>
  <c r="Z228" i="23"/>
  <c r="AD228" i="23" s="1"/>
  <c r="AA227" i="23"/>
  <c r="AE227" i="23" s="1"/>
  <c r="Z227" i="23"/>
  <c r="AD227" i="23" s="1"/>
  <c r="AA226" i="23"/>
  <c r="AE226" i="23" s="1"/>
  <c r="Z226" i="23"/>
  <c r="AD226" i="23" s="1"/>
  <c r="AA225" i="23"/>
  <c r="AE225" i="23" s="1"/>
  <c r="Z225" i="23"/>
  <c r="AD225" i="23" s="1"/>
  <c r="AA224" i="23"/>
  <c r="AE224" i="23" s="1"/>
  <c r="Z224" i="23"/>
  <c r="AD224" i="23" s="1"/>
  <c r="AA221" i="23"/>
  <c r="AE221" i="23" s="1"/>
  <c r="Z221" i="23"/>
  <c r="AD221" i="23" s="1"/>
  <c r="AA220" i="23"/>
  <c r="AE220" i="23" s="1"/>
  <c r="Z220" i="23"/>
  <c r="AD220" i="23" s="1"/>
  <c r="AA219" i="23"/>
  <c r="AE219" i="23" s="1"/>
  <c r="Z219" i="23"/>
  <c r="AD219" i="23" s="1"/>
  <c r="AA218" i="23"/>
  <c r="AE218" i="23" s="1"/>
  <c r="Z218" i="23"/>
  <c r="AD218" i="23" s="1"/>
  <c r="AA217" i="23"/>
  <c r="AE217" i="23" s="1"/>
  <c r="Z217" i="23"/>
  <c r="AD217" i="23" s="1"/>
  <c r="AA216" i="23"/>
  <c r="AE216" i="23" s="1"/>
  <c r="Z216" i="23"/>
  <c r="AD216" i="23" s="1"/>
  <c r="AA215" i="23"/>
  <c r="AE215" i="23" s="1"/>
  <c r="Z215" i="23"/>
  <c r="AD215" i="23" s="1"/>
  <c r="AA214" i="23"/>
  <c r="AE214" i="23" s="1"/>
  <c r="Z214" i="23"/>
  <c r="AD214" i="23" s="1"/>
  <c r="AA213" i="23"/>
  <c r="AE213" i="23" s="1"/>
  <c r="Z213" i="23"/>
  <c r="AD213" i="23" s="1"/>
  <c r="AA212" i="23"/>
  <c r="AE212" i="23" s="1"/>
  <c r="Z212" i="23"/>
  <c r="AD212" i="23" s="1"/>
  <c r="AA211" i="23"/>
  <c r="AE211" i="23" s="1"/>
  <c r="Z211" i="23"/>
  <c r="AD211" i="23" s="1"/>
  <c r="AA210" i="23"/>
  <c r="AE210" i="23" s="1"/>
  <c r="Z210" i="23"/>
  <c r="AD210" i="23" s="1"/>
  <c r="AA209" i="23"/>
  <c r="AE209" i="23" s="1"/>
  <c r="Z209" i="23"/>
  <c r="AD209" i="23" s="1"/>
  <c r="AA208" i="23"/>
  <c r="AE208" i="23" s="1"/>
  <c r="Z208" i="23"/>
  <c r="AD208" i="23" s="1"/>
  <c r="AA207" i="23"/>
  <c r="AE207" i="23" s="1"/>
  <c r="Z207" i="23"/>
  <c r="AD207" i="23" s="1"/>
  <c r="AA206" i="23"/>
  <c r="AE206" i="23" s="1"/>
  <c r="AA205" i="23"/>
  <c r="AE205" i="23" s="1"/>
  <c r="Z205" i="23"/>
  <c r="AD205" i="23" s="1"/>
  <c r="AA204" i="23"/>
  <c r="AE204" i="23" s="1"/>
  <c r="Z204" i="23"/>
  <c r="AD204" i="23" s="1"/>
  <c r="AA203" i="23"/>
  <c r="AE203" i="23" s="1"/>
  <c r="Z203" i="23"/>
  <c r="AD203" i="23" s="1"/>
  <c r="AA202" i="23"/>
  <c r="AE202" i="23" s="1"/>
  <c r="Z202" i="23"/>
  <c r="AD202" i="23" s="1"/>
  <c r="AA201" i="23"/>
  <c r="AE201" i="23" s="1"/>
  <c r="Z201" i="23"/>
  <c r="AD201" i="23" s="1"/>
  <c r="AA200" i="23"/>
  <c r="AE200" i="23" s="1"/>
  <c r="Z200" i="23"/>
  <c r="AD200" i="23" s="1"/>
  <c r="AA199" i="23"/>
  <c r="AE199" i="23" s="1"/>
  <c r="Z199" i="23"/>
  <c r="AD199" i="23" s="1"/>
  <c r="AA198" i="23"/>
  <c r="AE198" i="23" s="1"/>
  <c r="Z198" i="23"/>
  <c r="AD198" i="23" s="1"/>
  <c r="AA197" i="23"/>
  <c r="AE197" i="23" s="1"/>
  <c r="Z197" i="23"/>
  <c r="AD197" i="23" s="1"/>
  <c r="AA196" i="23"/>
  <c r="AE196" i="23" s="1"/>
  <c r="Z196" i="23"/>
  <c r="AD196" i="23" s="1"/>
  <c r="AA195" i="23"/>
  <c r="AE195" i="23" s="1"/>
  <c r="Z195" i="23"/>
  <c r="AD195" i="23" s="1"/>
  <c r="AA194" i="23"/>
  <c r="AE194" i="23" s="1"/>
  <c r="Z194" i="23"/>
  <c r="AD194" i="23" s="1"/>
  <c r="AA193" i="23"/>
  <c r="AE193" i="23" s="1"/>
  <c r="Z193" i="23"/>
  <c r="AD193" i="23" s="1"/>
  <c r="AA192" i="23"/>
  <c r="AE192" i="23" s="1"/>
  <c r="Z192" i="23"/>
  <c r="AD192" i="23" s="1"/>
  <c r="AA191" i="23"/>
  <c r="AE191" i="23" s="1"/>
  <c r="AA186" i="23"/>
  <c r="AE186" i="23" s="1"/>
  <c r="AA185" i="23"/>
  <c r="AE185" i="23" s="1"/>
  <c r="AA184" i="23"/>
  <c r="AE184" i="23" s="1"/>
  <c r="AA183" i="23"/>
  <c r="AE183" i="23" s="1"/>
  <c r="AA180" i="23"/>
  <c r="AE180" i="23" s="1"/>
  <c r="AA179" i="23"/>
  <c r="AE179" i="23" s="1"/>
  <c r="AA177" i="23"/>
  <c r="AE177" i="23" s="1"/>
  <c r="AA176" i="23"/>
  <c r="AE176" i="23" s="1"/>
  <c r="AA175" i="23"/>
  <c r="AE175" i="23" s="1"/>
  <c r="AA174" i="23"/>
  <c r="AE174" i="23" s="1"/>
  <c r="AA172" i="23"/>
  <c r="AE172" i="23" s="1"/>
  <c r="AA171" i="23"/>
  <c r="AE171" i="23" s="1"/>
  <c r="AA170" i="23"/>
  <c r="AE170" i="23" s="1"/>
  <c r="AA169" i="23"/>
  <c r="AE169" i="23" s="1"/>
  <c r="AA168" i="23"/>
  <c r="AE168" i="23" s="1"/>
  <c r="AA167" i="23"/>
  <c r="AE167" i="23" s="1"/>
  <c r="AA165" i="23"/>
  <c r="AE165" i="23" s="1"/>
  <c r="AA164" i="23"/>
  <c r="AE164" i="23" s="1"/>
  <c r="AA163" i="23"/>
  <c r="AE163" i="23" s="1"/>
  <c r="AA162" i="23"/>
  <c r="AE162" i="23" s="1"/>
  <c r="AA159" i="23"/>
  <c r="AE159" i="23" s="1"/>
  <c r="AA158" i="23"/>
  <c r="AE158" i="23" s="1"/>
  <c r="AA157" i="23"/>
  <c r="AE157" i="23" s="1"/>
  <c r="AA156" i="23"/>
  <c r="AE156" i="23" s="1"/>
  <c r="AA155" i="23"/>
  <c r="AE155" i="23" s="1"/>
  <c r="AA154" i="23"/>
  <c r="AE154" i="23" s="1"/>
  <c r="AA153" i="23"/>
  <c r="AE153" i="23" s="1"/>
  <c r="AA152" i="23"/>
  <c r="AE152" i="23" s="1"/>
  <c r="AA151" i="23"/>
  <c r="AE151" i="23" s="1"/>
  <c r="AA150" i="23"/>
  <c r="AE150" i="23" s="1"/>
  <c r="AA149" i="23"/>
  <c r="AE149" i="23" s="1"/>
  <c r="AA148" i="23"/>
  <c r="AE148" i="23" s="1"/>
  <c r="AA147" i="23"/>
  <c r="AE147" i="23" s="1"/>
  <c r="AA146" i="23"/>
  <c r="AE146" i="23" s="1"/>
  <c r="AA144" i="23"/>
  <c r="AE144" i="23" s="1"/>
  <c r="AA143" i="23"/>
  <c r="AE143" i="23" s="1"/>
  <c r="AA142" i="23"/>
  <c r="AE142" i="23" s="1"/>
  <c r="AA141" i="23"/>
  <c r="AE141" i="23" s="1"/>
  <c r="AA140" i="23"/>
  <c r="AE140" i="23" s="1"/>
  <c r="AA139" i="23"/>
  <c r="AE139" i="23" s="1"/>
  <c r="AA138" i="23"/>
  <c r="AE138" i="23" s="1"/>
  <c r="AA137" i="23"/>
  <c r="AE137" i="23" s="1"/>
  <c r="AA133" i="23"/>
  <c r="AE133" i="23" s="1"/>
  <c r="Z133" i="23"/>
  <c r="AD133" i="23" s="1"/>
  <c r="AA132" i="23"/>
  <c r="AE132" i="23" s="1"/>
  <c r="Z132" i="23"/>
  <c r="AD132" i="23" s="1"/>
  <c r="AA131" i="23"/>
  <c r="AE131" i="23" s="1"/>
  <c r="Z131" i="23"/>
  <c r="AD131" i="23" s="1"/>
  <c r="AA130" i="23"/>
  <c r="AE130" i="23" s="1"/>
  <c r="Z130" i="23"/>
  <c r="AD130" i="23" s="1"/>
  <c r="AA129" i="23"/>
  <c r="AE129" i="23" s="1"/>
  <c r="Z129" i="23"/>
  <c r="AD129" i="23" s="1"/>
  <c r="AA128" i="23"/>
  <c r="AE128" i="23" s="1"/>
  <c r="Z128" i="23"/>
  <c r="AD128" i="23" s="1"/>
  <c r="AA127" i="23"/>
  <c r="AE127" i="23" s="1"/>
  <c r="Z127" i="23"/>
  <c r="AD127" i="23" s="1"/>
  <c r="AA126" i="23"/>
  <c r="AE126" i="23" s="1"/>
  <c r="AA125" i="23"/>
  <c r="AE125" i="23" s="1"/>
  <c r="Z125" i="23"/>
  <c r="AD125" i="23" s="1"/>
  <c r="AA124" i="23"/>
  <c r="AE124" i="23" s="1"/>
  <c r="Z124" i="23"/>
  <c r="AD124" i="23" s="1"/>
  <c r="AA123" i="23"/>
  <c r="AE123" i="23" s="1"/>
  <c r="Z123" i="23"/>
  <c r="AD123" i="23" s="1"/>
  <c r="AA122" i="23"/>
  <c r="AE122" i="23" s="1"/>
  <c r="Z122" i="23"/>
  <c r="AD122" i="23" s="1"/>
  <c r="AA121" i="23"/>
  <c r="AE121" i="23" s="1"/>
  <c r="Z121" i="23"/>
  <c r="AD121" i="23" s="1"/>
  <c r="AA120" i="23"/>
  <c r="AE120" i="23" s="1"/>
  <c r="Z120" i="23"/>
  <c r="AD120" i="23" s="1"/>
  <c r="AA119" i="23"/>
  <c r="AE119" i="23" s="1"/>
  <c r="Z119" i="23"/>
  <c r="AD119" i="23" s="1"/>
  <c r="AA118" i="23"/>
  <c r="AE118" i="23" s="1"/>
  <c r="Z118" i="23"/>
  <c r="AD118" i="23" s="1"/>
  <c r="AA117" i="23"/>
  <c r="AE117" i="23" s="1"/>
  <c r="Z117" i="23"/>
  <c r="AD117" i="23" s="1"/>
  <c r="AA116" i="23"/>
  <c r="AE116" i="23" s="1"/>
  <c r="Z116" i="23"/>
  <c r="AD116" i="23" s="1"/>
  <c r="AA115" i="23"/>
  <c r="AE115" i="23" s="1"/>
  <c r="Z115" i="23"/>
  <c r="AD115" i="23" s="1"/>
  <c r="AA114" i="23"/>
  <c r="AE114" i="23" s="1"/>
  <c r="Z114" i="23"/>
  <c r="AD114" i="23" s="1"/>
  <c r="AA113" i="23"/>
  <c r="AE113" i="23" s="1"/>
  <c r="AA112" i="23"/>
  <c r="AE112" i="23" s="1"/>
  <c r="Z112" i="23"/>
  <c r="AD112" i="23" s="1"/>
  <c r="AA111" i="23"/>
  <c r="AE111" i="23" s="1"/>
  <c r="Z111" i="23"/>
  <c r="AD111" i="23" s="1"/>
  <c r="AA110" i="23"/>
  <c r="AE110" i="23" s="1"/>
  <c r="Z110" i="23"/>
  <c r="AD110" i="23" s="1"/>
  <c r="AA109" i="23"/>
  <c r="AE109" i="23" s="1"/>
  <c r="Z109" i="23"/>
  <c r="AD109" i="23" s="1"/>
  <c r="AA108" i="23"/>
  <c r="AE108" i="23" s="1"/>
  <c r="Z108" i="23"/>
  <c r="AD108" i="23" s="1"/>
  <c r="AA107" i="23"/>
  <c r="AE107" i="23" s="1"/>
  <c r="Z107" i="23"/>
  <c r="AD107" i="23" s="1"/>
  <c r="AA106" i="23"/>
  <c r="AE106" i="23" s="1"/>
  <c r="Z106" i="23"/>
  <c r="AD106" i="23" s="1"/>
  <c r="AA105" i="23"/>
  <c r="AE105" i="23" s="1"/>
  <c r="Z105" i="23"/>
  <c r="AD105" i="23" s="1"/>
  <c r="AA104" i="23"/>
  <c r="AE104" i="23" s="1"/>
  <c r="Z104" i="23"/>
  <c r="AD104" i="23" s="1"/>
  <c r="AA103" i="23"/>
  <c r="AE103" i="23" s="1"/>
  <c r="Z103" i="23"/>
  <c r="AD103" i="23" s="1"/>
  <c r="AA102" i="23"/>
  <c r="AE102" i="23" s="1"/>
  <c r="Z102" i="23"/>
  <c r="AD102" i="23" s="1"/>
  <c r="AA101" i="23"/>
  <c r="AE101" i="23" s="1"/>
  <c r="Z101" i="23"/>
  <c r="AD101" i="23" s="1"/>
  <c r="AA100" i="23"/>
  <c r="AE100" i="23" s="1"/>
  <c r="AA98" i="23"/>
  <c r="AE98" i="23" s="1"/>
  <c r="Z98" i="23"/>
  <c r="AD98" i="23" s="1"/>
  <c r="AA97" i="23"/>
  <c r="AE97" i="23" s="1"/>
  <c r="Z97" i="23"/>
  <c r="AD97" i="23" s="1"/>
  <c r="AA96" i="23"/>
  <c r="AE96" i="23" s="1"/>
  <c r="Z96" i="23"/>
  <c r="AD96" i="23" s="1"/>
  <c r="AA95" i="23"/>
  <c r="AE95" i="23" s="1"/>
  <c r="Z95" i="23"/>
  <c r="AD95" i="23" s="1"/>
  <c r="AA94" i="23"/>
  <c r="AE94" i="23" s="1"/>
  <c r="Z94" i="23"/>
  <c r="AD94" i="23" s="1"/>
  <c r="AA93" i="23"/>
  <c r="AE93" i="23" s="1"/>
  <c r="Z93" i="23"/>
  <c r="AD93" i="23" s="1"/>
  <c r="AA92" i="23"/>
  <c r="AE92" i="23" s="1"/>
  <c r="Z92" i="23"/>
  <c r="AD92" i="23" s="1"/>
  <c r="AA91" i="23"/>
  <c r="AE91" i="23" s="1"/>
  <c r="Z91" i="23"/>
  <c r="AD91" i="23" s="1"/>
  <c r="AA90" i="23"/>
  <c r="AE90" i="23" s="1"/>
  <c r="Z90" i="23"/>
  <c r="AD90" i="23" s="1"/>
  <c r="AA89" i="23"/>
  <c r="AE89" i="23" s="1"/>
  <c r="Z89" i="23"/>
  <c r="AD89" i="23" s="1"/>
  <c r="AA88" i="23"/>
  <c r="AE88" i="23" s="1"/>
  <c r="Z88" i="23"/>
  <c r="AD88" i="23" s="1"/>
  <c r="AA87" i="23"/>
  <c r="AE87" i="23" s="1"/>
  <c r="Z87" i="23"/>
  <c r="AD87" i="23" s="1"/>
  <c r="AA86" i="23"/>
  <c r="AE86" i="23" s="1"/>
  <c r="Z86" i="23"/>
  <c r="AD86" i="23" s="1"/>
  <c r="AA85" i="23"/>
  <c r="AE85" i="23" s="1"/>
  <c r="Z85" i="23"/>
  <c r="AD85" i="23" s="1"/>
  <c r="AA84" i="23"/>
  <c r="AE84" i="23" s="1"/>
  <c r="AA83" i="23"/>
  <c r="AE83" i="23" s="1"/>
  <c r="Z83" i="23"/>
  <c r="AD83" i="23" s="1"/>
  <c r="AA82" i="23"/>
  <c r="AE82" i="23" s="1"/>
  <c r="Z82" i="23"/>
  <c r="AD82" i="23" s="1"/>
  <c r="AA81" i="23"/>
  <c r="AE81" i="23" s="1"/>
  <c r="Z81" i="23"/>
  <c r="AD81" i="23" s="1"/>
  <c r="AA80" i="23"/>
  <c r="AE80" i="23" s="1"/>
  <c r="Z80" i="23"/>
  <c r="AD80" i="23" s="1"/>
  <c r="AA79" i="23"/>
  <c r="AE79" i="23" s="1"/>
  <c r="Z79" i="23"/>
  <c r="AD79" i="23" s="1"/>
  <c r="AA78" i="23"/>
  <c r="AE78" i="23" s="1"/>
  <c r="Z78" i="23"/>
  <c r="AD78" i="23" s="1"/>
  <c r="AA77" i="23"/>
  <c r="AE77" i="23" s="1"/>
  <c r="Z77" i="23"/>
  <c r="AD77" i="23" s="1"/>
  <c r="AA76" i="23"/>
  <c r="AE76" i="23" s="1"/>
  <c r="Z76" i="23"/>
  <c r="AD76" i="23" s="1"/>
  <c r="AA75" i="23"/>
  <c r="AE75" i="23" s="1"/>
  <c r="Z75" i="23"/>
  <c r="AD75" i="23" s="1"/>
  <c r="AA74" i="23"/>
  <c r="AE74" i="23" s="1"/>
  <c r="Z74" i="23"/>
  <c r="AD74" i="23" s="1"/>
  <c r="AA73" i="23"/>
  <c r="AE73" i="23" s="1"/>
  <c r="Z73" i="23"/>
  <c r="AD73" i="23" s="1"/>
  <c r="AA72" i="23"/>
  <c r="AE72" i="23" s="1"/>
  <c r="Z72" i="23"/>
  <c r="AD72" i="23" s="1"/>
  <c r="AA71" i="23"/>
  <c r="AE71" i="23" s="1"/>
  <c r="AA66" i="23"/>
  <c r="AE66" i="23" s="1"/>
  <c r="AA65" i="23"/>
  <c r="AE65" i="23" s="1"/>
  <c r="AA64" i="23"/>
  <c r="AE64" i="23" s="1"/>
  <c r="AA63" i="23"/>
  <c r="AE63" i="23" s="1"/>
  <c r="AA60" i="23"/>
  <c r="AE60" i="23" s="1"/>
  <c r="AA59" i="23"/>
  <c r="AE59" i="23" s="1"/>
  <c r="AA58" i="23"/>
  <c r="AA57" i="23"/>
  <c r="AE57" i="23" s="1"/>
  <c r="AA56" i="23"/>
  <c r="AE56" i="23" s="1"/>
  <c r="AA55" i="23"/>
  <c r="AE55" i="23" s="1"/>
  <c r="AA52" i="23"/>
  <c r="AE52" i="23" s="1"/>
  <c r="AA51" i="23"/>
  <c r="AE51" i="23" s="1"/>
  <c r="AA50" i="23"/>
  <c r="AE50" i="23" s="1"/>
  <c r="AA49" i="23"/>
  <c r="AE49" i="23" s="1"/>
  <c r="AA48" i="23"/>
  <c r="AE48" i="23" s="1"/>
  <c r="AA47" i="23"/>
  <c r="AE47" i="23" s="1"/>
  <c r="AA45" i="23"/>
  <c r="AE45" i="23" s="1"/>
  <c r="AA44" i="23"/>
  <c r="AE44" i="23" s="1"/>
  <c r="AA43" i="23"/>
  <c r="AE43" i="23" s="1"/>
  <c r="AA42" i="23"/>
  <c r="AE42" i="23" s="1"/>
  <c r="AA39" i="23"/>
  <c r="AE39" i="23" s="1"/>
  <c r="AA38" i="23"/>
  <c r="AE38" i="23" s="1"/>
  <c r="AA37" i="23"/>
  <c r="AE37" i="23" s="1"/>
  <c r="AA36" i="23"/>
  <c r="AE36" i="23" s="1"/>
  <c r="AA35" i="23"/>
  <c r="AE35" i="23" s="1"/>
  <c r="AA34" i="23"/>
  <c r="AE34" i="23" s="1"/>
  <c r="AA33" i="23"/>
  <c r="AE33" i="23" s="1"/>
  <c r="AA32" i="23"/>
  <c r="AE32" i="23" s="1"/>
  <c r="AA31" i="23"/>
  <c r="AE31" i="23" s="1"/>
  <c r="AA30" i="23"/>
  <c r="AE30" i="23" s="1"/>
  <c r="AA28" i="23"/>
  <c r="AE28" i="23" s="1"/>
  <c r="AA27" i="23"/>
  <c r="AE27" i="23" s="1"/>
  <c r="AA26" i="23"/>
  <c r="AE26" i="23" s="1"/>
  <c r="AA25" i="23"/>
  <c r="AE25" i="23" s="1"/>
  <c r="AA24" i="23"/>
  <c r="AE24" i="23" s="1"/>
  <c r="AA23" i="23"/>
  <c r="AE23" i="23" s="1"/>
  <c r="Z261" i="22"/>
  <c r="AD261" i="22" s="1"/>
  <c r="Z260" i="22"/>
  <c r="AD260" i="22" s="1"/>
  <c r="Z259" i="22"/>
  <c r="AD259" i="22" s="1"/>
  <c r="Z258" i="22"/>
  <c r="AD258" i="22" s="1"/>
  <c r="Z257" i="22"/>
  <c r="AD257" i="22" s="1"/>
  <c r="Z256" i="22"/>
  <c r="AD256" i="22" s="1"/>
  <c r="Z255" i="22"/>
  <c r="AD255" i="22" s="1"/>
  <c r="Z253" i="22"/>
  <c r="AD253" i="22" s="1"/>
  <c r="Z252" i="22"/>
  <c r="AD252" i="22" s="1"/>
  <c r="Z251" i="22"/>
  <c r="AD251" i="22" s="1"/>
  <c r="Z250" i="22"/>
  <c r="AD250" i="22" s="1"/>
  <c r="Z249" i="22"/>
  <c r="AD249" i="22" s="1"/>
  <c r="Z248" i="22"/>
  <c r="AD248" i="22" s="1"/>
  <c r="Z247" i="22"/>
  <c r="AD247" i="22" s="1"/>
  <c r="Z246" i="22"/>
  <c r="AD246" i="22" s="1"/>
  <c r="Z245" i="22"/>
  <c r="AD245" i="22" s="1"/>
  <c r="Z244" i="22"/>
  <c r="AD244" i="22" s="1"/>
  <c r="Z243" i="22"/>
  <c r="AD243" i="22" s="1"/>
  <c r="Z242" i="22"/>
  <c r="AD242" i="22" s="1"/>
  <c r="Z241" i="22"/>
  <c r="AD241" i="22" s="1"/>
  <c r="Z240" i="22"/>
  <c r="AD240" i="22" s="1"/>
  <c r="Z239" i="22"/>
  <c r="AD239" i="22" s="1"/>
  <c r="Z237" i="22"/>
  <c r="AD237" i="22" s="1"/>
  <c r="Z236" i="22"/>
  <c r="AD236" i="22" s="1"/>
  <c r="Z235" i="22"/>
  <c r="AD235" i="22" s="1"/>
  <c r="Z234" i="22"/>
  <c r="AD234" i="22" s="1"/>
  <c r="Z233" i="22"/>
  <c r="AD233" i="22" s="1"/>
  <c r="Z232" i="22"/>
  <c r="AD232" i="22" s="1"/>
  <c r="Z231" i="22"/>
  <c r="AD231" i="22" s="1"/>
  <c r="Z230" i="22"/>
  <c r="AD230" i="22" s="1"/>
  <c r="Z229" i="22"/>
  <c r="AD229" i="22" s="1"/>
  <c r="Z228" i="22"/>
  <c r="AD228" i="22" s="1"/>
  <c r="Z227" i="22"/>
  <c r="AD227" i="22" s="1"/>
  <c r="Z226" i="22"/>
  <c r="AD226" i="22" s="1"/>
  <c r="Z225" i="22"/>
  <c r="AD225" i="22" s="1"/>
  <c r="Z224" i="22"/>
  <c r="AD224" i="22" s="1"/>
  <c r="Z221" i="22"/>
  <c r="AD221" i="22" s="1"/>
  <c r="Z220" i="22"/>
  <c r="AD220" i="22" s="1"/>
  <c r="Z219" i="22"/>
  <c r="AD219" i="22" s="1"/>
  <c r="Z218" i="22"/>
  <c r="AD218" i="22" s="1"/>
  <c r="Z217" i="22"/>
  <c r="AD217" i="22" s="1"/>
  <c r="Z216" i="22"/>
  <c r="AD216" i="22" s="1"/>
  <c r="Z215" i="22"/>
  <c r="AD215" i="22" s="1"/>
  <c r="Z214" i="22"/>
  <c r="AD214" i="22" s="1"/>
  <c r="Z213" i="22"/>
  <c r="AD213" i="22" s="1"/>
  <c r="Z212" i="22"/>
  <c r="AD212" i="22" s="1"/>
  <c r="Z211" i="22"/>
  <c r="AD211" i="22" s="1"/>
  <c r="Z210" i="22"/>
  <c r="AD210" i="22" s="1"/>
  <c r="Z209" i="22"/>
  <c r="AD209" i="22" s="1"/>
  <c r="Z208" i="22"/>
  <c r="AD208" i="22" s="1"/>
  <c r="Z207" i="22"/>
  <c r="AD207" i="22" s="1"/>
  <c r="Z205" i="22"/>
  <c r="AD205" i="22" s="1"/>
  <c r="Z204" i="22"/>
  <c r="AD204" i="22" s="1"/>
  <c r="Z203" i="22"/>
  <c r="AD203" i="22" s="1"/>
  <c r="Z202" i="22"/>
  <c r="AD202" i="22" s="1"/>
  <c r="Z201" i="22"/>
  <c r="AD201" i="22" s="1"/>
  <c r="Z200" i="22"/>
  <c r="AD200" i="22" s="1"/>
  <c r="Z199" i="22"/>
  <c r="AD199" i="22" s="1"/>
  <c r="Z198" i="22"/>
  <c r="AD198" i="22" s="1"/>
  <c r="Z197" i="22"/>
  <c r="AD197" i="22" s="1"/>
  <c r="Z196" i="22"/>
  <c r="AD196" i="22" s="1"/>
  <c r="Z195" i="22"/>
  <c r="AD195" i="22" s="1"/>
  <c r="Z194" i="22"/>
  <c r="AD194" i="22" s="1"/>
  <c r="Z193" i="22"/>
  <c r="AD193" i="22" s="1"/>
  <c r="Z192" i="22"/>
  <c r="AD192" i="22" s="1"/>
  <c r="Z133" i="22"/>
  <c r="AD133" i="22" s="1"/>
  <c r="Z132" i="22"/>
  <c r="AD132" i="22" s="1"/>
  <c r="Z131" i="22"/>
  <c r="AD131" i="22" s="1"/>
  <c r="Z130" i="22"/>
  <c r="AD130" i="22" s="1"/>
  <c r="Z129" i="22"/>
  <c r="AD129" i="22" s="1"/>
  <c r="Z128" i="22"/>
  <c r="AD128" i="22" s="1"/>
  <c r="Z127" i="22"/>
  <c r="AD127" i="22" s="1"/>
  <c r="Z125" i="22"/>
  <c r="AD125" i="22" s="1"/>
  <c r="Z124" i="22"/>
  <c r="AD124" i="22" s="1"/>
  <c r="Z123" i="22"/>
  <c r="AD123" i="22" s="1"/>
  <c r="Z122" i="22"/>
  <c r="AD122" i="22" s="1"/>
  <c r="Z121" i="22"/>
  <c r="AD121" i="22" s="1"/>
  <c r="Z120" i="22"/>
  <c r="AD120" i="22" s="1"/>
  <c r="Z119" i="22"/>
  <c r="AD119" i="22" s="1"/>
  <c r="Z118" i="22"/>
  <c r="AD118" i="22" s="1"/>
  <c r="Z117" i="22"/>
  <c r="AD117" i="22" s="1"/>
  <c r="Z116" i="22"/>
  <c r="AD116" i="22" s="1"/>
  <c r="Z115" i="22"/>
  <c r="AD115" i="22" s="1"/>
  <c r="Z114" i="22"/>
  <c r="Z112" i="22"/>
  <c r="AD112" i="22" s="1"/>
  <c r="Z111" i="22"/>
  <c r="AD111" i="22" s="1"/>
  <c r="Z110" i="22"/>
  <c r="AD110" i="22" s="1"/>
  <c r="Z109" i="22"/>
  <c r="AD109" i="22" s="1"/>
  <c r="Z108" i="22"/>
  <c r="AD108" i="22" s="1"/>
  <c r="Z107" i="22"/>
  <c r="AD107" i="22" s="1"/>
  <c r="Z106" i="22"/>
  <c r="AD106" i="22" s="1"/>
  <c r="Z105" i="22"/>
  <c r="AD105" i="22" s="1"/>
  <c r="Z104" i="22"/>
  <c r="AD104" i="22" s="1"/>
  <c r="Z103" i="22"/>
  <c r="AD103" i="22" s="1"/>
  <c r="Z102" i="22"/>
  <c r="AD102" i="22" s="1"/>
  <c r="Z101" i="22"/>
  <c r="AD101" i="22" s="1"/>
  <c r="Z98" i="22"/>
  <c r="AD98" i="22" s="1"/>
  <c r="Z97" i="22"/>
  <c r="AD97" i="22" s="1"/>
  <c r="Z96" i="22"/>
  <c r="AD96" i="22" s="1"/>
  <c r="Z95" i="22"/>
  <c r="AD95" i="22" s="1"/>
  <c r="Z94" i="22"/>
  <c r="AD94" i="22" s="1"/>
  <c r="Z93" i="22"/>
  <c r="AD93" i="22" s="1"/>
  <c r="Z92" i="22"/>
  <c r="AD92" i="22" s="1"/>
  <c r="Z91" i="22"/>
  <c r="AD91" i="22" s="1"/>
  <c r="Z90" i="22"/>
  <c r="AD90" i="22" s="1"/>
  <c r="Z89" i="22"/>
  <c r="AD89" i="22" s="1"/>
  <c r="Z88" i="22"/>
  <c r="AD88" i="22" s="1"/>
  <c r="Z87" i="22"/>
  <c r="AD87" i="22" s="1"/>
  <c r="Z86" i="22"/>
  <c r="AD86" i="22" s="1"/>
  <c r="Z85" i="22"/>
  <c r="AD85" i="22" s="1"/>
  <c r="Z83" i="22"/>
  <c r="AD83" i="22" s="1"/>
  <c r="Z82" i="22"/>
  <c r="AD82" i="22" s="1"/>
  <c r="Z81" i="22"/>
  <c r="AD81" i="22" s="1"/>
  <c r="Z80" i="22"/>
  <c r="AD80" i="22" s="1"/>
  <c r="Z79" i="22"/>
  <c r="AD79" i="22" s="1"/>
  <c r="Z78" i="22"/>
  <c r="AD78" i="22" s="1"/>
  <c r="Z77" i="22"/>
  <c r="AD77" i="22" s="1"/>
  <c r="Z76" i="22"/>
  <c r="AD76" i="22" s="1"/>
  <c r="Z75" i="22"/>
  <c r="AD75" i="22" s="1"/>
  <c r="Z74" i="22"/>
  <c r="AD74" i="22" s="1"/>
  <c r="Z73" i="22"/>
  <c r="AD73" i="22" s="1"/>
  <c r="Z72" i="22"/>
  <c r="AD72" i="22" s="1"/>
  <c r="AA261" i="22"/>
  <c r="AE261" i="22" s="1"/>
  <c r="AA260" i="22"/>
  <c r="AE260" i="22" s="1"/>
  <c r="AA259" i="22"/>
  <c r="AE259" i="22" s="1"/>
  <c r="AA258" i="22"/>
  <c r="AE258" i="22" s="1"/>
  <c r="AA257" i="22"/>
  <c r="AE257" i="22" s="1"/>
  <c r="AA256" i="22"/>
  <c r="AE256" i="22" s="1"/>
  <c r="AA255" i="22"/>
  <c r="AE255" i="22" s="1"/>
  <c r="AA253" i="22"/>
  <c r="AE253" i="22" s="1"/>
  <c r="AA252" i="22"/>
  <c r="AE252" i="22" s="1"/>
  <c r="AA251" i="22"/>
  <c r="AE251" i="22" s="1"/>
  <c r="AA250" i="22"/>
  <c r="AE250" i="22" s="1"/>
  <c r="AA249" i="22"/>
  <c r="AE249" i="22" s="1"/>
  <c r="AA248" i="22"/>
  <c r="AE248" i="22" s="1"/>
  <c r="AA247" i="22"/>
  <c r="AE247" i="22" s="1"/>
  <c r="AA246" i="22"/>
  <c r="AE246" i="22" s="1"/>
  <c r="AA245" i="22"/>
  <c r="AE245" i="22" s="1"/>
  <c r="AA244" i="22"/>
  <c r="AE244" i="22" s="1"/>
  <c r="AA243" i="22"/>
  <c r="AE243" i="22" s="1"/>
  <c r="AA242" i="22"/>
  <c r="AE242" i="22" s="1"/>
  <c r="AA241" i="22"/>
  <c r="AE241" i="22" s="1"/>
  <c r="AA240" i="22"/>
  <c r="AE240" i="22" s="1"/>
  <c r="AA239" i="22"/>
  <c r="AE239" i="22" s="1"/>
  <c r="AA237" i="22"/>
  <c r="AE237" i="22" s="1"/>
  <c r="AA236" i="22"/>
  <c r="AE236" i="22" s="1"/>
  <c r="AA235" i="22"/>
  <c r="AE235" i="22" s="1"/>
  <c r="AA234" i="22"/>
  <c r="AE234" i="22" s="1"/>
  <c r="AA233" i="22"/>
  <c r="AE233" i="22" s="1"/>
  <c r="AA232" i="22"/>
  <c r="AE232" i="22" s="1"/>
  <c r="AA231" i="22"/>
  <c r="AE231" i="22" s="1"/>
  <c r="AA230" i="22"/>
  <c r="AE230" i="22" s="1"/>
  <c r="AA229" i="22"/>
  <c r="AE229" i="22" s="1"/>
  <c r="AA228" i="22"/>
  <c r="AE228" i="22" s="1"/>
  <c r="AA227" i="22"/>
  <c r="AE227" i="22" s="1"/>
  <c r="AA226" i="22"/>
  <c r="AE226" i="22" s="1"/>
  <c r="AA225" i="22"/>
  <c r="AE225" i="22" s="1"/>
  <c r="AA224" i="22"/>
  <c r="AE224" i="22" s="1"/>
  <c r="AA221" i="22"/>
  <c r="AE221" i="22" s="1"/>
  <c r="AA220" i="22"/>
  <c r="AE220" i="22" s="1"/>
  <c r="AA219" i="22"/>
  <c r="AE219" i="22" s="1"/>
  <c r="AA218" i="22"/>
  <c r="AE218" i="22" s="1"/>
  <c r="AA217" i="22"/>
  <c r="AE217" i="22" s="1"/>
  <c r="AA216" i="22"/>
  <c r="AE216" i="22" s="1"/>
  <c r="AA215" i="22"/>
  <c r="AE215" i="22" s="1"/>
  <c r="AA214" i="22"/>
  <c r="AE214" i="22" s="1"/>
  <c r="AA213" i="22"/>
  <c r="AE213" i="22" s="1"/>
  <c r="AA212" i="22"/>
  <c r="AE212" i="22" s="1"/>
  <c r="AA211" i="22"/>
  <c r="AE211" i="22" s="1"/>
  <c r="AA210" i="22"/>
  <c r="AE210" i="22" s="1"/>
  <c r="AA209" i="22"/>
  <c r="AE209" i="22" s="1"/>
  <c r="AA208" i="22"/>
  <c r="AE208" i="22" s="1"/>
  <c r="AA207" i="22"/>
  <c r="AE207" i="22" s="1"/>
  <c r="AA205" i="22"/>
  <c r="AE205" i="22" s="1"/>
  <c r="AA204" i="22"/>
  <c r="AE204" i="22" s="1"/>
  <c r="AA203" i="22"/>
  <c r="AE203" i="22" s="1"/>
  <c r="AA202" i="22"/>
  <c r="AE202" i="22" s="1"/>
  <c r="AA201" i="22"/>
  <c r="AE201" i="22" s="1"/>
  <c r="AA200" i="22"/>
  <c r="AE200" i="22" s="1"/>
  <c r="AA199" i="22"/>
  <c r="AE199" i="22" s="1"/>
  <c r="AA198" i="22"/>
  <c r="AE198" i="22" s="1"/>
  <c r="AA197" i="22"/>
  <c r="AE197" i="22" s="1"/>
  <c r="AA196" i="22"/>
  <c r="AE196" i="22" s="1"/>
  <c r="AA195" i="22"/>
  <c r="AE195" i="22" s="1"/>
  <c r="AA194" i="22"/>
  <c r="AE194" i="22" s="1"/>
  <c r="AA193" i="22"/>
  <c r="AE193" i="22" s="1"/>
  <c r="AA192" i="22"/>
  <c r="AE192" i="22" s="1"/>
  <c r="AA186" i="22"/>
  <c r="AE186" i="22" s="1"/>
  <c r="AA185" i="22"/>
  <c r="AE185" i="22" s="1"/>
  <c r="AA184" i="22"/>
  <c r="AE184" i="22" s="1"/>
  <c r="AA183" i="22"/>
  <c r="AE183" i="22" s="1"/>
  <c r="AA180" i="22"/>
  <c r="AE180" i="22" s="1"/>
  <c r="AA179" i="22"/>
  <c r="AE179" i="22" s="1"/>
  <c r="AA178" i="22"/>
  <c r="AA177" i="22"/>
  <c r="AE177" i="22" s="1"/>
  <c r="AA176" i="22"/>
  <c r="AE176" i="22" s="1"/>
  <c r="AA175" i="22"/>
  <c r="AE175" i="22" s="1"/>
  <c r="AA172" i="22"/>
  <c r="AE172" i="22" s="1"/>
  <c r="AA171" i="22"/>
  <c r="AE171" i="22" s="1"/>
  <c r="AA170" i="22"/>
  <c r="AE170" i="22" s="1"/>
  <c r="AA169" i="22"/>
  <c r="AE169" i="22" s="1"/>
  <c r="AA168" i="22"/>
  <c r="AE168" i="22" s="1"/>
  <c r="AA167" i="22"/>
  <c r="AE167" i="22" s="1"/>
  <c r="AA165" i="22"/>
  <c r="AE165" i="22" s="1"/>
  <c r="AA164" i="22"/>
  <c r="AE164" i="22" s="1"/>
  <c r="AA163" i="22"/>
  <c r="AE163" i="22" s="1"/>
  <c r="AA162" i="22"/>
  <c r="AE162" i="22" s="1"/>
  <c r="AA159" i="22"/>
  <c r="AE159" i="22" s="1"/>
  <c r="AA158" i="22"/>
  <c r="AE158" i="22" s="1"/>
  <c r="AA157" i="22"/>
  <c r="AE157" i="22" s="1"/>
  <c r="AA156" i="22"/>
  <c r="AE156" i="22" s="1"/>
  <c r="AA155" i="22"/>
  <c r="AE155" i="22" s="1"/>
  <c r="AA154" i="22"/>
  <c r="AE154" i="22" s="1"/>
  <c r="AA153" i="22"/>
  <c r="AE153" i="22" s="1"/>
  <c r="AA152" i="22"/>
  <c r="AE152" i="22" s="1"/>
  <c r="AA151" i="22"/>
  <c r="AE151" i="22" s="1"/>
  <c r="AA150" i="22"/>
  <c r="AE150" i="22" s="1"/>
  <c r="AA149" i="22"/>
  <c r="AE149" i="22" s="1"/>
  <c r="AA148" i="22"/>
  <c r="AE148" i="22" s="1"/>
  <c r="AA147" i="22"/>
  <c r="AE147" i="22" s="1"/>
  <c r="AA146" i="22"/>
  <c r="AE146" i="22" s="1"/>
  <c r="AA144" i="22"/>
  <c r="AE144" i="22" s="1"/>
  <c r="AA143" i="22"/>
  <c r="AE143" i="22" s="1"/>
  <c r="AA142" i="22"/>
  <c r="AE142" i="22" s="1"/>
  <c r="AA141" i="22"/>
  <c r="AE141" i="22" s="1"/>
  <c r="AA140" i="22"/>
  <c r="AE140" i="22" s="1"/>
  <c r="AA139" i="22"/>
  <c r="AE139" i="22" s="1"/>
  <c r="AA138" i="22"/>
  <c r="AE138" i="22" s="1"/>
  <c r="AA137" i="22"/>
  <c r="AE137" i="22" s="1"/>
  <c r="AA133" i="22"/>
  <c r="AE133" i="22" s="1"/>
  <c r="AA132" i="22"/>
  <c r="AE132" i="22" s="1"/>
  <c r="AA131" i="22"/>
  <c r="AE131" i="22" s="1"/>
  <c r="AA130" i="22"/>
  <c r="AE130" i="22" s="1"/>
  <c r="AA129" i="22"/>
  <c r="AE129" i="22" s="1"/>
  <c r="AA128" i="22"/>
  <c r="AE128" i="22" s="1"/>
  <c r="AA127" i="22"/>
  <c r="AE127" i="22" s="1"/>
  <c r="AA125" i="22"/>
  <c r="AE125" i="22" s="1"/>
  <c r="AA124" i="22"/>
  <c r="AE124" i="22" s="1"/>
  <c r="AA123" i="22"/>
  <c r="AE123" i="22" s="1"/>
  <c r="AA122" i="22"/>
  <c r="AE122" i="22" s="1"/>
  <c r="AA121" i="22"/>
  <c r="AE121" i="22" s="1"/>
  <c r="AA120" i="22"/>
  <c r="AE120" i="22" s="1"/>
  <c r="AA119" i="22"/>
  <c r="AE119" i="22" s="1"/>
  <c r="AA118" i="22"/>
  <c r="AE118" i="22" s="1"/>
  <c r="AA117" i="22"/>
  <c r="AE117" i="22" s="1"/>
  <c r="AA116" i="22"/>
  <c r="AE116" i="22" s="1"/>
  <c r="AA115" i="22"/>
  <c r="AE115" i="22" s="1"/>
  <c r="AA114" i="22"/>
  <c r="AE114" i="22" s="1"/>
  <c r="AA112" i="22"/>
  <c r="AE112" i="22" s="1"/>
  <c r="AA111" i="22"/>
  <c r="AE111" i="22" s="1"/>
  <c r="AA110" i="22"/>
  <c r="AE110" i="22" s="1"/>
  <c r="AA109" i="22"/>
  <c r="AE109" i="22" s="1"/>
  <c r="AA108" i="22"/>
  <c r="AE108" i="22" s="1"/>
  <c r="AA107" i="22"/>
  <c r="AE107" i="22" s="1"/>
  <c r="AA106" i="22"/>
  <c r="AE106" i="22" s="1"/>
  <c r="AA105" i="22"/>
  <c r="AE105" i="22" s="1"/>
  <c r="AA104" i="22"/>
  <c r="AE104" i="22" s="1"/>
  <c r="AA103" i="22"/>
  <c r="AE103" i="22" s="1"/>
  <c r="AA102" i="22"/>
  <c r="AE102" i="22" s="1"/>
  <c r="AA101" i="22"/>
  <c r="AE101" i="22" s="1"/>
  <c r="AA98" i="22"/>
  <c r="AE98" i="22" s="1"/>
  <c r="AA97" i="22"/>
  <c r="AE97" i="22" s="1"/>
  <c r="AA96" i="22"/>
  <c r="AE96" i="22" s="1"/>
  <c r="AA95" i="22"/>
  <c r="AE95" i="22" s="1"/>
  <c r="AA94" i="22"/>
  <c r="AE94" i="22" s="1"/>
  <c r="AA93" i="22"/>
  <c r="AE93" i="22" s="1"/>
  <c r="AA92" i="22"/>
  <c r="AE92" i="22" s="1"/>
  <c r="AA91" i="22"/>
  <c r="AE91" i="22" s="1"/>
  <c r="AA90" i="22"/>
  <c r="AE90" i="22" s="1"/>
  <c r="AA89" i="22"/>
  <c r="AE89" i="22" s="1"/>
  <c r="AA88" i="22"/>
  <c r="AE88" i="22" s="1"/>
  <c r="AA87" i="22"/>
  <c r="AE87" i="22" s="1"/>
  <c r="AA86" i="22"/>
  <c r="AE86" i="22" s="1"/>
  <c r="AA85" i="22"/>
  <c r="AE85" i="22" s="1"/>
  <c r="AA83" i="22"/>
  <c r="AE83" i="22" s="1"/>
  <c r="AA82" i="22"/>
  <c r="AE82" i="22" s="1"/>
  <c r="AA81" i="22"/>
  <c r="AE81" i="22" s="1"/>
  <c r="AA80" i="22"/>
  <c r="AE80" i="22" s="1"/>
  <c r="AA79" i="22"/>
  <c r="AE79" i="22" s="1"/>
  <c r="AA78" i="22"/>
  <c r="AE78" i="22" s="1"/>
  <c r="AA77" i="22"/>
  <c r="AE77" i="22" s="1"/>
  <c r="AA76" i="22"/>
  <c r="AE76" i="22" s="1"/>
  <c r="AA75" i="22"/>
  <c r="AE75" i="22" s="1"/>
  <c r="AA74" i="22"/>
  <c r="AE74" i="22" s="1"/>
  <c r="AA73" i="22"/>
  <c r="AE73" i="22" s="1"/>
  <c r="AA72" i="22"/>
  <c r="AE72" i="22" s="1"/>
  <c r="AA66" i="22"/>
  <c r="AE66" i="22" s="1"/>
  <c r="AA65" i="22"/>
  <c r="AE65" i="22" s="1"/>
  <c r="AA64" i="22"/>
  <c r="AE64" i="22" s="1"/>
  <c r="AA63" i="22"/>
  <c r="AE63" i="22" s="1"/>
  <c r="AA60" i="22"/>
  <c r="AE60" i="22" s="1"/>
  <c r="AA59" i="22"/>
  <c r="AE59" i="22" s="1"/>
  <c r="AA57" i="22"/>
  <c r="AE57" i="22" s="1"/>
  <c r="AA56" i="22"/>
  <c r="AE56" i="22" s="1"/>
  <c r="AA55" i="22"/>
  <c r="AE55" i="22" s="1"/>
  <c r="AA52" i="22"/>
  <c r="AE52" i="22" s="1"/>
  <c r="AA51" i="22"/>
  <c r="AE51" i="22" s="1"/>
  <c r="AA50" i="22"/>
  <c r="AE50" i="22" s="1"/>
  <c r="AA49" i="22"/>
  <c r="AE49" i="22" s="1"/>
  <c r="AA48" i="22"/>
  <c r="AE48" i="22" s="1"/>
  <c r="AA47" i="22"/>
  <c r="AE47" i="22" s="1"/>
  <c r="AA45" i="22"/>
  <c r="AE45" i="22" s="1"/>
  <c r="AA44" i="22"/>
  <c r="AE44" i="22" s="1"/>
  <c r="AA43" i="22"/>
  <c r="AE43" i="22" s="1"/>
  <c r="AA42" i="22"/>
  <c r="AE42" i="22" s="1"/>
  <c r="AA39" i="22"/>
  <c r="AE39" i="22" s="1"/>
  <c r="AA38" i="22"/>
  <c r="AE38" i="22" s="1"/>
  <c r="AA37" i="22"/>
  <c r="AE37" i="22" s="1"/>
  <c r="AA36" i="22"/>
  <c r="AE36" i="22" s="1"/>
  <c r="AA35" i="22"/>
  <c r="AE35" i="22" s="1"/>
  <c r="AA34" i="22"/>
  <c r="AE34" i="22" s="1"/>
  <c r="AA33" i="22"/>
  <c r="AE33" i="22" s="1"/>
  <c r="AA32" i="22"/>
  <c r="AE32" i="22" s="1"/>
  <c r="AA31" i="22"/>
  <c r="AE31" i="22" s="1"/>
  <c r="AA30" i="22"/>
  <c r="AE30" i="22" s="1"/>
  <c r="AA29" i="22"/>
  <c r="AE29" i="22" s="1"/>
  <c r="AA28" i="22"/>
  <c r="AE28" i="22" s="1"/>
  <c r="AA27" i="22"/>
  <c r="AE27" i="22" s="1"/>
  <c r="AA26" i="22"/>
  <c r="AE26" i="22" s="1"/>
  <c r="AA25" i="22"/>
  <c r="AE25" i="22" s="1"/>
  <c r="AA24" i="22"/>
  <c r="AE24" i="22" s="1"/>
  <c r="AA23" i="22"/>
  <c r="AE23" i="22" s="1"/>
  <c r="R254" i="22"/>
  <c r="AA254" i="22" s="1"/>
  <c r="AE254" i="22" s="1"/>
  <c r="R238" i="22"/>
  <c r="AA238" i="22" s="1"/>
  <c r="AE238" i="22" s="1"/>
  <c r="R223" i="22"/>
  <c r="AA206" i="22"/>
  <c r="AE206" i="22" s="1"/>
  <c r="R191" i="22"/>
  <c r="R190" i="22" s="1"/>
  <c r="R182" i="22"/>
  <c r="AA182" i="22" s="1"/>
  <c r="R174" i="22"/>
  <c r="AA174" i="22" s="1"/>
  <c r="R166" i="22"/>
  <c r="AA166" i="22" s="1"/>
  <c r="R161" i="22"/>
  <c r="AA161" i="22" s="1"/>
  <c r="R145" i="22"/>
  <c r="AA145" i="22" s="1"/>
  <c r="R136" i="22"/>
  <c r="AA136" i="22" s="1"/>
  <c r="R126" i="22"/>
  <c r="AA126" i="22" s="1"/>
  <c r="AE126" i="22" s="1"/>
  <c r="R113" i="22"/>
  <c r="AA113" i="22" s="1"/>
  <c r="AE113" i="22" s="1"/>
  <c r="R100" i="22"/>
  <c r="AA100" i="22" s="1"/>
  <c r="AE100" i="22" s="1"/>
  <c r="AA84" i="22"/>
  <c r="AE84" i="22" s="1"/>
  <c r="R71" i="22"/>
  <c r="R70" i="22" s="1"/>
  <c r="R62" i="22"/>
  <c r="R58" i="22"/>
  <c r="R54" i="22"/>
  <c r="R46" i="22"/>
  <c r="AA46" i="22" s="1"/>
  <c r="R41" i="22"/>
  <c r="R22" i="22"/>
  <c r="R40" i="22" s="1"/>
  <c r="R17" i="22"/>
  <c r="R16" i="22"/>
  <c r="AA186" i="21"/>
  <c r="AE186" i="21" s="1"/>
  <c r="AA185" i="21"/>
  <c r="AE185" i="21" s="1"/>
  <c r="AA184" i="21"/>
  <c r="AE184" i="21" s="1"/>
  <c r="AA183" i="21"/>
  <c r="AE183" i="21" s="1"/>
  <c r="AA180" i="21"/>
  <c r="AE180" i="21" s="1"/>
  <c r="AA179" i="21"/>
  <c r="AE179" i="21" s="1"/>
  <c r="AA177" i="21"/>
  <c r="AE177" i="21" s="1"/>
  <c r="AA176" i="21"/>
  <c r="AE176" i="21" s="1"/>
  <c r="AA175" i="21"/>
  <c r="AE175" i="21" s="1"/>
  <c r="AA172" i="21"/>
  <c r="AE172" i="21" s="1"/>
  <c r="AA171" i="21"/>
  <c r="AE171" i="21" s="1"/>
  <c r="AA170" i="21"/>
  <c r="AE170" i="21" s="1"/>
  <c r="AA169" i="21"/>
  <c r="AE169" i="21" s="1"/>
  <c r="AA168" i="21"/>
  <c r="AE168" i="21" s="1"/>
  <c r="AA167" i="21"/>
  <c r="AE167" i="21" s="1"/>
  <c r="AA165" i="21"/>
  <c r="AE165" i="21" s="1"/>
  <c r="AA164" i="21"/>
  <c r="AE164" i="21" s="1"/>
  <c r="AA163" i="21"/>
  <c r="AE163" i="21" s="1"/>
  <c r="AA162" i="21"/>
  <c r="AE162" i="21" s="1"/>
  <c r="AA159" i="21"/>
  <c r="AE159" i="21" s="1"/>
  <c r="AA158" i="21"/>
  <c r="AE158" i="21" s="1"/>
  <c r="AA157" i="21"/>
  <c r="AE157" i="21" s="1"/>
  <c r="AA156" i="21"/>
  <c r="AE156" i="21" s="1"/>
  <c r="AA155" i="21"/>
  <c r="AE155" i="21" s="1"/>
  <c r="AA154" i="21"/>
  <c r="AE154" i="21" s="1"/>
  <c r="AA153" i="21"/>
  <c r="AE153" i="21" s="1"/>
  <c r="AA152" i="21"/>
  <c r="AE152" i="21" s="1"/>
  <c r="AA151" i="21"/>
  <c r="AE151" i="21" s="1"/>
  <c r="AA150" i="21"/>
  <c r="AE150" i="21" s="1"/>
  <c r="AA149" i="21"/>
  <c r="AE149" i="21" s="1"/>
  <c r="AA148" i="21"/>
  <c r="AE148" i="21" s="1"/>
  <c r="AA147" i="21"/>
  <c r="AE147" i="21" s="1"/>
  <c r="AA146" i="21"/>
  <c r="AE146" i="21" s="1"/>
  <c r="AA144" i="21"/>
  <c r="AE144" i="21" s="1"/>
  <c r="AA143" i="21"/>
  <c r="AE143" i="21" s="1"/>
  <c r="AA142" i="21"/>
  <c r="AE142" i="21" s="1"/>
  <c r="AA141" i="21"/>
  <c r="AE141" i="21" s="1"/>
  <c r="AA140" i="21"/>
  <c r="AE140" i="21" s="1"/>
  <c r="AA139" i="21"/>
  <c r="AE139" i="21" s="1"/>
  <c r="AA138" i="21"/>
  <c r="AE138" i="21" s="1"/>
  <c r="AA137" i="21"/>
  <c r="AE137" i="21" s="1"/>
  <c r="AA66" i="21"/>
  <c r="AE66" i="21" s="1"/>
  <c r="AA65" i="21"/>
  <c r="AE65" i="21" s="1"/>
  <c r="AA64" i="21"/>
  <c r="AE64" i="21" s="1"/>
  <c r="AA63" i="21"/>
  <c r="AE63" i="21" s="1"/>
  <c r="AA60" i="21"/>
  <c r="AE60" i="21" s="1"/>
  <c r="AA59" i="21"/>
  <c r="AE59" i="21" s="1"/>
  <c r="AA57" i="21"/>
  <c r="AE57" i="21" s="1"/>
  <c r="AA56" i="21"/>
  <c r="AE56" i="21" s="1"/>
  <c r="AA55" i="21"/>
  <c r="AE55" i="21" s="1"/>
  <c r="AA52" i="21"/>
  <c r="AE52" i="21" s="1"/>
  <c r="AA51" i="21"/>
  <c r="AE51" i="21" s="1"/>
  <c r="AA50" i="21"/>
  <c r="AE50" i="21" s="1"/>
  <c r="AA49" i="21"/>
  <c r="AE49" i="21" s="1"/>
  <c r="AA48" i="21"/>
  <c r="AE48" i="21" s="1"/>
  <c r="AA47" i="21"/>
  <c r="AE47" i="21" s="1"/>
  <c r="AA45" i="21"/>
  <c r="AE45" i="21" s="1"/>
  <c r="AA44" i="21"/>
  <c r="AE44" i="21" s="1"/>
  <c r="AA43" i="21"/>
  <c r="AE43" i="21" s="1"/>
  <c r="AA42" i="21"/>
  <c r="AE42" i="21" s="1"/>
  <c r="AA39" i="21"/>
  <c r="AE39" i="21" s="1"/>
  <c r="AA38" i="21"/>
  <c r="AE38" i="21" s="1"/>
  <c r="AA37" i="21"/>
  <c r="AE37" i="21" s="1"/>
  <c r="AA36" i="21"/>
  <c r="AE36" i="21" s="1"/>
  <c r="AA35" i="21"/>
  <c r="AE35" i="21" s="1"/>
  <c r="AA34" i="21"/>
  <c r="AE34" i="21" s="1"/>
  <c r="AA33" i="21"/>
  <c r="AE33" i="21" s="1"/>
  <c r="AA32" i="21"/>
  <c r="AE32" i="21" s="1"/>
  <c r="AA31" i="21"/>
  <c r="AE31" i="21" s="1"/>
  <c r="AA30" i="21"/>
  <c r="AE30" i="21" s="1"/>
  <c r="AA28" i="21"/>
  <c r="AE28" i="21" s="1"/>
  <c r="AA27" i="21"/>
  <c r="AE27" i="21" s="1"/>
  <c r="AA26" i="21"/>
  <c r="AE26" i="21" s="1"/>
  <c r="AA25" i="21"/>
  <c r="AE25" i="21" s="1"/>
  <c r="AA24" i="21"/>
  <c r="AE24" i="21" s="1"/>
  <c r="AA23" i="21"/>
  <c r="AE23" i="21" s="1"/>
  <c r="Z261" i="21"/>
  <c r="Z260" i="21"/>
  <c r="Z259" i="21"/>
  <c r="Z258" i="21"/>
  <c r="Z257" i="21"/>
  <c r="Z256" i="21"/>
  <c r="Z255" i="21"/>
  <c r="Z253" i="21"/>
  <c r="Z252" i="21"/>
  <c r="Z251" i="21"/>
  <c r="Z250" i="21"/>
  <c r="Z249" i="21"/>
  <c r="Z248" i="21"/>
  <c r="Z247" i="21"/>
  <c r="Z246" i="21"/>
  <c r="Z245" i="21"/>
  <c r="Z244" i="21"/>
  <c r="Z243" i="21"/>
  <c r="Z242" i="21"/>
  <c r="Z241" i="21"/>
  <c r="Z240" i="21"/>
  <c r="Z239" i="21"/>
  <c r="Z237" i="21"/>
  <c r="Z236" i="21"/>
  <c r="Z235" i="21"/>
  <c r="Z234" i="21"/>
  <c r="Z233" i="21"/>
  <c r="Z232" i="21"/>
  <c r="Z231" i="21"/>
  <c r="Z230" i="21"/>
  <c r="Z229" i="21"/>
  <c r="Z228" i="21"/>
  <c r="Z227" i="21"/>
  <c r="Z226" i="21"/>
  <c r="Z225" i="21"/>
  <c r="Z224" i="21"/>
  <c r="Z221" i="21"/>
  <c r="Z220" i="21"/>
  <c r="Z219" i="21"/>
  <c r="Z218" i="21"/>
  <c r="Z217" i="21"/>
  <c r="Z216" i="21"/>
  <c r="Z215" i="21"/>
  <c r="Z214" i="21"/>
  <c r="Z213" i="21"/>
  <c r="Z212" i="21"/>
  <c r="Z211" i="21"/>
  <c r="Z210" i="21"/>
  <c r="Z209" i="21"/>
  <c r="Z208" i="21"/>
  <c r="Z207" i="21"/>
  <c r="Z205" i="21"/>
  <c r="Z204" i="21"/>
  <c r="Z203" i="21"/>
  <c r="Z202" i="21"/>
  <c r="Z201" i="21"/>
  <c r="Z200" i="21"/>
  <c r="Z199" i="21"/>
  <c r="Z198" i="21"/>
  <c r="Z197" i="21"/>
  <c r="Z196" i="21"/>
  <c r="Z195" i="21"/>
  <c r="Z194" i="21"/>
  <c r="Z193" i="21"/>
  <c r="Z192" i="21"/>
  <c r="AA261" i="21"/>
  <c r="AE261" i="21" s="1"/>
  <c r="AA260" i="21"/>
  <c r="AE260" i="21" s="1"/>
  <c r="AA259" i="21"/>
  <c r="AE259" i="21" s="1"/>
  <c r="AA258" i="21"/>
  <c r="AE258" i="21" s="1"/>
  <c r="AA257" i="21"/>
  <c r="AE257" i="21" s="1"/>
  <c r="AA256" i="21"/>
  <c r="AE256" i="21" s="1"/>
  <c r="AA255" i="21"/>
  <c r="AE255" i="21" s="1"/>
  <c r="AA253" i="21"/>
  <c r="AE253" i="21" s="1"/>
  <c r="AA252" i="21"/>
  <c r="AE252" i="21" s="1"/>
  <c r="AA251" i="21"/>
  <c r="AE251" i="21" s="1"/>
  <c r="AA250" i="21"/>
  <c r="AE250" i="21" s="1"/>
  <c r="AA249" i="21"/>
  <c r="AE249" i="21" s="1"/>
  <c r="AA248" i="21"/>
  <c r="AE248" i="21" s="1"/>
  <c r="AA247" i="21"/>
  <c r="AE247" i="21" s="1"/>
  <c r="AA246" i="21"/>
  <c r="AE246" i="21" s="1"/>
  <c r="AA245" i="21"/>
  <c r="AE245" i="21" s="1"/>
  <c r="AA244" i="21"/>
  <c r="AE244" i="21" s="1"/>
  <c r="AA243" i="21"/>
  <c r="AE243" i="21" s="1"/>
  <c r="AA242" i="21"/>
  <c r="AE242" i="21" s="1"/>
  <c r="AA241" i="21"/>
  <c r="AE241" i="21" s="1"/>
  <c r="AA240" i="21"/>
  <c r="AE240" i="21" s="1"/>
  <c r="AA239" i="21"/>
  <c r="AE239" i="21" s="1"/>
  <c r="AA237" i="21"/>
  <c r="AE237" i="21" s="1"/>
  <c r="AA236" i="21"/>
  <c r="AE236" i="21" s="1"/>
  <c r="AA235" i="21"/>
  <c r="AE235" i="21" s="1"/>
  <c r="AA234" i="21"/>
  <c r="AE234" i="21" s="1"/>
  <c r="AA233" i="21"/>
  <c r="AE233" i="21" s="1"/>
  <c r="AA232" i="21"/>
  <c r="AE232" i="21" s="1"/>
  <c r="AA231" i="21"/>
  <c r="AE231" i="21" s="1"/>
  <c r="AA230" i="21"/>
  <c r="AE230" i="21" s="1"/>
  <c r="AA229" i="21"/>
  <c r="AE229" i="21" s="1"/>
  <c r="AA228" i="21"/>
  <c r="AE228" i="21" s="1"/>
  <c r="AA227" i="21"/>
  <c r="AE227" i="21" s="1"/>
  <c r="AA226" i="21"/>
  <c r="AE226" i="21" s="1"/>
  <c r="AA225" i="21"/>
  <c r="AE225" i="21" s="1"/>
  <c r="AA224" i="21"/>
  <c r="AE224" i="21" s="1"/>
  <c r="AA221" i="21"/>
  <c r="AE221" i="21" s="1"/>
  <c r="AA220" i="21"/>
  <c r="AE220" i="21" s="1"/>
  <c r="AA219" i="21"/>
  <c r="AE219" i="21" s="1"/>
  <c r="AA218" i="21"/>
  <c r="AE218" i="21" s="1"/>
  <c r="AA217" i="21"/>
  <c r="AE217" i="21" s="1"/>
  <c r="AA216" i="21"/>
  <c r="AE216" i="21" s="1"/>
  <c r="AA215" i="21"/>
  <c r="AE215" i="21" s="1"/>
  <c r="AA214" i="21"/>
  <c r="AE214" i="21" s="1"/>
  <c r="AA213" i="21"/>
  <c r="AE213" i="21" s="1"/>
  <c r="AA212" i="21"/>
  <c r="AE212" i="21" s="1"/>
  <c r="AA211" i="21"/>
  <c r="AE211" i="21" s="1"/>
  <c r="AA210" i="21"/>
  <c r="AE210" i="21" s="1"/>
  <c r="AA209" i="21"/>
  <c r="AE209" i="21" s="1"/>
  <c r="AA208" i="21"/>
  <c r="AE208" i="21" s="1"/>
  <c r="AA207" i="21"/>
  <c r="AE207" i="21" s="1"/>
  <c r="AA205" i="21"/>
  <c r="AE205" i="21" s="1"/>
  <c r="AA204" i="21"/>
  <c r="AE204" i="21" s="1"/>
  <c r="AA203" i="21"/>
  <c r="AE203" i="21" s="1"/>
  <c r="AA202" i="21"/>
  <c r="AE202" i="21" s="1"/>
  <c r="AA201" i="21"/>
  <c r="AE201" i="21" s="1"/>
  <c r="AA200" i="21"/>
  <c r="AE200" i="21" s="1"/>
  <c r="AA199" i="21"/>
  <c r="AE199" i="21" s="1"/>
  <c r="AA198" i="21"/>
  <c r="AE198" i="21" s="1"/>
  <c r="AA197" i="21"/>
  <c r="AE197" i="21" s="1"/>
  <c r="AA196" i="21"/>
  <c r="AE196" i="21" s="1"/>
  <c r="AA195" i="21"/>
  <c r="AE195" i="21" s="1"/>
  <c r="AA194" i="21"/>
  <c r="AE194" i="21" s="1"/>
  <c r="AA193" i="21"/>
  <c r="AE193" i="21" s="1"/>
  <c r="AA192" i="21"/>
  <c r="AE192" i="21" s="1"/>
  <c r="Z133" i="21"/>
  <c r="Z132" i="21"/>
  <c r="Z131" i="21"/>
  <c r="Z130" i="21"/>
  <c r="Z129" i="21"/>
  <c r="Z128" i="21"/>
  <c r="Z127" i="21"/>
  <c r="Z125" i="21"/>
  <c r="Z124" i="21"/>
  <c r="Z123" i="21"/>
  <c r="Z122" i="21"/>
  <c r="Z121" i="21"/>
  <c r="Z120" i="21"/>
  <c r="Z119" i="21"/>
  <c r="Z118" i="21"/>
  <c r="Z117" i="21"/>
  <c r="Z116" i="21"/>
  <c r="Z115" i="21"/>
  <c r="Z114" i="21"/>
  <c r="Z112" i="21"/>
  <c r="Z111" i="21"/>
  <c r="Z110" i="21"/>
  <c r="Z109" i="21"/>
  <c r="Z108" i="21"/>
  <c r="Z107" i="21"/>
  <c r="Z106" i="21"/>
  <c r="Z105" i="21"/>
  <c r="Z104" i="21"/>
  <c r="Z103" i="21"/>
  <c r="Z102" i="21"/>
  <c r="Z101" i="21"/>
  <c r="Z98" i="21"/>
  <c r="Z97" i="21"/>
  <c r="Z96" i="21"/>
  <c r="Z95" i="21"/>
  <c r="Z94" i="21"/>
  <c r="Z93" i="21"/>
  <c r="Z92" i="21"/>
  <c r="Z91" i="21"/>
  <c r="Z90" i="21"/>
  <c r="Z89" i="21"/>
  <c r="Z88" i="21"/>
  <c r="Z87" i="21"/>
  <c r="Z86" i="21"/>
  <c r="Z85" i="21"/>
  <c r="Z83" i="21"/>
  <c r="Z82" i="21"/>
  <c r="Z81" i="21"/>
  <c r="Z80" i="21"/>
  <c r="Z79" i="21"/>
  <c r="Z78" i="21"/>
  <c r="Z77" i="21"/>
  <c r="Z76" i="21"/>
  <c r="Z75" i="21"/>
  <c r="Z74" i="21"/>
  <c r="Z73" i="21"/>
  <c r="Z72" i="21"/>
  <c r="AA133" i="21"/>
  <c r="AE133" i="21" s="1"/>
  <c r="AA132" i="21"/>
  <c r="AE132" i="21" s="1"/>
  <c r="AA131" i="21"/>
  <c r="AE131" i="21" s="1"/>
  <c r="AA130" i="21"/>
  <c r="AE130" i="21" s="1"/>
  <c r="AA129" i="21"/>
  <c r="AE129" i="21" s="1"/>
  <c r="AA128" i="21"/>
  <c r="AE128" i="21" s="1"/>
  <c r="AA127" i="21"/>
  <c r="AE127" i="21" s="1"/>
  <c r="AA125" i="21"/>
  <c r="AE125" i="21" s="1"/>
  <c r="AA124" i="21"/>
  <c r="AE124" i="21" s="1"/>
  <c r="AA123" i="21"/>
  <c r="AE123" i="21" s="1"/>
  <c r="AA122" i="21"/>
  <c r="AE122" i="21" s="1"/>
  <c r="AA121" i="21"/>
  <c r="AE121" i="21" s="1"/>
  <c r="AA120" i="21"/>
  <c r="AE120" i="21" s="1"/>
  <c r="AA119" i="21"/>
  <c r="AE119" i="21" s="1"/>
  <c r="AA118" i="21"/>
  <c r="AE118" i="21" s="1"/>
  <c r="AA117" i="21"/>
  <c r="AE117" i="21" s="1"/>
  <c r="AA116" i="21"/>
  <c r="AE116" i="21" s="1"/>
  <c r="AA115" i="21"/>
  <c r="AE115" i="21" s="1"/>
  <c r="AA114" i="21"/>
  <c r="AE114" i="21" s="1"/>
  <c r="AA112" i="21"/>
  <c r="AE112" i="21" s="1"/>
  <c r="AA111" i="21"/>
  <c r="AE111" i="21" s="1"/>
  <c r="AA110" i="21"/>
  <c r="AE110" i="21" s="1"/>
  <c r="AA109" i="21"/>
  <c r="AE109" i="21" s="1"/>
  <c r="AA108" i="21"/>
  <c r="AE108" i="21" s="1"/>
  <c r="AA107" i="21"/>
  <c r="AE107" i="21" s="1"/>
  <c r="AA106" i="21"/>
  <c r="AE106" i="21" s="1"/>
  <c r="AA105" i="21"/>
  <c r="AE105" i="21" s="1"/>
  <c r="AA104" i="21"/>
  <c r="AE104" i="21" s="1"/>
  <c r="AA103" i="21"/>
  <c r="AE103" i="21" s="1"/>
  <c r="AA102" i="21"/>
  <c r="AE102" i="21" s="1"/>
  <c r="AA101" i="21"/>
  <c r="AE101" i="21" s="1"/>
  <c r="AA98" i="21"/>
  <c r="AE98" i="21" s="1"/>
  <c r="AA97" i="21"/>
  <c r="AE97" i="21" s="1"/>
  <c r="AA96" i="21"/>
  <c r="AE96" i="21" s="1"/>
  <c r="AA95" i="21"/>
  <c r="AE95" i="21" s="1"/>
  <c r="AA94" i="21"/>
  <c r="AE94" i="21" s="1"/>
  <c r="AA93" i="21"/>
  <c r="AE93" i="21" s="1"/>
  <c r="AA92" i="21"/>
  <c r="AE92" i="21" s="1"/>
  <c r="AA91" i="21"/>
  <c r="AE91" i="21" s="1"/>
  <c r="AA90" i="21"/>
  <c r="AE90" i="21" s="1"/>
  <c r="AA89" i="21"/>
  <c r="AE89" i="21" s="1"/>
  <c r="AA88" i="21"/>
  <c r="AE88" i="21" s="1"/>
  <c r="AA87" i="21"/>
  <c r="AE87" i="21" s="1"/>
  <c r="AA86" i="21"/>
  <c r="AE86" i="21" s="1"/>
  <c r="AA85" i="21"/>
  <c r="AE85" i="21" s="1"/>
  <c r="AA83" i="21"/>
  <c r="AE83" i="21" s="1"/>
  <c r="AA82" i="21"/>
  <c r="AE82" i="21" s="1"/>
  <c r="AA81" i="21"/>
  <c r="AE81" i="21" s="1"/>
  <c r="AA80" i="21"/>
  <c r="AE80" i="21" s="1"/>
  <c r="AA79" i="21"/>
  <c r="AE79" i="21" s="1"/>
  <c r="AA78" i="21"/>
  <c r="AE78" i="21" s="1"/>
  <c r="AA77" i="21"/>
  <c r="AE77" i="21" s="1"/>
  <c r="AA76" i="21"/>
  <c r="AE76" i="21" s="1"/>
  <c r="AA75" i="21"/>
  <c r="AE75" i="21" s="1"/>
  <c r="AA74" i="21"/>
  <c r="AE74" i="21" s="1"/>
  <c r="AA73" i="21"/>
  <c r="AE73" i="21" s="1"/>
  <c r="AA72" i="21"/>
  <c r="AE72" i="21" s="1"/>
  <c r="AA254" i="21"/>
  <c r="AE254" i="21" s="1"/>
  <c r="AA238" i="21"/>
  <c r="AE238" i="21" s="1"/>
  <c r="R223" i="21"/>
  <c r="AA223" i="21" s="1"/>
  <c r="AE223" i="21" s="1"/>
  <c r="AA206" i="21"/>
  <c r="AE206" i="21" s="1"/>
  <c r="R191" i="21"/>
  <c r="R190" i="21" s="1"/>
  <c r="AA190" i="21" s="1"/>
  <c r="AE190" i="21" s="1"/>
  <c r="R182" i="21"/>
  <c r="AA182" i="21" s="1"/>
  <c r="AE182" i="21" s="1"/>
  <c r="R178" i="21"/>
  <c r="AA178" i="21" s="1"/>
  <c r="R174" i="21"/>
  <c r="AA174" i="21" s="1"/>
  <c r="AE174" i="21" s="1"/>
  <c r="R166" i="21"/>
  <c r="AA166" i="21" s="1"/>
  <c r="AE166" i="21" s="1"/>
  <c r="R161" i="21"/>
  <c r="AA161" i="21" s="1"/>
  <c r="R145" i="21"/>
  <c r="AA145" i="21" s="1"/>
  <c r="AE145" i="21" s="1"/>
  <c r="R136" i="21"/>
  <c r="R126" i="21"/>
  <c r="AA126" i="21" s="1"/>
  <c r="AE126" i="21" s="1"/>
  <c r="R113" i="21"/>
  <c r="AA113" i="21" s="1"/>
  <c r="AE113" i="21" s="1"/>
  <c r="R100" i="21"/>
  <c r="AA100" i="21" s="1"/>
  <c r="AE100" i="21" s="1"/>
  <c r="R71" i="21"/>
  <c r="AA71" i="21" s="1"/>
  <c r="AE71" i="21" s="1"/>
  <c r="R62" i="21"/>
  <c r="AA62" i="21" s="1"/>
  <c r="R58" i="21"/>
  <c r="AA58" i="21" s="1"/>
  <c r="AE58" i="21" s="1"/>
  <c r="R54" i="21"/>
  <c r="R46" i="21"/>
  <c r="AA46" i="21" s="1"/>
  <c r="AE46" i="21" s="1"/>
  <c r="R41" i="21"/>
  <c r="AA41" i="21" s="1"/>
  <c r="R29" i="21"/>
  <c r="AA29" i="21" s="1"/>
  <c r="AE29" i="21" s="1"/>
  <c r="R22" i="21"/>
  <c r="AA22" i="21" s="1"/>
  <c r="AE22" i="21" s="1"/>
  <c r="R17" i="21"/>
  <c r="R16" i="21"/>
  <c r="W223" i="21"/>
  <c r="W224" i="21"/>
  <c r="W225" i="21"/>
  <c r="W226" i="21"/>
  <c r="W227" i="21"/>
  <c r="W228" i="21"/>
  <c r="W229" i="21"/>
  <c r="W230" i="21"/>
  <c r="W231" i="21"/>
  <c r="W232" i="21"/>
  <c r="W233" i="21"/>
  <c r="W234" i="21"/>
  <c r="W235" i="21"/>
  <c r="W236" i="21"/>
  <c r="W237" i="21"/>
  <c r="W238" i="21"/>
  <c r="W239" i="21"/>
  <c r="W240" i="21"/>
  <c r="W241" i="21"/>
  <c r="W242" i="21"/>
  <c r="W243" i="21"/>
  <c r="W244" i="21"/>
  <c r="W245" i="21"/>
  <c r="W246" i="21"/>
  <c r="W247" i="21"/>
  <c r="W248" i="21"/>
  <c r="W249" i="21"/>
  <c r="W250" i="21"/>
  <c r="W251" i="21"/>
  <c r="W252" i="21"/>
  <c r="W253" i="21"/>
  <c r="W254" i="21"/>
  <c r="W255" i="21"/>
  <c r="W256" i="21"/>
  <c r="W257" i="21"/>
  <c r="W258" i="21"/>
  <c r="W259" i="21"/>
  <c r="W260" i="21"/>
  <c r="W261" i="21"/>
  <c r="R177" i="28"/>
  <c r="R164" i="28"/>
  <c r="R63" i="28"/>
  <c r="R59" i="28"/>
  <c r="R55" i="28"/>
  <c r="R47" i="28"/>
  <c r="R42" i="28"/>
  <c r="AA136" i="26" l="1"/>
  <c r="AE136" i="26" s="1"/>
  <c r="R190" i="26"/>
  <c r="R99" i="24"/>
  <c r="AA99" i="24" s="1"/>
  <c r="AE99" i="24" s="1"/>
  <c r="Z16" i="22"/>
  <c r="R40" i="26"/>
  <c r="AA40" i="26" s="1"/>
  <c r="AE29" i="24"/>
  <c r="AE58" i="23"/>
  <c r="AE58" i="25"/>
  <c r="R160" i="25"/>
  <c r="AA160" i="25" s="1"/>
  <c r="AE160" i="25" s="1"/>
  <c r="AE41" i="26"/>
  <c r="AA46" i="25"/>
  <c r="AE46" i="25" s="1"/>
  <c r="AE62" i="23"/>
  <c r="AE62" i="25"/>
  <c r="AE54" i="25"/>
  <c r="AA46" i="23"/>
  <c r="AE46" i="23" s="1"/>
  <c r="AE22" i="25"/>
  <c r="AE62" i="24"/>
  <c r="AA41" i="23"/>
  <c r="AE41" i="23" s="1"/>
  <c r="AA17" i="26"/>
  <c r="AA16" i="26"/>
  <c r="AA16" i="24"/>
  <c r="AA17" i="24"/>
  <c r="AA17" i="25"/>
  <c r="AA16" i="25"/>
  <c r="AA16" i="23"/>
  <c r="AA17" i="23"/>
  <c r="AA17" i="22"/>
  <c r="AA16" i="22"/>
  <c r="R222" i="26"/>
  <c r="AA222" i="26" s="1"/>
  <c r="AE222" i="26" s="1"/>
  <c r="R222" i="24"/>
  <c r="AA222" i="24" s="1"/>
  <c r="AE222" i="24" s="1"/>
  <c r="R190" i="24"/>
  <c r="R160" i="24"/>
  <c r="R173" i="24" s="1"/>
  <c r="R222" i="25"/>
  <c r="AA222" i="25" s="1"/>
  <c r="AE222" i="25" s="1"/>
  <c r="R222" i="23"/>
  <c r="AA222" i="23" s="1"/>
  <c r="AE222" i="23" s="1"/>
  <c r="AA223" i="23"/>
  <c r="AE223" i="23" s="1"/>
  <c r="R190" i="23"/>
  <c r="R160" i="23"/>
  <c r="R173" i="23" s="1"/>
  <c r="R181" i="23" s="1"/>
  <c r="R222" i="22"/>
  <c r="AA222" i="22" s="1"/>
  <c r="AE222" i="22" s="1"/>
  <c r="AD114" i="22"/>
  <c r="Z17" i="22"/>
  <c r="R160" i="21"/>
  <c r="AA160" i="21" s="1"/>
  <c r="AA62" i="26"/>
  <c r="AE62" i="26" s="1"/>
  <c r="AE54" i="26"/>
  <c r="AE29" i="26"/>
  <c r="R99" i="26"/>
  <c r="AA99" i="26" s="1"/>
  <c r="AE99" i="26" s="1"/>
  <c r="AA100" i="26"/>
  <c r="AE100" i="26" s="1"/>
  <c r="R70" i="26"/>
  <c r="AA41" i="24"/>
  <c r="AE41" i="24" s="1"/>
  <c r="R40" i="24"/>
  <c r="R53" i="24" s="1"/>
  <c r="AA22" i="24"/>
  <c r="AE22" i="24" s="1"/>
  <c r="AA100" i="24"/>
  <c r="AE100" i="24" s="1"/>
  <c r="R70" i="25"/>
  <c r="AA70" i="25" s="1"/>
  <c r="AE70" i="25" s="1"/>
  <c r="AE54" i="23"/>
  <c r="AA29" i="23"/>
  <c r="AE29" i="23" s="1"/>
  <c r="R40" i="23"/>
  <c r="R8" i="23" s="1"/>
  <c r="AE22" i="23"/>
  <c r="AE178" i="21"/>
  <c r="AA191" i="21"/>
  <c r="AE191" i="21" s="1"/>
  <c r="AE161" i="21"/>
  <c r="AA136" i="21"/>
  <c r="AE136" i="21" s="1"/>
  <c r="R99" i="22"/>
  <c r="AA99" i="22" s="1"/>
  <c r="AE99" i="22" s="1"/>
  <c r="AA190" i="22"/>
  <c r="AE190" i="22" s="1"/>
  <c r="AA62" i="22"/>
  <c r="AE62" i="22" s="1"/>
  <c r="AE145" i="22"/>
  <c r="AE161" i="22"/>
  <c r="AA54" i="22"/>
  <c r="AE54" i="22" s="1"/>
  <c r="AA191" i="22"/>
  <c r="AE191" i="22" s="1"/>
  <c r="AA223" i="22"/>
  <c r="AE223" i="22" s="1"/>
  <c r="AE166" i="22"/>
  <c r="AE174" i="22"/>
  <c r="AE178" i="22"/>
  <c r="AE182" i="22"/>
  <c r="AA22" i="22"/>
  <c r="AE22" i="22" s="1"/>
  <c r="AA58" i="22"/>
  <c r="AE58" i="22" s="1"/>
  <c r="AA70" i="22"/>
  <c r="AE70" i="22" s="1"/>
  <c r="R160" i="22"/>
  <c r="AA71" i="22"/>
  <c r="AE71" i="22" s="1"/>
  <c r="AE136" i="22"/>
  <c r="AE46" i="22"/>
  <c r="AA41" i="22"/>
  <c r="AA40" i="22"/>
  <c r="AE62" i="21"/>
  <c r="AA54" i="21"/>
  <c r="AE54" i="21" s="1"/>
  <c r="AE41" i="21"/>
  <c r="AA160" i="26"/>
  <c r="AE160" i="26" s="1"/>
  <c r="R173" i="26"/>
  <c r="R53" i="26"/>
  <c r="AA190" i="26"/>
  <c r="AE190" i="26" s="1"/>
  <c r="AA160" i="24"/>
  <c r="AE160" i="24" s="1"/>
  <c r="AA70" i="24"/>
  <c r="AE70" i="24" s="1"/>
  <c r="R134" i="24"/>
  <c r="R9" i="24"/>
  <c r="AA190" i="24"/>
  <c r="AE190" i="24" s="1"/>
  <c r="AA254" i="24"/>
  <c r="AE254" i="24" s="1"/>
  <c r="AA71" i="24"/>
  <c r="AE71" i="24" s="1"/>
  <c r="AA54" i="24"/>
  <c r="AE54" i="24" s="1"/>
  <c r="R99" i="25"/>
  <c r="AA99" i="25" s="1"/>
  <c r="AE99" i="25" s="1"/>
  <c r="R190" i="25"/>
  <c r="R40" i="25"/>
  <c r="R134" i="23"/>
  <c r="AA70" i="23"/>
  <c r="AE70" i="23" s="1"/>
  <c r="AA190" i="23"/>
  <c r="AE190" i="23" s="1"/>
  <c r="Z16" i="26"/>
  <c r="Z17" i="26"/>
  <c r="Z16" i="24"/>
  <c r="Z17" i="24"/>
  <c r="Z17" i="25"/>
  <c r="Z17" i="23"/>
  <c r="Z16" i="23"/>
  <c r="R53" i="22"/>
  <c r="R9" i="22"/>
  <c r="R8" i="22"/>
  <c r="AA16" i="21"/>
  <c r="AA17" i="21"/>
  <c r="R222" i="21"/>
  <c r="AA222" i="21" s="1"/>
  <c r="AE222" i="21" s="1"/>
  <c r="R99" i="21"/>
  <c r="AA99" i="21" s="1"/>
  <c r="AE99" i="21" s="1"/>
  <c r="R70" i="21"/>
  <c r="AA70" i="21" s="1"/>
  <c r="AE70" i="21" s="1"/>
  <c r="R40" i="21"/>
  <c r="R8" i="21" s="1"/>
  <c r="R101" i="28"/>
  <c r="R85" i="28"/>
  <c r="R72" i="28"/>
  <c r="R169" i="28"/>
  <c r="R181" i="28"/>
  <c r="R147" i="28"/>
  <c r="R185" i="28"/>
  <c r="R209" i="28"/>
  <c r="R193" i="28" s="1"/>
  <c r="R242" i="28"/>
  <c r="R138" i="28"/>
  <c r="R226" i="28"/>
  <c r="R114" i="28"/>
  <c r="R194" i="28"/>
  <c r="R262" i="24" l="1"/>
  <c r="R262" i="22"/>
  <c r="R8" i="26"/>
  <c r="R9" i="26"/>
  <c r="AA40" i="23"/>
  <c r="AE40" i="23" s="1"/>
  <c r="AA160" i="23"/>
  <c r="AE160" i="23" s="1"/>
  <c r="R53" i="23"/>
  <c r="AA53" i="23" s="1"/>
  <c r="AE53" i="23" s="1"/>
  <c r="AA40" i="24"/>
  <c r="AA8" i="24" s="1"/>
  <c r="AE8" i="24" s="1"/>
  <c r="R9" i="23"/>
  <c r="R173" i="25"/>
  <c r="R181" i="25" s="1"/>
  <c r="R8" i="24"/>
  <c r="R10" i="24" s="1"/>
  <c r="R262" i="23"/>
  <c r="R163" i="28"/>
  <c r="R176" i="28" s="1"/>
  <c r="R184" i="28" s="1"/>
  <c r="R190" i="28" s="1"/>
  <c r="R71" i="28"/>
  <c r="AA9" i="23"/>
  <c r="AE9" i="23" s="1"/>
  <c r="AA8" i="23"/>
  <c r="AE8" i="23" s="1"/>
  <c r="AA173" i="23"/>
  <c r="AE173" i="23" s="1"/>
  <c r="AA9" i="26"/>
  <c r="AA8" i="26"/>
  <c r="AE8" i="26" s="1"/>
  <c r="AA9" i="22"/>
  <c r="AE9" i="22" s="1"/>
  <c r="AA8" i="22"/>
  <c r="AE8" i="22" s="1"/>
  <c r="R262" i="26"/>
  <c r="R173" i="21"/>
  <c r="R181" i="21" s="1"/>
  <c r="R187" i="21" s="1"/>
  <c r="R9" i="21"/>
  <c r="R12" i="21" s="1"/>
  <c r="R13" i="21" s="1"/>
  <c r="R53" i="21"/>
  <c r="AA53" i="21" s="1"/>
  <c r="AE53" i="21" s="1"/>
  <c r="AE160" i="21"/>
  <c r="R262" i="21"/>
  <c r="AE40" i="26"/>
  <c r="R134" i="26"/>
  <c r="AA70" i="26"/>
  <c r="AE70" i="26" s="1"/>
  <c r="R134" i="22"/>
  <c r="AE41" i="22"/>
  <c r="R173" i="22"/>
  <c r="AA160" i="22"/>
  <c r="AE160" i="22" s="1"/>
  <c r="AE40" i="22"/>
  <c r="R61" i="22"/>
  <c r="AA53" i="22"/>
  <c r="AE53" i="22" s="1"/>
  <c r="AA40" i="21"/>
  <c r="R12" i="26"/>
  <c r="R13" i="26" s="1"/>
  <c r="R10" i="26"/>
  <c r="AA53" i="26"/>
  <c r="AE53" i="26" s="1"/>
  <c r="R61" i="26"/>
  <c r="AA173" i="26"/>
  <c r="AE173" i="26" s="1"/>
  <c r="R181" i="26"/>
  <c r="R12" i="24"/>
  <c r="R61" i="24"/>
  <c r="AA53" i="24"/>
  <c r="AE53" i="24" s="1"/>
  <c r="R181" i="24"/>
  <c r="AA173" i="24"/>
  <c r="AE173" i="24" s="1"/>
  <c r="R262" i="25"/>
  <c r="AA190" i="25"/>
  <c r="AE190" i="25" s="1"/>
  <c r="R53" i="25"/>
  <c r="AA40" i="25"/>
  <c r="AE40" i="25" s="1"/>
  <c r="R8" i="25"/>
  <c r="R9" i="25"/>
  <c r="R134" i="25"/>
  <c r="R187" i="23"/>
  <c r="AA187" i="23" s="1"/>
  <c r="AE187" i="23" s="1"/>
  <c r="AA181" i="23"/>
  <c r="AE181" i="23" s="1"/>
  <c r="R12" i="23"/>
  <c r="R13" i="23" s="1"/>
  <c r="R10" i="23"/>
  <c r="R12" i="22"/>
  <c r="R13" i="22" s="1"/>
  <c r="R10" i="22"/>
  <c r="R134" i="21"/>
  <c r="R265" i="28"/>
  <c r="R259" i="28" s="1"/>
  <c r="R225" i="28" s="1"/>
  <c r="R61" i="23" l="1"/>
  <c r="AE9" i="26"/>
  <c r="AE40" i="24"/>
  <c r="R13" i="24"/>
  <c r="R10" i="21"/>
  <c r="AA173" i="25"/>
  <c r="AE173" i="25" s="1"/>
  <c r="AA9" i="24"/>
  <c r="AE9" i="24" s="1"/>
  <c r="R61" i="21"/>
  <c r="AA61" i="21" s="1"/>
  <c r="AE61" i="21" s="1"/>
  <c r="AA10" i="26"/>
  <c r="AA9" i="25"/>
  <c r="AE9" i="25" s="1"/>
  <c r="AA8" i="25"/>
  <c r="AE8" i="25" s="1"/>
  <c r="AA10" i="22"/>
  <c r="AA10" i="23"/>
  <c r="AA181" i="21"/>
  <c r="AE181" i="21" s="1"/>
  <c r="AA173" i="21"/>
  <c r="AE173" i="21" s="1"/>
  <c r="AA187" i="21"/>
  <c r="AE187" i="21" s="1"/>
  <c r="R181" i="22"/>
  <c r="AA173" i="22"/>
  <c r="AE173" i="22" s="1"/>
  <c r="R67" i="22"/>
  <c r="AA61" i="22"/>
  <c r="AE61" i="22" s="1"/>
  <c r="AA8" i="21"/>
  <c r="AE8" i="21" s="1"/>
  <c r="AA9" i="21"/>
  <c r="AE9" i="21" s="1"/>
  <c r="AE40" i="21"/>
  <c r="R67" i="21"/>
  <c r="R67" i="26"/>
  <c r="AA61" i="26"/>
  <c r="AE61" i="26" s="1"/>
  <c r="R187" i="26"/>
  <c r="AA181" i="26"/>
  <c r="AE181" i="26" s="1"/>
  <c r="AA61" i="24"/>
  <c r="AE61" i="24" s="1"/>
  <c r="R67" i="24"/>
  <c r="R187" i="24"/>
  <c r="AA181" i="24"/>
  <c r="AE181" i="24" s="1"/>
  <c r="R12" i="25"/>
  <c r="R13" i="25" s="1"/>
  <c r="R10" i="25"/>
  <c r="R61" i="25"/>
  <c r="AA53" i="25"/>
  <c r="AE53" i="25" s="1"/>
  <c r="R187" i="25"/>
  <c r="AA181" i="25"/>
  <c r="AE181" i="25" s="1"/>
  <c r="AA61" i="23"/>
  <c r="AE61" i="23" s="1"/>
  <c r="R67" i="23"/>
  <c r="AA194" i="28"/>
  <c r="AE194" i="28" s="1"/>
  <c r="AA185" i="28"/>
  <c r="AE185" i="28" s="1"/>
  <c r="AA181" i="28"/>
  <c r="AE181" i="28" s="1"/>
  <c r="AA164" i="28"/>
  <c r="AE164" i="28" s="1"/>
  <c r="AA138" i="28"/>
  <c r="AE138" i="28" s="1"/>
  <c r="AA100" i="28"/>
  <c r="AE100" i="28" s="1"/>
  <c r="AA85" i="28"/>
  <c r="AE85" i="28" s="1"/>
  <c r="AA266" i="28"/>
  <c r="AE266" i="28" s="1"/>
  <c r="AA265" i="28"/>
  <c r="AE265" i="28" s="1"/>
  <c r="AA264" i="28"/>
  <c r="AE264" i="28" s="1"/>
  <c r="AA263" i="28"/>
  <c r="AE263" i="28" s="1"/>
  <c r="AA262" i="28"/>
  <c r="AE262" i="28" s="1"/>
  <c r="AA261" i="28"/>
  <c r="AE261" i="28" s="1"/>
  <c r="AA260" i="28"/>
  <c r="AE260" i="28" s="1"/>
  <c r="AA259" i="28"/>
  <c r="AE259" i="28" s="1"/>
  <c r="AA258" i="28"/>
  <c r="AE258" i="28" s="1"/>
  <c r="AA257" i="28"/>
  <c r="AE257" i="28" s="1"/>
  <c r="AA256" i="28"/>
  <c r="AE256" i="28" s="1"/>
  <c r="AA255" i="28"/>
  <c r="AE255" i="28" s="1"/>
  <c r="AA254" i="28"/>
  <c r="AE254" i="28" s="1"/>
  <c r="AA253" i="28"/>
  <c r="AE253" i="28" s="1"/>
  <c r="AA252" i="28"/>
  <c r="AE252" i="28" s="1"/>
  <c r="AA251" i="28"/>
  <c r="AE251" i="28" s="1"/>
  <c r="AA250" i="28"/>
  <c r="AE250" i="28" s="1"/>
  <c r="AA249" i="28"/>
  <c r="AE249" i="28" s="1"/>
  <c r="AA248" i="28"/>
  <c r="AE248" i="28" s="1"/>
  <c r="AA247" i="28"/>
  <c r="AE247" i="28" s="1"/>
  <c r="AA246" i="28"/>
  <c r="AE246" i="28" s="1"/>
  <c r="AA245" i="28"/>
  <c r="AE245" i="28" s="1"/>
  <c r="AA244" i="28"/>
  <c r="AE244" i="28" s="1"/>
  <c r="AA243" i="28"/>
  <c r="AE243" i="28" s="1"/>
  <c r="AA242" i="28"/>
  <c r="AE242" i="28" s="1"/>
  <c r="AA241" i="28"/>
  <c r="AE241" i="28" s="1"/>
  <c r="AA240" i="28"/>
  <c r="AE240" i="28" s="1"/>
  <c r="AA239" i="28"/>
  <c r="AE239" i="28" s="1"/>
  <c r="AA238" i="28"/>
  <c r="AE238" i="28" s="1"/>
  <c r="AA237" i="28"/>
  <c r="AE237" i="28" s="1"/>
  <c r="AA236" i="28"/>
  <c r="AE236" i="28" s="1"/>
  <c r="AA235" i="28"/>
  <c r="AE235" i="28" s="1"/>
  <c r="AA234" i="28"/>
  <c r="AE234" i="28" s="1"/>
  <c r="AA233" i="28"/>
  <c r="AE233" i="28" s="1"/>
  <c r="AA232" i="28"/>
  <c r="AE232" i="28" s="1"/>
  <c r="AA231" i="28"/>
  <c r="AE231" i="28" s="1"/>
  <c r="AA230" i="28"/>
  <c r="AE230" i="28" s="1"/>
  <c r="AA229" i="28"/>
  <c r="AE229" i="28" s="1"/>
  <c r="AA228" i="28"/>
  <c r="AE228" i="28" s="1"/>
  <c r="AA227" i="28"/>
  <c r="AE227" i="28" s="1"/>
  <c r="AA224" i="28"/>
  <c r="AE224" i="28" s="1"/>
  <c r="AA223" i="28"/>
  <c r="AE223" i="28" s="1"/>
  <c r="AA222" i="28"/>
  <c r="AE222" i="28" s="1"/>
  <c r="AA221" i="28"/>
  <c r="AE221" i="28" s="1"/>
  <c r="AA220" i="28"/>
  <c r="AE220" i="28" s="1"/>
  <c r="AA219" i="28"/>
  <c r="AE219" i="28" s="1"/>
  <c r="AA218" i="28"/>
  <c r="AE218" i="28" s="1"/>
  <c r="AA217" i="28"/>
  <c r="AE217" i="28" s="1"/>
  <c r="AA216" i="28"/>
  <c r="AE216" i="28" s="1"/>
  <c r="AA215" i="28"/>
  <c r="AE215" i="28" s="1"/>
  <c r="AA214" i="28"/>
  <c r="AE214" i="28" s="1"/>
  <c r="AA213" i="28"/>
  <c r="AE213" i="28" s="1"/>
  <c r="AA212" i="28"/>
  <c r="AE212" i="28" s="1"/>
  <c r="AA211" i="28"/>
  <c r="AE211" i="28" s="1"/>
  <c r="AA210" i="28"/>
  <c r="AE210" i="28" s="1"/>
  <c r="AA209" i="28"/>
  <c r="AE209" i="28" s="1"/>
  <c r="AA208" i="28"/>
  <c r="AE208" i="28" s="1"/>
  <c r="AA207" i="28"/>
  <c r="AE207" i="28" s="1"/>
  <c r="AA206" i="28"/>
  <c r="AE206" i="28" s="1"/>
  <c r="AA205" i="28"/>
  <c r="AE205" i="28" s="1"/>
  <c r="AA204" i="28"/>
  <c r="AE204" i="28" s="1"/>
  <c r="AA203" i="28"/>
  <c r="AE203" i="28" s="1"/>
  <c r="AA202" i="28"/>
  <c r="AE202" i="28" s="1"/>
  <c r="AA201" i="28"/>
  <c r="AE201" i="28" s="1"/>
  <c r="AA200" i="28"/>
  <c r="AE200" i="28" s="1"/>
  <c r="AA199" i="28"/>
  <c r="AE199" i="28" s="1"/>
  <c r="AA198" i="28"/>
  <c r="AE198" i="28" s="1"/>
  <c r="AA197" i="28"/>
  <c r="AE197" i="28" s="1"/>
  <c r="AA196" i="28"/>
  <c r="AE196" i="28" s="1"/>
  <c r="AA195" i="28"/>
  <c r="AE195" i="28" s="1"/>
  <c r="AA189" i="28"/>
  <c r="AE189" i="28" s="1"/>
  <c r="AA188" i="28"/>
  <c r="AE188" i="28" s="1"/>
  <c r="AA187" i="28"/>
  <c r="AE187" i="28" s="1"/>
  <c r="AA186" i="28"/>
  <c r="AE186" i="28" s="1"/>
  <c r="AA183" i="28"/>
  <c r="AE183" i="28" s="1"/>
  <c r="AA182" i="28"/>
  <c r="AE182" i="28" s="1"/>
  <c r="AA180" i="28"/>
  <c r="AE180" i="28" s="1"/>
  <c r="AA179" i="28"/>
  <c r="AE179" i="28" s="1"/>
  <c r="AA178" i="28"/>
  <c r="AE178" i="28" s="1"/>
  <c r="AA177" i="28"/>
  <c r="AE177" i="28" s="1"/>
  <c r="AA175" i="28"/>
  <c r="AE175" i="28" s="1"/>
  <c r="AA174" i="28"/>
  <c r="AE174" i="28" s="1"/>
  <c r="AA173" i="28"/>
  <c r="AE173" i="28" s="1"/>
  <c r="AA172" i="28"/>
  <c r="AE172" i="28" s="1"/>
  <c r="AA171" i="28"/>
  <c r="AE171" i="28" s="1"/>
  <c r="AA170" i="28"/>
  <c r="AE170" i="28" s="1"/>
  <c r="AA169" i="28"/>
  <c r="AE169" i="28" s="1"/>
  <c r="AA168" i="28"/>
  <c r="AE168" i="28" s="1"/>
  <c r="AA167" i="28"/>
  <c r="AE167" i="28" s="1"/>
  <c r="AA166" i="28"/>
  <c r="AE166" i="28" s="1"/>
  <c r="AA165" i="28"/>
  <c r="AE165" i="28" s="1"/>
  <c r="AA162" i="28"/>
  <c r="AE162" i="28" s="1"/>
  <c r="AA161" i="28"/>
  <c r="AE161" i="28" s="1"/>
  <c r="AA160" i="28"/>
  <c r="AE160" i="28" s="1"/>
  <c r="AA159" i="28"/>
  <c r="AE159" i="28" s="1"/>
  <c r="AA158" i="28"/>
  <c r="AE158" i="28" s="1"/>
  <c r="AA157" i="28"/>
  <c r="AE157" i="28" s="1"/>
  <c r="AA156" i="28"/>
  <c r="AE156" i="28" s="1"/>
  <c r="AA155" i="28"/>
  <c r="AE155" i="28" s="1"/>
  <c r="AA154" i="28"/>
  <c r="AE154" i="28" s="1"/>
  <c r="AA153" i="28"/>
  <c r="AE153" i="28" s="1"/>
  <c r="AA152" i="28"/>
  <c r="AE152" i="28" s="1"/>
  <c r="AA151" i="28"/>
  <c r="AE151" i="28" s="1"/>
  <c r="AA150" i="28"/>
  <c r="AE150" i="28" s="1"/>
  <c r="AA149" i="28"/>
  <c r="AE149" i="28" s="1"/>
  <c r="AA148" i="28"/>
  <c r="AE148" i="28" s="1"/>
  <c r="AA147" i="28"/>
  <c r="AE147" i="28" s="1"/>
  <c r="AA146" i="28"/>
  <c r="AE146" i="28" s="1"/>
  <c r="AA145" i="28"/>
  <c r="AE145" i="28" s="1"/>
  <c r="AA144" i="28"/>
  <c r="AE144" i="28" s="1"/>
  <c r="AA143" i="28"/>
  <c r="AE143" i="28" s="1"/>
  <c r="AA142" i="28"/>
  <c r="AE142" i="28" s="1"/>
  <c r="AA141" i="28"/>
  <c r="AE141" i="28" s="1"/>
  <c r="AA140" i="28"/>
  <c r="AE140" i="28" s="1"/>
  <c r="AA139" i="28"/>
  <c r="AE139" i="28" s="1"/>
  <c r="AA135" i="28"/>
  <c r="AE135" i="28" s="1"/>
  <c r="AA134" i="28"/>
  <c r="AE134" i="28" s="1"/>
  <c r="AA133" i="28"/>
  <c r="AE133" i="28" s="1"/>
  <c r="AA132" i="28"/>
  <c r="AE132" i="28" s="1"/>
  <c r="AA131" i="28"/>
  <c r="AE131" i="28" s="1"/>
  <c r="AA130" i="28"/>
  <c r="AE130" i="28" s="1"/>
  <c r="AA129" i="28"/>
  <c r="AE129" i="28" s="1"/>
  <c r="AA127" i="28"/>
  <c r="AE127" i="28" s="1"/>
  <c r="AA126" i="28"/>
  <c r="AE126" i="28" s="1"/>
  <c r="AA125" i="28"/>
  <c r="AE125" i="28" s="1"/>
  <c r="AA124" i="28"/>
  <c r="AE124" i="28" s="1"/>
  <c r="AA123" i="28"/>
  <c r="AE123" i="28" s="1"/>
  <c r="AA122" i="28"/>
  <c r="AE122" i="28" s="1"/>
  <c r="AA121" i="28"/>
  <c r="AE121" i="28" s="1"/>
  <c r="AA120" i="28"/>
  <c r="AE120" i="28" s="1"/>
  <c r="AA119" i="28"/>
  <c r="AE119" i="28" s="1"/>
  <c r="AA118" i="28"/>
  <c r="AE118" i="28" s="1"/>
  <c r="AA117" i="28"/>
  <c r="AE117" i="28" s="1"/>
  <c r="AA116" i="28"/>
  <c r="AE116" i="28" s="1"/>
  <c r="AA115" i="28"/>
  <c r="AE115" i="28" s="1"/>
  <c r="AA114" i="28"/>
  <c r="AE114" i="28" s="1"/>
  <c r="AA113" i="28"/>
  <c r="AE113" i="28" s="1"/>
  <c r="AA112" i="28"/>
  <c r="AE112" i="28" s="1"/>
  <c r="AA111" i="28"/>
  <c r="AE111" i="28" s="1"/>
  <c r="AA110" i="28"/>
  <c r="AE110" i="28" s="1"/>
  <c r="AA109" i="28"/>
  <c r="AE109" i="28" s="1"/>
  <c r="AA108" i="28"/>
  <c r="AE108" i="28" s="1"/>
  <c r="AA107" i="28"/>
  <c r="AE107" i="28" s="1"/>
  <c r="AA106" i="28"/>
  <c r="AE106" i="28" s="1"/>
  <c r="AA105" i="28"/>
  <c r="AE105" i="28" s="1"/>
  <c r="AA104" i="28"/>
  <c r="AE104" i="28" s="1"/>
  <c r="AA103" i="28"/>
  <c r="AE103" i="28" s="1"/>
  <c r="AA102" i="28"/>
  <c r="AA101" i="28"/>
  <c r="AE101" i="28" s="1"/>
  <c r="AA99" i="28"/>
  <c r="AE99" i="28" s="1"/>
  <c r="AA98" i="28"/>
  <c r="AE98" i="28" s="1"/>
  <c r="AA97" i="28"/>
  <c r="AE97" i="28" s="1"/>
  <c r="AA96" i="28"/>
  <c r="AE96" i="28" s="1"/>
  <c r="AA95" i="28"/>
  <c r="AE95" i="28" s="1"/>
  <c r="AA94" i="28"/>
  <c r="AE94" i="28" s="1"/>
  <c r="AA93" i="28"/>
  <c r="AE93" i="28" s="1"/>
  <c r="AA92" i="28"/>
  <c r="AE92" i="28" s="1"/>
  <c r="AA91" i="28"/>
  <c r="AE91" i="28" s="1"/>
  <c r="AA90" i="28"/>
  <c r="AE90" i="28" s="1"/>
  <c r="AA89" i="28"/>
  <c r="AE89" i="28" s="1"/>
  <c r="AA88" i="28"/>
  <c r="AE88" i="28" s="1"/>
  <c r="AA87" i="28"/>
  <c r="AE87" i="28" s="1"/>
  <c r="AA86" i="28"/>
  <c r="AE86" i="28" s="1"/>
  <c r="AA84" i="28"/>
  <c r="AE84" i="28" s="1"/>
  <c r="AA83" i="28"/>
  <c r="AE83" i="28" s="1"/>
  <c r="AA82" i="28"/>
  <c r="AE82" i="28" s="1"/>
  <c r="AA81" i="28"/>
  <c r="AE81" i="28" s="1"/>
  <c r="AA80" i="28"/>
  <c r="AE80" i="28" s="1"/>
  <c r="AA79" i="28"/>
  <c r="AE79" i="28" s="1"/>
  <c r="AA78" i="28"/>
  <c r="AE78" i="28" s="1"/>
  <c r="AA77" i="28"/>
  <c r="AE77" i="28" s="1"/>
  <c r="AA76" i="28"/>
  <c r="AE76" i="28" s="1"/>
  <c r="AA75" i="28"/>
  <c r="AE75" i="28" s="1"/>
  <c r="AA74" i="28"/>
  <c r="AE74" i="28" s="1"/>
  <c r="AA73" i="28"/>
  <c r="AE73" i="28" s="1"/>
  <c r="AA72" i="28"/>
  <c r="AE72" i="28" s="1"/>
  <c r="AA67" i="28"/>
  <c r="AE67" i="28" s="1"/>
  <c r="AA66" i="28"/>
  <c r="AE66" i="28" s="1"/>
  <c r="AA65" i="28"/>
  <c r="AE65" i="28" s="1"/>
  <c r="AA64" i="28"/>
  <c r="AE64" i="28" s="1"/>
  <c r="AA63" i="28"/>
  <c r="AE63" i="28" s="1"/>
  <c r="AA61" i="28"/>
  <c r="AE61" i="28" s="1"/>
  <c r="AA60" i="28"/>
  <c r="AE60" i="28" s="1"/>
  <c r="AA59" i="28"/>
  <c r="AE59" i="28" s="1"/>
  <c r="AA58" i="28"/>
  <c r="AE58" i="28" s="1"/>
  <c r="AA57" i="28"/>
  <c r="AE57" i="28" s="1"/>
  <c r="AA56" i="28"/>
  <c r="AE56" i="28" s="1"/>
  <c r="AA55" i="28"/>
  <c r="AE55" i="28" s="1"/>
  <c r="AA53" i="28"/>
  <c r="AE53" i="28" s="1"/>
  <c r="AA52" i="28"/>
  <c r="AE52" i="28" s="1"/>
  <c r="AA51" i="28"/>
  <c r="AE51" i="28" s="1"/>
  <c r="AA50" i="28"/>
  <c r="AE50" i="28" s="1"/>
  <c r="AA49" i="28"/>
  <c r="AE49" i="28" s="1"/>
  <c r="AA48" i="28"/>
  <c r="AE48" i="28" s="1"/>
  <c r="AA47" i="28"/>
  <c r="AE47" i="28" s="1"/>
  <c r="AA46" i="28"/>
  <c r="AE46" i="28" s="1"/>
  <c r="AA45" i="28"/>
  <c r="AE45" i="28" s="1"/>
  <c r="AA44" i="28"/>
  <c r="AE44" i="28" s="1"/>
  <c r="AA43" i="28"/>
  <c r="AE43" i="28" s="1"/>
  <c r="AA42" i="28"/>
  <c r="AE42" i="28" s="1"/>
  <c r="AA40" i="28"/>
  <c r="AE40" i="28" s="1"/>
  <c r="AA39" i="28"/>
  <c r="AE39" i="28" s="1"/>
  <c r="AA38" i="28"/>
  <c r="AE38" i="28" s="1"/>
  <c r="AA37" i="28"/>
  <c r="AE37" i="28" s="1"/>
  <c r="AA36" i="28"/>
  <c r="AE36" i="28" s="1"/>
  <c r="AA35" i="28"/>
  <c r="AE35" i="28" s="1"/>
  <c r="AA34" i="28"/>
  <c r="AE34" i="28" s="1"/>
  <c r="AA33" i="28"/>
  <c r="AE33" i="28" s="1"/>
  <c r="AA32" i="28"/>
  <c r="AE32" i="28" s="1"/>
  <c r="AA31" i="28"/>
  <c r="AE31" i="28" s="1"/>
  <c r="AA30" i="28"/>
  <c r="AE30" i="28" s="1"/>
  <c r="AA28" i="28"/>
  <c r="AE28" i="28" s="1"/>
  <c r="AA27" i="28"/>
  <c r="AE27" i="28" s="1"/>
  <c r="AA26" i="28"/>
  <c r="AE26" i="28" s="1"/>
  <c r="AA25" i="28"/>
  <c r="AE25" i="28" s="1"/>
  <c r="AA24" i="28"/>
  <c r="AE24" i="28" s="1"/>
  <c r="AA23" i="28"/>
  <c r="AE23" i="28" s="1"/>
  <c r="R29" i="28"/>
  <c r="AA29" i="28" s="1"/>
  <c r="AE29" i="28" s="1"/>
  <c r="R22" i="28"/>
  <c r="R17" i="28"/>
  <c r="R16" i="28"/>
  <c r="Z233" i="28"/>
  <c r="Z266" i="28"/>
  <c r="Z265" i="28"/>
  <c r="Z264" i="28"/>
  <c r="Z263" i="28"/>
  <c r="Z262" i="28"/>
  <c r="Z261" i="28"/>
  <c r="Z260" i="28"/>
  <c r="Z258" i="28"/>
  <c r="Z257" i="28"/>
  <c r="Z256" i="28"/>
  <c r="Z255" i="28"/>
  <c r="Z254" i="28"/>
  <c r="Z253" i="28"/>
  <c r="Z252" i="28"/>
  <c r="Z251" i="28"/>
  <c r="Z250" i="28"/>
  <c r="Z249" i="28"/>
  <c r="Z248" i="28"/>
  <c r="Z247" i="28"/>
  <c r="Z246" i="28"/>
  <c r="Z245" i="28"/>
  <c r="Z244" i="28"/>
  <c r="Z243" i="28"/>
  <c r="Z241" i="28"/>
  <c r="Z240" i="28"/>
  <c r="Z239" i="28"/>
  <c r="Z238" i="28"/>
  <c r="Z237" i="28"/>
  <c r="Z236" i="28"/>
  <c r="Z235" i="28"/>
  <c r="Z234" i="28"/>
  <c r="Z232" i="28"/>
  <c r="Z231" i="28"/>
  <c r="Z230" i="28"/>
  <c r="Z229" i="28"/>
  <c r="Z228" i="28"/>
  <c r="Z227" i="28"/>
  <c r="Z224" i="28"/>
  <c r="Z223" i="28"/>
  <c r="Z222" i="28"/>
  <c r="Z221" i="28"/>
  <c r="Z220" i="28"/>
  <c r="Z219" i="28"/>
  <c r="Z218" i="28"/>
  <c r="Z217" i="28"/>
  <c r="Z216" i="28"/>
  <c r="Z215" i="28"/>
  <c r="Z214" i="28"/>
  <c r="Z213" i="28"/>
  <c r="Z212" i="28"/>
  <c r="Z211" i="28"/>
  <c r="Z210" i="28"/>
  <c r="Z208" i="28"/>
  <c r="Z207" i="28"/>
  <c r="Z206" i="28"/>
  <c r="Z205" i="28"/>
  <c r="Z204" i="28"/>
  <c r="Z203" i="28"/>
  <c r="Z202" i="28"/>
  <c r="Z201" i="28"/>
  <c r="Z200" i="28"/>
  <c r="Z199" i="28"/>
  <c r="Z198" i="28"/>
  <c r="Z197" i="28"/>
  <c r="Z196" i="28"/>
  <c r="Z195" i="28"/>
  <c r="Z19" i="28"/>
  <c r="AD19" i="28" s="1"/>
  <c r="Z135" i="28"/>
  <c r="Z134" i="28"/>
  <c r="Z133" i="28"/>
  <c r="Z132" i="28"/>
  <c r="Z131" i="28"/>
  <c r="Z130" i="28"/>
  <c r="Z129" i="28"/>
  <c r="Z127" i="28"/>
  <c r="Z126" i="28"/>
  <c r="Z125" i="28"/>
  <c r="Z124" i="28"/>
  <c r="Z123" i="28"/>
  <c r="Z122" i="28"/>
  <c r="Z121" i="28"/>
  <c r="Z120" i="28"/>
  <c r="Z119" i="28"/>
  <c r="Z118" i="28"/>
  <c r="Z117" i="28"/>
  <c r="Z116" i="28"/>
  <c r="Z115" i="28"/>
  <c r="Z113" i="28"/>
  <c r="Z112" i="28"/>
  <c r="Z111" i="28"/>
  <c r="Z110" i="28"/>
  <c r="Z109" i="28"/>
  <c r="Z108" i="28"/>
  <c r="Z107" i="28"/>
  <c r="Z106" i="28"/>
  <c r="Z105" i="28"/>
  <c r="Z104" i="28"/>
  <c r="Z103" i="28"/>
  <c r="Z102" i="28"/>
  <c r="Z99" i="28"/>
  <c r="Z98" i="28"/>
  <c r="Z97" i="28"/>
  <c r="Z96" i="28"/>
  <c r="Z95" i="28"/>
  <c r="Z94" i="28"/>
  <c r="Z93" i="28"/>
  <c r="Z92" i="28"/>
  <c r="Z91" i="28"/>
  <c r="Z90" i="28"/>
  <c r="Z89" i="28"/>
  <c r="Z88" i="28"/>
  <c r="Z87" i="28"/>
  <c r="Z86" i="28"/>
  <c r="Z84" i="28"/>
  <c r="Z83" i="28"/>
  <c r="Z82" i="28"/>
  <c r="Z81" i="28"/>
  <c r="Z80" i="28"/>
  <c r="Z79" i="28"/>
  <c r="Z78" i="28"/>
  <c r="Z77" i="28"/>
  <c r="Z76" i="28"/>
  <c r="Z75" i="28"/>
  <c r="Z74" i="28"/>
  <c r="Z73" i="28"/>
  <c r="Z189" i="28"/>
  <c r="AD189" i="28" s="1"/>
  <c r="Z188" i="28"/>
  <c r="AD188" i="28" s="1"/>
  <c r="Z187" i="28"/>
  <c r="AD187" i="28" s="1"/>
  <c r="Z186" i="28"/>
  <c r="AD186" i="28" s="1"/>
  <c r="Z183" i="28"/>
  <c r="AD183" i="28" s="1"/>
  <c r="Z182" i="28"/>
  <c r="AD182" i="28" s="1"/>
  <c r="Z180" i="28"/>
  <c r="AD180" i="28" s="1"/>
  <c r="Z179" i="28"/>
  <c r="AD179" i="28" s="1"/>
  <c r="Z178" i="28"/>
  <c r="AD178" i="28" s="1"/>
  <c r="Z175" i="28"/>
  <c r="AD175" i="28" s="1"/>
  <c r="Z174" i="28"/>
  <c r="AD174" i="28" s="1"/>
  <c r="Z173" i="28"/>
  <c r="AD173" i="28" s="1"/>
  <c r="Z172" i="28"/>
  <c r="AD172" i="28" s="1"/>
  <c r="Z171" i="28"/>
  <c r="AD171" i="28" s="1"/>
  <c r="Z170" i="28"/>
  <c r="AD170" i="28" s="1"/>
  <c r="Z168" i="28"/>
  <c r="AD168" i="28" s="1"/>
  <c r="Z167" i="28"/>
  <c r="AD167" i="28" s="1"/>
  <c r="Z166" i="28"/>
  <c r="AD166" i="28" s="1"/>
  <c r="Z165" i="28"/>
  <c r="AD165" i="28" s="1"/>
  <c r="Z162" i="28"/>
  <c r="AD162" i="28" s="1"/>
  <c r="Z161" i="28"/>
  <c r="AD161" i="28" s="1"/>
  <c r="Z160" i="28"/>
  <c r="AD160" i="28" s="1"/>
  <c r="Z159" i="28"/>
  <c r="AD159" i="28" s="1"/>
  <c r="Z158" i="28"/>
  <c r="AD158" i="28" s="1"/>
  <c r="Z157" i="28"/>
  <c r="AD157" i="28" s="1"/>
  <c r="Z156" i="28"/>
  <c r="AD156" i="28" s="1"/>
  <c r="Z155" i="28"/>
  <c r="AD155" i="28" s="1"/>
  <c r="Z154" i="28"/>
  <c r="AD154" i="28" s="1"/>
  <c r="Z153" i="28"/>
  <c r="AD153" i="28" s="1"/>
  <c r="Z152" i="28"/>
  <c r="AD152" i="28" s="1"/>
  <c r="Z151" i="28"/>
  <c r="AD151" i="28" s="1"/>
  <c r="Z150" i="28"/>
  <c r="AD150" i="28" s="1"/>
  <c r="Z149" i="28"/>
  <c r="AD149" i="28" s="1"/>
  <c r="Z148" i="28"/>
  <c r="AD148" i="28" s="1"/>
  <c r="Z146" i="28"/>
  <c r="AD146" i="28" s="1"/>
  <c r="Z145" i="28"/>
  <c r="AD145" i="28" s="1"/>
  <c r="Z144" i="28"/>
  <c r="AD144" i="28" s="1"/>
  <c r="Z143" i="28"/>
  <c r="AD143" i="28" s="1"/>
  <c r="Z142" i="28"/>
  <c r="AD142" i="28" s="1"/>
  <c r="Z141" i="28"/>
  <c r="AD141" i="28" s="1"/>
  <c r="Z140" i="28"/>
  <c r="AD140" i="28" s="1"/>
  <c r="Z139" i="28"/>
  <c r="AD139" i="28" s="1"/>
  <c r="Z36" i="28"/>
  <c r="AD36" i="28" s="1"/>
  <c r="Z67" i="28"/>
  <c r="AD67" i="28" s="1"/>
  <c r="Z66" i="28"/>
  <c r="AD66" i="28" s="1"/>
  <c r="Z65" i="28"/>
  <c r="AD65" i="28" s="1"/>
  <c r="Z64" i="28"/>
  <c r="AD64" i="28" s="1"/>
  <c r="Z61" i="28"/>
  <c r="AD61" i="28" s="1"/>
  <c r="Z60" i="28"/>
  <c r="AD60" i="28" s="1"/>
  <c r="Z58" i="28"/>
  <c r="AD58" i="28" s="1"/>
  <c r="Z57" i="28"/>
  <c r="AD57" i="28" s="1"/>
  <c r="Z56" i="28"/>
  <c r="AD56" i="28" s="1"/>
  <c r="Z53" i="28"/>
  <c r="AD53" i="28" s="1"/>
  <c r="Z52" i="28"/>
  <c r="AD52" i="28" s="1"/>
  <c r="Z51" i="28"/>
  <c r="AD51" i="28" s="1"/>
  <c r="Z50" i="28"/>
  <c r="AD50" i="28" s="1"/>
  <c r="Z49" i="28"/>
  <c r="AD49" i="28" s="1"/>
  <c r="Z48" i="28"/>
  <c r="AD48" i="28" s="1"/>
  <c r="Z46" i="28"/>
  <c r="AD46" i="28" s="1"/>
  <c r="Z45" i="28"/>
  <c r="AD45" i="28" s="1"/>
  <c r="Z44" i="28"/>
  <c r="AD44" i="28" s="1"/>
  <c r="Z43" i="28"/>
  <c r="AD43" i="28" s="1"/>
  <c r="Z40" i="28"/>
  <c r="AD40" i="28" s="1"/>
  <c r="Z39" i="28"/>
  <c r="AD39" i="28" s="1"/>
  <c r="Z38" i="28"/>
  <c r="AD38" i="28" s="1"/>
  <c r="Z37" i="28"/>
  <c r="AD37" i="28" s="1"/>
  <c r="Z35" i="28"/>
  <c r="AD35" i="28" s="1"/>
  <c r="Z34" i="28"/>
  <c r="AD34" i="28" s="1"/>
  <c r="Z33" i="28"/>
  <c r="AD33" i="28" s="1"/>
  <c r="Z32" i="28"/>
  <c r="AD32" i="28" s="1"/>
  <c r="Z31" i="28"/>
  <c r="AD31" i="28" s="1"/>
  <c r="Z30" i="28"/>
  <c r="AD30" i="28" s="1"/>
  <c r="Z28" i="28"/>
  <c r="AD28" i="28" s="1"/>
  <c r="Z27" i="28"/>
  <c r="AD27" i="28" s="1"/>
  <c r="Z26" i="28"/>
  <c r="AD26" i="28" s="1"/>
  <c r="Z25" i="28"/>
  <c r="AD25" i="28" s="1"/>
  <c r="Z24" i="28"/>
  <c r="AD24" i="28" s="1"/>
  <c r="Z23" i="28"/>
  <c r="AD23" i="28" s="1"/>
  <c r="Y35" i="28"/>
  <c r="X35" i="28"/>
  <c r="W35" i="28"/>
  <c r="Q128" i="28"/>
  <c r="Z128" i="28" s="1"/>
  <c r="AA17" i="28" l="1"/>
  <c r="AE102" i="28"/>
  <c r="AA16" i="28"/>
  <c r="AA10" i="24"/>
  <c r="AA22" i="28"/>
  <c r="AE22" i="28" s="1"/>
  <c r="R41" i="28"/>
  <c r="AA10" i="25"/>
  <c r="R187" i="22"/>
  <c r="AA181" i="22"/>
  <c r="AE181" i="22" s="1"/>
  <c r="R14" i="22"/>
  <c r="AA67" i="22"/>
  <c r="AA14" i="22" s="1"/>
  <c r="AE14" i="22" s="1"/>
  <c r="R14" i="21"/>
  <c r="AA67" i="21"/>
  <c r="AA14" i="21" s="1"/>
  <c r="AE14" i="21" s="1"/>
  <c r="AA10" i="21"/>
  <c r="AA187" i="26"/>
  <c r="AE187" i="26" s="1"/>
  <c r="R14" i="26"/>
  <c r="AA67" i="26"/>
  <c r="AA14" i="26" s="1"/>
  <c r="AE14" i="26" s="1"/>
  <c r="AA187" i="24"/>
  <c r="AE187" i="24" s="1"/>
  <c r="R14" i="24"/>
  <c r="AA67" i="24"/>
  <c r="R67" i="25"/>
  <c r="AA61" i="25"/>
  <c r="AE61" i="25" s="1"/>
  <c r="AA187" i="25"/>
  <c r="AE187" i="25" s="1"/>
  <c r="R14" i="23"/>
  <c r="AA67" i="23"/>
  <c r="AA14" i="23" s="1"/>
  <c r="AA163" i="28"/>
  <c r="AE163" i="28" s="1"/>
  <c r="AA225" i="28"/>
  <c r="AE225" i="28" s="1"/>
  <c r="AA226" i="28"/>
  <c r="AE226" i="28" s="1"/>
  <c r="AA193" i="28"/>
  <c r="AE193" i="28" s="1"/>
  <c r="AA128" i="28"/>
  <c r="AE128" i="28" s="1"/>
  <c r="R9" i="28"/>
  <c r="R12" i="28" s="1"/>
  <c r="R13" i="28" s="1"/>
  <c r="R8" i="28"/>
  <c r="Q206" i="26"/>
  <c r="Q254" i="24"/>
  <c r="Q254" i="25"/>
  <c r="Q254" i="22"/>
  <c r="Q254" i="21"/>
  <c r="Z254" i="21" s="1"/>
  <c r="AE14" i="23" l="1"/>
  <c r="R54" i="28"/>
  <c r="AA41" i="28"/>
  <c r="Z254" i="25"/>
  <c r="AD254" i="25" s="1"/>
  <c r="Z206" i="26"/>
  <c r="AD206" i="26" s="1"/>
  <c r="AE67" i="24"/>
  <c r="AA14" i="24"/>
  <c r="AE14" i="24" s="1"/>
  <c r="Z254" i="24"/>
  <c r="AD254" i="24"/>
  <c r="Z254" i="22"/>
  <c r="AD254" i="22" s="1"/>
  <c r="AE67" i="26"/>
  <c r="AE67" i="23"/>
  <c r="AA187" i="22"/>
  <c r="AE187" i="22" s="1"/>
  <c r="AE67" i="22"/>
  <c r="AE67" i="21"/>
  <c r="R14" i="25"/>
  <c r="AA67" i="25"/>
  <c r="AA14" i="25" s="1"/>
  <c r="AE14" i="25" s="1"/>
  <c r="AA176" i="28"/>
  <c r="AE176" i="28" s="1"/>
  <c r="R267" i="28"/>
  <c r="AA267" i="28" s="1"/>
  <c r="AA184" i="28"/>
  <c r="AE184" i="28" s="1"/>
  <c r="AA190" i="28"/>
  <c r="AE190" i="28" s="1"/>
  <c r="AA71" i="28"/>
  <c r="AE71" i="28" s="1"/>
  <c r="R10" i="28"/>
  <c r="Q113" i="23"/>
  <c r="Q113" i="22"/>
  <c r="Q113" i="21"/>
  <c r="Z113" i="21" s="1"/>
  <c r="Q84" i="21"/>
  <c r="Z84" i="21" s="1"/>
  <c r="Q22" i="28"/>
  <c r="Q29" i="28"/>
  <c r="Q42" i="28"/>
  <c r="Q47" i="28"/>
  <c r="Q55" i="28"/>
  <c r="Q59" i="28"/>
  <c r="Q63" i="28"/>
  <c r="Q72" i="28"/>
  <c r="Z72" i="28" s="1"/>
  <c r="Q85" i="28"/>
  <c r="Z85" i="28" s="1"/>
  <c r="Q101" i="28"/>
  <c r="Z101" i="28" s="1"/>
  <c r="Q114" i="28"/>
  <c r="Z114" i="28" s="1"/>
  <c r="Q138" i="28"/>
  <c r="Q147" i="28"/>
  <c r="Q164" i="28"/>
  <c r="Q169" i="28"/>
  <c r="Q177" i="28"/>
  <c r="Q181" i="28"/>
  <c r="Q185" i="28"/>
  <c r="Q194" i="28"/>
  <c r="Z194" i="28" s="1"/>
  <c r="Q209" i="28"/>
  <c r="Z209" i="28" s="1"/>
  <c r="Q226" i="28"/>
  <c r="Z226" i="28" s="1"/>
  <c r="Q242" i="28"/>
  <c r="Z242" i="28" s="1"/>
  <c r="Q259" i="28"/>
  <c r="Z259" i="28" s="1"/>
  <c r="Q16" i="28"/>
  <c r="Q17" i="28"/>
  <c r="Q254" i="26"/>
  <c r="Q238" i="26"/>
  <c r="Q223" i="26"/>
  <c r="Q191" i="26"/>
  <c r="Q182" i="26"/>
  <c r="Q178" i="26"/>
  <c r="Q174" i="26"/>
  <c r="Q166" i="26"/>
  <c r="Q161" i="26"/>
  <c r="Q145" i="26"/>
  <c r="Q136" i="26"/>
  <c r="Q126" i="26"/>
  <c r="Q113" i="26"/>
  <c r="Q100" i="26"/>
  <c r="Q84" i="26"/>
  <c r="Q71" i="26"/>
  <c r="Q62" i="26"/>
  <c r="Q58" i="26"/>
  <c r="Q54" i="26"/>
  <c r="Q46" i="26"/>
  <c r="Q41" i="26"/>
  <c r="Q29" i="26"/>
  <c r="Q22" i="26"/>
  <c r="Q4" i="26"/>
  <c r="Q16" i="26"/>
  <c r="Q17" i="26"/>
  <c r="Q238" i="24"/>
  <c r="Q223" i="24"/>
  <c r="Q206" i="24"/>
  <c r="Q191" i="24"/>
  <c r="Q182" i="24"/>
  <c r="Q178" i="24"/>
  <c r="Q174" i="24"/>
  <c r="Q166" i="24"/>
  <c r="Q161" i="24"/>
  <c r="Q145" i="24"/>
  <c r="Q136" i="24"/>
  <c r="Q126" i="24"/>
  <c r="Q113" i="24"/>
  <c r="Q100" i="24"/>
  <c r="Q84" i="24"/>
  <c r="Q71" i="24"/>
  <c r="Q62" i="24"/>
  <c r="Q58" i="24"/>
  <c r="Q54" i="24"/>
  <c r="Q46" i="24"/>
  <c r="Q41" i="24"/>
  <c r="Q29" i="24"/>
  <c r="Q22" i="24"/>
  <c r="Q16" i="24"/>
  <c r="Q17" i="24"/>
  <c r="Q238" i="25"/>
  <c r="Q223" i="25"/>
  <c r="Q206" i="25"/>
  <c r="Q191" i="25"/>
  <c r="Q182" i="25"/>
  <c r="Q178" i="25"/>
  <c r="Q174" i="25"/>
  <c r="Q166" i="25"/>
  <c r="Q161" i="25"/>
  <c r="Q145" i="25"/>
  <c r="Q136" i="25"/>
  <c r="Q126" i="25"/>
  <c r="Q113" i="25"/>
  <c r="Q100" i="25"/>
  <c r="Q84" i="25"/>
  <c r="Q71" i="25"/>
  <c r="Q62" i="25"/>
  <c r="Q58" i="25"/>
  <c r="Q54" i="25"/>
  <c r="Q46" i="25"/>
  <c r="Q41" i="25"/>
  <c r="Q29" i="25"/>
  <c r="Q22" i="25"/>
  <c r="Q4" i="25"/>
  <c r="Q16" i="25"/>
  <c r="Q17" i="25"/>
  <c r="Q254" i="23"/>
  <c r="Q238" i="23"/>
  <c r="Q223" i="23"/>
  <c r="Q206" i="23"/>
  <c r="Q191" i="23"/>
  <c r="Q182" i="23"/>
  <c r="Q178" i="23"/>
  <c r="Q174" i="23"/>
  <c r="Q166" i="23"/>
  <c r="Q161" i="23"/>
  <c r="Q145" i="23"/>
  <c r="Q136" i="23"/>
  <c r="Q126" i="23"/>
  <c r="Q100" i="23"/>
  <c r="Q84" i="23"/>
  <c r="Q71" i="23"/>
  <c r="Q62" i="23"/>
  <c r="Q58" i="23"/>
  <c r="Q54" i="23"/>
  <c r="Q46" i="23"/>
  <c r="Q41" i="23"/>
  <c r="Q29" i="23"/>
  <c r="Q22" i="23"/>
  <c r="Q16" i="23"/>
  <c r="Q17" i="23"/>
  <c r="Q238" i="22"/>
  <c r="Q223" i="22"/>
  <c r="Q206" i="22"/>
  <c r="Q191" i="22"/>
  <c r="Q182" i="22"/>
  <c r="Q178" i="22"/>
  <c r="Q174" i="22"/>
  <c r="Q166" i="22"/>
  <c r="Q161" i="22"/>
  <c r="Q145" i="22"/>
  <c r="Q136" i="22"/>
  <c r="Q126" i="22"/>
  <c r="Q100" i="22"/>
  <c r="Q84" i="22"/>
  <c r="Q71" i="22"/>
  <c r="Q62" i="22"/>
  <c r="Q58" i="22"/>
  <c r="Q54" i="22"/>
  <c r="Q46" i="22"/>
  <c r="Q41" i="22"/>
  <c r="Q29" i="22"/>
  <c r="Q22" i="22"/>
  <c r="Q16" i="22"/>
  <c r="Q17" i="22"/>
  <c r="AE41" i="28" l="1"/>
  <c r="AA9" i="28"/>
  <c r="AA8" i="28"/>
  <c r="AA136" i="28"/>
  <c r="R62" i="28"/>
  <c r="AA54" i="28"/>
  <c r="AE54" i="28" s="1"/>
  <c r="Z100" i="25"/>
  <c r="AD100" i="25"/>
  <c r="Z84" i="24"/>
  <c r="AD84" i="24" s="1"/>
  <c r="Z223" i="23"/>
  <c r="AD223" i="23" s="1"/>
  <c r="Z126" i="25"/>
  <c r="AD126" i="25" s="1"/>
  <c r="Z113" i="24"/>
  <c r="AD113" i="24" s="1"/>
  <c r="Z254" i="23"/>
  <c r="AD254" i="23" s="1"/>
  <c r="Z126" i="24"/>
  <c r="AD126" i="24" s="1"/>
  <c r="Z223" i="25"/>
  <c r="AD223" i="25" s="1"/>
  <c r="Z206" i="24"/>
  <c r="AD206" i="24" s="1"/>
  <c r="Z238" i="25"/>
  <c r="AD238" i="25" s="1"/>
  <c r="Z223" i="24"/>
  <c r="AD223" i="24" s="1"/>
  <c r="Z126" i="26"/>
  <c r="AD126" i="26" s="1"/>
  <c r="Q190" i="26"/>
  <c r="Z191" i="26"/>
  <c r="AD191" i="26" s="1"/>
  <c r="Z113" i="23"/>
  <c r="AD113" i="23" s="1"/>
  <c r="Z206" i="23"/>
  <c r="AD206" i="23"/>
  <c r="Z254" i="26"/>
  <c r="AD254" i="26" s="1"/>
  <c r="Z191" i="25"/>
  <c r="AD191" i="25" s="1"/>
  <c r="Z84" i="26"/>
  <c r="AD84" i="26" s="1"/>
  <c r="Z113" i="26"/>
  <c r="AD113" i="26" s="1"/>
  <c r="Z84" i="23"/>
  <c r="AD84" i="23"/>
  <c r="Q70" i="25"/>
  <c r="Z71" i="25"/>
  <c r="AD71" i="25" s="1"/>
  <c r="Z238" i="24"/>
  <c r="AD238" i="24" s="1"/>
  <c r="Z223" i="26"/>
  <c r="AD223" i="26" s="1"/>
  <c r="Z113" i="25"/>
  <c r="AD113" i="25" s="1"/>
  <c r="Z100" i="24"/>
  <c r="AD100" i="24" s="1"/>
  <c r="Z71" i="26"/>
  <c r="AD71" i="26" s="1"/>
  <c r="Z206" i="25"/>
  <c r="AD206" i="25"/>
  <c r="Z191" i="24"/>
  <c r="AD191" i="24" s="1"/>
  <c r="Z100" i="26"/>
  <c r="AD100" i="26" s="1"/>
  <c r="Z191" i="23"/>
  <c r="AD191" i="23" s="1"/>
  <c r="Z84" i="25"/>
  <c r="AD84" i="25"/>
  <c r="Z71" i="24"/>
  <c r="AD71" i="24" s="1"/>
  <c r="Z238" i="26"/>
  <c r="AD238" i="26" s="1"/>
  <c r="Z238" i="22"/>
  <c r="AD238" i="22" s="1"/>
  <c r="Z206" i="22"/>
  <c r="AD206" i="22" s="1"/>
  <c r="Z191" i="22"/>
  <c r="AD191" i="22" s="1"/>
  <c r="Z223" i="22"/>
  <c r="AD223" i="22" s="1"/>
  <c r="Z238" i="23"/>
  <c r="AD238" i="23" s="1"/>
  <c r="Z126" i="22"/>
  <c r="AD126" i="22" s="1"/>
  <c r="Z113" i="22"/>
  <c r="AD113" i="22" s="1"/>
  <c r="Z100" i="22"/>
  <c r="AD100" i="22" s="1"/>
  <c r="Z71" i="22"/>
  <c r="AD71" i="22" s="1"/>
  <c r="Z84" i="22"/>
  <c r="AD84" i="22" s="1"/>
  <c r="AE67" i="25"/>
  <c r="Z71" i="23"/>
  <c r="AD71" i="23" s="1"/>
  <c r="Z100" i="23"/>
  <c r="AD100" i="23" s="1"/>
  <c r="Z126" i="23"/>
  <c r="AD126" i="23" s="1"/>
  <c r="Q40" i="23"/>
  <c r="Q53" i="23" s="1"/>
  <c r="Q61" i="23" s="1"/>
  <c r="Q67" i="23" s="1"/>
  <c r="Q14" i="23" s="1"/>
  <c r="Q225" i="28"/>
  <c r="Z225" i="28" s="1"/>
  <c r="Q41" i="28"/>
  <c r="Q54" i="28" s="1"/>
  <c r="Q62" i="28" s="1"/>
  <c r="Q68" i="28" s="1"/>
  <c r="Q14" i="28" s="1"/>
  <c r="Q222" i="26"/>
  <c r="Q160" i="26"/>
  <c r="Q173" i="26" s="1"/>
  <c r="Q181" i="26" s="1"/>
  <c r="Q187" i="26" s="1"/>
  <c r="Q190" i="24"/>
  <c r="Q222" i="24"/>
  <c r="Q70" i="24"/>
  <c r="Q160" i="24"/>
  <c r="Q173" i="24" s="1"/>
  <c r="Q181" i="24" s="1"/>
  <c r="Q187" i="24" s="1"/>
  <c r="Q222" i="25"/>
  <c r="Q190" i="25"/>
  <c r="Q160" i="25"/>
  <c r="Q173" i="25" s="1"/>
  <c r="Q181" i="25" s="1"/>
  <c r="Q187" i="25" s="1"/>
  <c r="Q222" i="23"/>
  <c r="Q190" i="23"/>
  <c r="Q160" i="23"/>
  <c r="Q173" i="23" s="1"/>
  <c r="Q181" i="23" s="1"/>
  <c r="Q187" i="23" s="1"/>
  <c r="Q222" i="22"/>
  <c r="Q190" i="22"/>
  <c r="Q160" i="22"/>
  <c r="Q173" i="22" s="1"/>
  <c r="Q70" i="26"/>
  <c r="Q99" i="26"/>
  <c r="Q40" i="26"/>
  <c r="Q53" i="26" s="1"/>
  <c r="Q61" i="26" s="1"/>
  <c r="Q67" i="26" s="1"/>
  <c r="Q14" i="26" s="1"/>
  <c r="Q99" i="24"/>
  <c r="Q40" i="24"/>
  <c r="Q53" i="24" s="1"/>
  <c r="Q61" i="24" s="1"/>
  <c r="Q67" i="24" s="1"/>
  <c r="Q14" i="24" s="1"/>
  <c r="Q99" i="25"/>
  <c r="Q40" i="25"/>
  <c r="Q53" i="25" s="1"/>
  <c r="Q61" i="25" s="1"/>
  <c r="Q67" i="25" s="1"/>
  <c r="Q14" i="25" s="1"/>
  <c r="Q99" i="23"/>
  <c r="Q70" i="23"/>
  <c r="Q40" i="22"/>
  <c r="Q8" i="22" s="1"/>
  <c r="Q99" i="22"/>
  <c r="Q70" i="22"/>
  <c r="Q193" i="28"/>
  <c r="Z193" i="28" s="1"/>
  <c r="Q163" i="28"/>
  <c r="Q176" i="28" s="1"/>
  <c r="Q184" i="28" s="1"/>
  <c r="Q190" i="28" s="1"/>
  <c r="Q100" i="28"/>
  <c r="Z100" i="28" s="1"/>
  <c r="Q71" i="28"/>
  <c r="Z71" i="28" s="1"/>
  <c r="AA10" i="28" l="1"/>
  <c r="AA12" i="28"/>
  <c r="AA13" i="28" s="1"/>
  <c r="Q9" i="23"/>
  <c r="Z136" i="28"/>
  <c r="R68" i="28"/>
  <c r="AA62" i="28"/>
  <c r="AE62" i="28" s="1"/>
  <c r="Z99" i="24"/>
  <c r="AD99" i="24" s="1"/>
  <c r="Z190" i="24"/>
  <c r="AD190" i="24" s="1"/>
  <c r="Z190" i="25"/>
  <c r="AD190" i="25" s="1"/>
  <c r="Z70" i="25"/>
  <c r="AD70" i="25" s="1"/>
  <c r="Z99" i="26"/>
  <c r="AD99" i="26" s="1"/>
  <c r="Q262" i="26"/>
  <c r="AD2" i="26" s="1"/>
  <c r="Z222" i="26"/>
  <c r="AD222" i="26" s="1"/>
  <c r="Z70" i="26"/>
  <c r="AD70" i="26" s="1"/>
  <c r="Z99" i="23"/>
  <c r="AD99" i="23" s="1"/>
  <c r="Z222" i="25"/>
  <c r="AD222" i="25" s="1"/>
  <c r="Q134" i="25"/>
  <c r="AD1" i="25" s="1"/>
  <c r="Z99" i="25"/>
  <c r="AD99" i="25" s="1"/>
  <c r="Z70" i="24"/>
  <c r="AD70" i="24" s="1"/>
  <c r="Z190" i="26"/>
  <c r="AD190" i="26" s="1"/>
  <c r="Z190" i="23"/>
  <c r="AD190" i="23"/>
  <c r="Z70" i="23"/>
  <c r="AD70" i="23" s="1"/>
  <c r="Z222" i="24"/>
  <c r="AD222" i="24" s="1"/>
  <c r="Z190" i="22"/>
  <c r="AD190" i="22" s="1"/>
  <c r="Z222" i="22"/>
  <c r="AD222" i="22" s="1"/>
  <c r="Z222" i="23"/>
  <c r="AD222" i="23"/>
  <c r="Z99" i="22"/>
  <c r="AD99" i="22" s="1"/>
  <c r="Z70" i="22"/>
  <c r="AD70" i="22" s="1"/>
  <c r="Q8" i="23"/>
  <c r="Q262" i="25"/>
  <c r="AD2" i="25" s="1"/>
  <c r="Q262" i="22"/>
  <c r="AD2" i="22" s="1"/>
  <c r="Q9" i="22"/>
  <c r="Q10" i="22" s="1"/>
  <c r="Q53" i="22"/>
  <c r="Q61" i="22" s="1"/>
  <c r="Q67" i="22" s="1"/>
  <c r="Q14" i="22" s="1"/>
  <c r="Q134" i="24"/>
  <c r="AD1" i="24" s="1"/>
  <c r="Z267" i="28"/>
  <c r="Q267" i="28"/>
  <c r="Q181" i="22"/>
  <c r="Q187" i="22" s="1"/>
  <c r="Q262" i="23"/>
  <c r="AD2" i="23" s="1"/>
  <c r="Q9" i="28"/>
  <c r="Q8" i="28"/>
  <c r="Q134" i="26"/>
  <c r="AD1" i="26" s="1"/>
  <c r="Q262" i="24"/>
  <c r="AD2" i="24" s="1"/>
  <c r="Q9" i="24"/>
  <c r="Q12" i="24" s="1"/>
  <c r="Q9" i="25"/>
  <c r="Q12" i="25" s="1"/>
  <c r="Q134" i="23"/>
  <c r="AD1" i="23" s="1"/>
  <c r="Q8" i="26"/>
  <c r="Q9" i="26"/>
  <c r="Q8" i="24"/>
  <c r="Q8" i="25"/>
  <c r="Q134" i="22"/>
  <c r="AD1" i="22" s="1"/>
  <c r="Q136" i="28"/>
  <c r="Q10" i="23"/>
  <c r="Q12" i="23"/>
  <c r="Q13" i="23" s="1"/>
  <c r="Q10" i="26" l="1"/>
  <c r="R128" i="28"/>
  <c r="R100" i="28" s="1"/>
  <c r="R136" i="28" s="1"/>
  <c r="AA68" i="28"/>
  <c r="AA14" i="28" s="1"/>
  <c r="R14" i="28"/>
  <c r="Q12" i="22"/>
  <c r="Q13" i="22" s="1"/>
  <c r="Q10" i="28"/>
  <c r="Q10" i="25"/>
  <c r="Q12" i="28"/>
  <c r="Q13" i="28" s="1"/>
  <c r="Q10" i="24"/>
  <c r="Q13" i="25"/>
  <c r="Q12" i="26"/>
  <c r="Q13" i="26" s="1"/>
  <c r="Q13" i="24"/>
  <c r="AE14" i="28" l="1"/>
  <c r="AE68" i="28"/>
  <c r="Q238" i="21"/>
  <c r="Z238" i="21" s="1"/>
  <c r="Q223" i="21"/>
  <c r="Z223" i="21" s="1"/>
  <c r="Q206" i="21"/>
  <c r="Z206" i="21" s="1"/>
  <c r="Q191" i="21"/>
  <c r="Z191" i="21" s="1"/>
  <c r="Q182" i="21"/>
  <c r="Q178" i="21"/>
  <c r="Q174" i="21"/>
  <c r="Q166" i="21"/>
  <c r="Q161" i="21"/>
  <c r="Q145" i="21"/>
  <c r="Q136" i="21"/>
  <c r="Q126" i="21"/>
  <c r="Z126" i="21" s="1"/>
  <c r="Q100" i="21"/>
  <c r="Z100" i="21" s="1"/>
  <c r="Q71" i="21"/>
  <c r="Z71" i="21" s="1"/>
  <c r="Q62" i="21"/>
  <c r="Q58" i="21"/>
  <c r="Q54" i="21"/>
  <c r="Q46" i="21"/>
  <c r="Q41" i="21"/>
  <c r="Q29" i="21"/>
  <c r="Q22" i="21"/>
  <c r="Q17" i="21"/>
  <c r="Q16" i="21"/>
  <c r="AD233" i="28"/>
  <c r="H259" i="28"/>
  <c r="I259" i="28"/>
  <c r="J259" i="28"/>
  <c r="K259" i="28"/>
  <c r="L259" i="28"/>
  <c r="M259" i="28"/>
  <c r="N259" i="28"/>
  <c r="O259" i="28"/>
  <c r="H242" i="28"/>
  <c r="I242" i="28"/>
  <c r="J242" i="28"/>
  <c r="K242" i="28"/>
  <c r="L242" i="28"/>
  <c r="M242" i="28"/>
  <c r="N242" i="28"/>
  <c r="O242" i="28"/>
  <c r="H226" i="28"/>
  <c r="I226" i="28"/>
  <c r="J226" i="28"/>
  <c r="J225" i="28" s="1"/>
  <c r="K226" i="28"/>
  <c r="L226" i="28"/>
  <c r="M226" i="28"/>
  <c r="N226" i="28"/>
  <c r="O226" i="28"/>
  <c r="H209" i="28"/>
  <c r="I209" i="28"/>
  <c r="J209" i="28"/>
  <c r="K209" i="28"/>
  <c r="L209" i="28"/>
  <c r="M209" i="28"/>
  <c r="N209" i="28"/>
  <c r="O209" i="28"/>
  <c r="H194" i="28"/>
  <c r="I194" i="28"/>
  <c r="I193" i="28" s="1"/>
  <c r="J194" i="28"/>
  <c r="J193" i="28" s="1"/>
  <c r="J267" i="28" s="1"/>
  <c r="K194" i="28"/>
  <c r="L194" i="28"/>
  <c r="M194" i="28"/>
  <c r="N194" i="28"/>
  <c r="N193" i="28" s="1"/>
  <c r="O194" i="28"/>
  <c r="K169" i="28"/>
  <c r="L169" i="28"/>
  <c r="M169" i="28"/>
  <c r="N169" i="28"/>
  <c r="O169" i="28"/>
  <c r="P169" i="28"/>
  <c r="H185" i="28"/>
  <c r="I185" i="28"/>
  <c r="J185" i="28"/>
  <c r="K185" i="28"/>
  <c r="L185" i="28"/>
  <c r="M185" i="28"/>
  <c r="N185" i="28"/>
  <c r="O185" i="28"/>
  <c r="H181" i="28"/>
  <c r="I181" i="28"/>
  <c r="J181" i="28"/>
  <c r="K181" i="28"/>
  <c r="L181" i="28"/>
  <c r="M181" i="28"/>
  <c r="N181" i="28"/>
  <c r="O181" i="28"/>
  <c r="H177" i="28"/>
  <c r="I177" i="28"/>
  <c r="J177" i="28"/>
  <c r="K177" i="28"/>
  <c r="L177" i="28"/>
  <c r="M177" i="28"/>
  <c r="N177" i="28"/>
  <c r="O177" i="28"/>
  <c r="H164" i="28"/>
  <c r="I164" i="28"/>
  <c r="J164" i="28"/>
  <c r="K164" i="28"/>
  <c r="L164" i="28"/>
  <c r="M164" i="28"/>
  <c r="N164" i="28"/>
  <c r="O164" i="28"/>
  <c r="H147" i="28"/>
  <c r="I147" i="28"/>
  <c r="J147" i="28"/>
  <c r="K147" i="28"/>
  <c r="L147" i="28"/>
  <c r="M147" i="28"/>
  <c r="N147" i="28"/>
  <c r="O147" i="28"/>
  <c r="H138" i="28"/>
  <c r="I138" i="28"/>
  <c r="J138" i="28"/>
  <c r="K138" i="28"/>
  <c r="L138" i="28"/>
  <c r="M138" i="28"/>
  <c r="N138" i="28"/>
  <c r="O138" i="28"/>
  <c r="P138" i="28"/>
  <c r="G128" i="28"/>
  <c r="H128" i="28"/>
  <c r="I128" i="28"/>
  <c r="J128" i="28"/>
  <c r="K128" i="28"/>
  <c r="L128" i="28"/>
  <c r="M128" i="28"/>
  <c r="N128" i="28"/>
  <c r="O128" i="28"/>
  <c r="P128" i="28"/>
  <c r="G114" i="28"/>
  <c r="H114" i="28"/>
  <c r="I114" i="28"/>
  <c r="J114" i="28"/>
  <c r="K114" i="28"/>
  <c r="L114" i="28"/>
  <c r="M114" i="28"/>
  <c r="N114" i="28"/>
  <c r="O114" i="28"/>
  <c r="G101" i="28"/>
  <c r="H101" i="28"/>
  <c r="I101" i="28"/>
  <c r="J101" i="28"/>
  <c r="K101" i="28"/>
  <c r="L101" i="28"/>
  <c r="M101" i="28"/>
  <c r="N101" i="28"/>
  <c r="O101" i="28"/>
  <c r="G85" i="28"/>
  <c r="H85" i="28"/>
  <c r="I85" i="28"/>
  <c r="J85" i="28"/>
  <c r="K85" i="28"/>
  <c r="L85" i="28"/>
  <c r="M85" i="28"/>
  <c r="N85" i="28"/>
  <c r="O85" i="28"/>
  <c r="G72" i="28"/>
  <c r="H72" i="28"/>
  <c r="I72" i="28"/>
  <c r="J72" i="28"/>
  <c r="K72" i="28"/>
  <c r="L72" i="28"/>
  <c r="M72" i="28"/>
  <c r="N72" i="28"/>
  <c r="O72" i="28"/>
  <c r="P72" i="28"/>
  <c r="H29" i="28"/>
  <c r="I29" i="28"/>
  <c r="J29" i="28"/>
  <c r="K29" i="28"/>
  <c r="L29" i="28"/>
  <c r="M29" i="28"/>
  <c r="N29" i="28"/>
  <c r="O29" i="28"/>
  <c r="P29" i="28"/>
  <c r="P114" i="28"/>
  <c r="P63" i="28"/>
  <c r="P59" i="28"/>
  <c r="P55" i="28"/>
  <c r="P47" i="28"/>
  <c r="P42" i="28"/>
  <c r="P22" i="28"/>
  <c r="AD3" i="28" l="1"/>
  <c r="Z22" i="28"/>
  <c r="AD22" i="28" s="1"/>
  <c r="N41" i="28"/>
  <c r="Z29" i="28"/>
  <c r="AD29" i="28" s="1"/>
  <c r="Z138" i="28"/>
  <c r="AD138" i="28" s="1"/>
  <c r="Z42" i="28"/>
  <c r="AD42" i="28" s="1"/>
  <c r="Z47" i="28"/>
  <c r="AD47" i="28" s="1"/>
  <c r="Z59" i="28"/>
  <c r="AD59" i="28" s="1"/>
  <c r="Z169" i="28"/>
  <c r="AD169" i="28" s="1"/>
  <c r="Z55" i="28"/>
  <c r="AD55" i="28" s="1"/>
  <c r="Z63" i="28"/>
  <c r="AD63" i="28" s="1"/>
  <c r="O41" i="28"/>
  <c r="N225" i="28"/>
  <c r="N267" i="28" s="1"/>
  <c r="Q190" i="21"/>
  <c r="Z190" i="21" s="1"/>
  <c r="H71" i="28"/>
  <c r="M193" i="28"/>
  <c r="L71" i="28"/>
  <c r="Q222" i="21"/>
  <c r="Z222" i="21" s="1"/>
  <c r="Q160" i="21"/>
  <c r="Q99" i="21"/>
  <c r="Z99" i="21" s="1"/>
  <c r="Q70" i="21"/>
  <c r="Z70" i="21" s="1"/>
  <c r="Q40" i="21"/>
  <c r="P41" i="28"/>
  <c r="M100" i="28"/>
  <c r="J71" i="28"/>
  <c r="K163" i="28"/>
  <c r="L163" i="28"/>
  <c r="J163" i="28"/>
  <c r="K71" i="28"/>
  <c r="I163" i="28"/>
  <c r="H163" i="28"/>
  <c r="M163" i="28"/>
  <c r="L225" i="28"/>
  <c r="O163" i="28"/>
  <c r="O71" i="28"/>
  <c r="G71" i="28"/>
  <c r="I100" i="28"/>
  <c r="N163" i="28"/>
  <c r="K225" i="28"/>
  <c r="I225" i="28"/>
  <c r="I267" i="28" s="1"/>
  <c r="H225" i="28"/>
  <c r="M225" i="28"/>
  <c r="O225" i="28"/>
  <c r="L193" i="28"/>
  <c r="K193" i="28"/>
  <c r="H193" i="28"/>
  <c r="O193" i="28"/>
  <c r="N100" i="28"/>
  <c r="N71" i="28"/>
  <c r="I71" i="28"/>
  <c r="J100" i="28"/>
  <c r="O100" i="28"/>
  <c r="K100" i="28"/>
  <c r="G100" i="28"/>
  <c r="H100" i="28"/>
  <c r="H136" i="28" s="1"/>
  <c r="L100" i="28"/>
  <c r="M71" i="28"/>
  <c r="Q173" i="21" l="1"/>
  <c r="N176" i="28"/>
  <c r="Z41" i="28"/>
  <c r="AD41" i="28" s="1"/>
  <c r="O176" i="28"/>
  <c r="L136" i="28"/>
  <c r="Q53" i="21"/>
  <c r="Q9" i="21"/>
  <c r="Q12" i="21" s="1"/>
  <c r="Q262" i="21"/>
  <c r="AD2" i="21" s="1"/>
  <c r="J136" i="28"/>
  <c r="Q8" i="21"/>
  <c r="Q134" i="21"/>
  <c r="AD1" i="21" s="1"/>
  <c r="K267" i="28"/>
  <c r="K136" i="28"/>
  <c r="L267" i="28"/>
  <c r="O136" i="28"/>
  <c r="M136" i="28"/>
  <c r="N136" i="28"/>
  <c r="M267" i="28"/>
  <c r="G136" i="28"/>
  <c r="H267" i="28"/>
  <c r="I136" i="28"/>
  <c r="O267" i="28"/>
  <c r="Q13" i="21" l="1"/>
  <c r="Q181" i="21"/>
  <c r="Q61" i="21"/>
  <c r="Q10" i="21"/>
  <c r="Z9" i="28"/>
  <c r="Z8" i="28"/>
  <c r="N184" i="28"/>
  <c r="O184" i="28"/>
  <c r="P238" i="26"/>
  <c r="P178" i="24"/>
  <c r="P166" i="25"/>
  <c r="P178" i="23"/>
  <c r="P178" i="22"/>
  <c r="Q67" i="21" l="1"/>
  <c r="Q187" i="21"/>
  <c r="N190" i="28"/>
  <c r="Z12" i="28"/>
  <c r="Z13" i="28" s="1"/>
  <c r="Z10" i="28"/>
  <c r="O190" i="28"/>
  <c r="P4" i="26"/>
  <c r="P16" i="26"/>
  <c r="P17" i="26"/>
  <c r="P22" i="26"/>
  <c r="P29" i="26"/>
  <c r="P41" i="26"/>
  <c r="P46" i="26"/>
  <c r="P54" i="26"/>
  <c r="P58" i="26"/>
  <c r="P62" i="26"/>
  <c r="P71" i="26"/>
  <c r="P84" i="26"/>
  <c r="P100" i="26"/>
  <c r="P113" i="26"/>
  <c r="P126" i="26"/>
  <c r="P136" i="26"/>
  <c r="P145" i="26"/>
  <c r="P161" i="26"/>
  <c r="P166" i="26"/>
  <c r="P174" i="26"/>
  <c r="P178" i="26"/>
  <c r="P182" i="26"/>
  <c r="P191" i="26"/>
  <c r="P206" i="26"/>
  <c r="P223" i="26"/>
  <c r="P254" i="26"/>
  <c r="P16" i="24"/>
  <c r="P17" i="24"/>
  <c r="P22" i="24"/>
  <c r="P29" i="24"/>
  <c r="P41" i="24"/>
  <c r="P46" i="24"/>
  <c r="P54" i="24"/>
  <c r="P58" i="24"/>
  <c r="P62" i="24"/>
  <c r="P71" i="24"/>
  <c r="P84" i="24"/>
  <c r="P100" i="24"/>
  <c r="P113" i="24"/>
  <c r="P126" i="24"/>
  <c r="P136" i="24"/>
  <c r="P145" i="24"/>
  <c r="P161" i="24"/>
  <c r="P166" i="24"/>
  <c r="P174" i="24"/>
  <c r="P182" i="24"/>
  <c r="P191" i="24"/>
  <c r="P206" i="24"/>
  <c r="P223" i="24"/>
  <c r="P238" i="24"/>
  <c r="P254" i="24"/>
  <c r="P29" i="25"/>
  <c r="P4" i="25"/>
  <c r="P16" i="25"/>
  <c r="P17" i="25"/>
  <c r="P22" i="25"/>
  <c r="P41" i="25"/>
  <c r="P46" i="25"/>
  <c r="P54" i="25"/>
  <c r="P58" i="25"/>
  <c r="P62" i="25"/>
  <c r="P71" i="25"/>
  <c r="P84" i="25"/>
  <c r="P100" i="25"/>
  <c r="P113" i="25"/>
  <c r="P126" i="25"/>
  <c r="P136" i="25"/>
  <c r="P145" i="25"/>
  <c r="P161" i="25"/>
  <c r="P174" i="25"/>
  <c r="P178" i="25"/>
  <c r="P182" i="25"/>
  <c r="P191" i="25"/>
  <c r="P206" i="25"/>
  <c r="P223" i="25"/>
  <c r="P238" i="25"/>
  <c r="P254" i="25"/>
  <c r="P29" i="23"/>
  <c r="P16" i="23"/>
  <c r="P17" i="23"/>
  <c r="P22" i="23"/>
  <c r="P41" i="23"/>
  <c r="P46" i="23"/>
  <c r="P54" i="23"/>
  <c r="P58" i="23"/>
  <c r="P62" i="23"/>
  <c r="P71" i="23"/>
  <c r="P84" i="23"/>
  <c r="P100" i="23"/>
  <c r="P113" i="23"/>
  <c r="P126" i="23"/>
  <c r="P136" i="23"/>
  <c r="P145" i="23"/>
  <c r="P161" i="23"/>
  <c r="P166" i="23"/>
  <c r="P174" i="23"/>
  <c r="P182" i="23"/>
  <c r="P191" i="23"/>
  <c r="P206" i="23"/>
  <c r="P223" i="23"/>
  <c r="P238" i="23"/>
  <c r="P254" i="23"/>
  <c r="P84" i="21"/>
  <c r="Q14" i="21" l="1"/>
  <c r="P222" i="26"/>
  <c r="P160" i="26"/>
  <c r="P160" i="24"/>
  <c r="P222" i="25"/>
  <c r="P160" i="23"/>
  <c r="P173" i="23" s="1"/>
  <c r="P70" i="26"/>
  <c r="P40" i="26"/>
  <c r="P8" i="26" s="1"/>
  <c r="P99" i="26"/>
  <c r="P190" i="26"/>
  <c r="P262" i="26" s="1"/>
  <c r="P70" i="24"/>
  <c r="P222" i="24"/>
  <c r="P190" i="24"/>
  <c r="P40" i="24"/>
  <c r="P53" i="24" s="1"/>
  <c r="P61" i="24" s="1"/>
  <c r="P67" i="24" s="1"/>
  <c r="P14" i="24" s="1"/>
  <c r="P99" i="24"/>
  <c r="P173" i="24"/>
  <c r="P99" i="25"/>
  <c r="P160" i="25"/>
  <c r="P70" i="25"/>
  <c r="P40" i="25"/>
  <c r="P8" i="25" s="1"/>
  <c r="P190" i="25"/>
  <c r="P40" i="23"/>
  <c r="P8" i="23" s="1"/>
  <c r="P99" i="23"/>
  <c r="P190" i="23"/>
  <c r="P222" i="23"/>
  <c r="P70" i="23"/>
  <c r="P262" i="23" l="1"/>
  <c r="P9" i="26"/>
  <c r="P12" i="26" s="1"/>
  <c r="P13" i="26" s="1"/>
  <c r="P134" i="26"/>
  <c r="P134" i="24"/>
  <c r="P134" i="25"/>
  <c r="P9" i="23"/>
  <c r="P12" i="23" s="1"/>
  <c r="P13" i="23" s="1"/>
  <c r="P134" i="23"/>
  <c r="P173" i="26"/>
  <c r="P262" i="24"/>
  <c r="P181" i="24"/>
  <c r="P262" i="25"/>
  <c r="P173" i="25"/>
  <c r="P181" i="25" s="1"/>
  <c r="P187" i="25" s="1"/>
  <c r="P181" i="23"/>
  <c r="P53" i="26"/>
  <c r="P61" i="26" s="1"/>
  <c r="P67" i="26" s="1"/>
  <c r="P14" i="26" s="1"/>
  <c r="P9" i="24"/>
  <c r="P8" i="24"/>
  <c r="P53" i="25"/>
  <c r="P61" i="25" s="1"/>
  <c r="P67" i="25" s="1"/>
  <c r="P14" i="25" s="1"/>
  <c r="P9" i="25"/>
  <c r="P10" i="25" s="1"/>
  <c r="P53" i="23"/>
  <c r="P61" i="23" s="1"/>
  <c r="P67" i="23" s="1"/>
  <c r="P14" i="23" s="1"/>
  <c r="P10" i="24" l="1"/>
  <c r="P10" i="26"/>
  <c r="P10" i="23"/>
  <c r="P181" i="26"/>
  <c r="P187" i="24"/>
  <c r="P187" i="23"/>
  <c r="P12" i="24"/>
  <c r="P13" i="24" s="1"/>
  <c r="P12" i="25"/>
  <c r="P13" i="25" s="1"/>
  <c r="P187" i="26" l="1"/>
  <c r="P16" i="22"/>
  <c r="P17" i="22"/>
  <c r="P22" i="22"/>
  <c r="P29" i="22"/>
  <c r="P41" i="22"/>
  <c r="P46" i="22"/>
  <c r="P54" i="22"/>
  <c r="P58" i="22"/>
  <c r="P62" i="22"/>
  <c r="P71" i="22"/>
  <c r="P84" i="22"/>
  <c r="P100" i="22"/>
  <c r="P113" i="22"/>
  <c r="P126" i="22"/>
  <c r="P136" i="22"/>
  <c r="P145" i="22"/>
  <c r="P161" i="22"/>
  <c r="P166" i="22"/>
  <c r="P174" i="22"/>
  <c r="P182" i="22"/>
  <c r="P191" i="22"/>
  <c r="P206" i="22"/>
  <c r="P223" i="22"/>
  <c r="P238" i="22"/>
  <c r="P254" i="22"/>
  <c r="P16" i="21"/>
  <c r="P17" i="21"/>
  <c r="P22" i="21"/>
  <c r="P29" i="21"/>
  <c r="P41" i="21"/>
  <c r="P46" i="21"/>
  <c r="P54" i="21"/>
  <c r="P58" i="21"/>
  <c r="P62" i="21"/>
  <c r="P71" i="21"/>
  <c r="P70" i="21" s="1"/>
  <c r="P100" i="21"/>
  <c r="P113" i="21"/>
  <c r="P126" i="21"/>
  <c r="P136" i="21"/>
  <c r="P145" i="21"/>
  <c r="P161" i="21"/>
  <c r="P166" i="21"/>
  <c r="P174" i="21"/>
  <c r="P178" i="21"/>
  <c r="P182" i="21"/>
  <c r="P191" i="21"/>
  <c r="P206" i="21"/>
  <c r="P223" i="21"/>
  <c r="P238" i="21"/>
  <c r="P254" i="21"/>
  <c r="K8" i="18"/>
  <c r="K9" i="18"/>
  <c r="D10" i="18"/>
  <c r="C10" i="18"/>
  <c r="H9" i="5"/>
  <c r="P222" i="22" l="1"/>
  <c r="P160" i="22"/>
  <c r="P173" i="22" s="1"/>
  <c r="P99" i="22"/>
  <c r="P70" i="22"/>
  <c r="P40" i="22"/>
  <c r="P9" i="22" s="1"/>
  <c r="P190" i="22"/>
  <c r="P40" i="21"/>
  <c r="P53" i="21" s="1"/>
  <c r="P61" i="21" s="1"/>
  <c r="P67" i="21" s="1"/>
  <c r="P14" i="21" s="1"/>
  <c r="P99" i="21"/>
  <c r="P134" i="21" s="1"/>
  <c r="P222" i="21"/>
  <c r="P160" i="21"/>
  <c r="P173" i="21" s="1"/>
  <c r="P181" i="21" s="1"/>
  <c r="P187" i="21" s="1"/>
  <c r="P190" i="21"/>
  <c r="G2" i="9"/>
  <c r="P262" i="22" l="1"/>
  <c r="P53" i="22"/>
  <c r="P61" i="22" s="1"/>
  <c r="P67" i="22" s="1"/>
  <c r="P14" i="22" s="1"/>
  <c r="P134" i="22"/>
  <c r="P8" i="22"/>
  <c r="P10" i="22" s="1"/>
  <c r="P9" i="21"/>
  <c r="P12" i="21" s="1"/>
  <c r="P8" i="21"/>
  <c r="P262" i="21"/>
  <c r="P181" i="22"/>
  <c r="P187" i="22" s="1"/>
  <c r="P12" i="22"/>
  <c r="I16" i="6"/>
  <c r="O8" i="28"/>
  <c r="P13" i="21" l="1"/>
  <c r="P13" i="22"/>
  <c r="P10" i="21"/>
  <c r="O9" i="28"/>
  <c r="O10" i="28" s="1"/>
  <c r="O14" i="28"/>
  <c r="O16" i="28"/>
  <c r="O17" i="28"/>
  <c r="O12" i="28" l="1"/>
  <c r="O13" i="28" s="1"/>
  <c r="O238" i="26" l="1"/>
  <c r="O254" i="24"/>
  <c r="O254" i="25"/>
  <c r="O238" i="25"/>
  <c r="O254" i="23"/>
  <c r="O238" i="23"/>
  <c r="O238" i="22"/>
  <c r="O254" i="21"/>
  <c r="O238" i="21"/>
  <c r="O113" i="26" l="1"/>
  <c r="O4" i="26"/>
  <c r="O16" i="26"/>
  <c r="O17" i="26"/>
  <c r="O22" i="26"/>
  <c r="O29" i="26"/>
  <c r="O41" i="26"/>
  <c r="O46" i="26"/>
  <c r="O54" i="26"/>
  <c r="O58" i="26"/>
  <c r="O62" i="26"/>
  <c r="O71" i="26"/>
  <c r="O84" i="26"/>
  <c r="O100" i="26"/>
  <c r="O126" i="26"/>
  <c r="O136" i="26"/>
  <c r="O145" i="26"/>
  <c r="O161" i="26"/>
  <c r="O166" i="26"/>
  <c r="O174" i="26"/>
  <c r="O178" i="26"/>
  <c r="O182" i="26"/>
  <c r="O191" i="26"/>
  <c r="O206" i="26"/>
  <c r="O223" i="26"/>
  <c r="O254" i="26"/>
  <c r="O113" i="24"/>
  <c r="O16" i="24"/>
  <c r="O17" i="24"/>
  <c r="O22" i="24"/>
  <c r="O29" i="24"/>
  <c r="O41" i="24"/>
  <c r="O46" i="24"/>
  <c r="O54" i="24"/>
  <c r="O58" i="24"/>
  <c r="O71" i="24"/>
  <c r="O84" i="24"/>
  <c r="O100" i="24"/>
  <c r="O126" i="24"/>
  <c r="O136" i="24"/>
  <c r="O145" i="24"/>
  <c r="O161" i="24"/>
  <c r="O166" i="24"/>
  <c r="O174" i="24"/>
  <c r="O178" i="24"/>
  <c r="O182" i="24"/>
  <c r="O191" i="24"/>
  <c r="O206" i="24"/>
  <c r="O223" i="24"/>
  <c r="O238" i="24"/>
  <c r="O113" i="25"/>
  <c r="O4" i="25"/>
  <c r="O16" i="25"/>
  <c r="O17" i="25"/>
  <c r="O22" i="25"/>
  <c r="O29" i="25"/>
  <c r="O41" i="25"/>
  <c r="O46" i="25"/>
  <c r="O54" i="25"/>
  <c r="O58" i="25"/>
  <c r="O62" i="25"/>
  <c r="O71" i="25"/>
  <c r="O84" i="25"/>
  <c r="O100" i="25"/>
  <c r="O126" i="25"/>
  <c r="O136" i="25"/>
  <c r="O145" i="25"/>
  <c r="O161" i="25"/>
  <c r="O166" i="25"/>
  <c r="O174" i="25"/>
  <c r="O178" i="25"/>
  <c r="O182" i="25"/>
  <c r="O191" i="25"/>
  <c r="O206" i="25"/>
  <c r="O223" i="25"/>
  <c r="O222" i="25" s="1"/>
  <c r="O29" i="23"/>
  <c r="O145" i="23"/>
  <c r="O16" i="23"/>
  <c r="O17" i="23"/>
  <c r="O22" i="23"/>
  <c r="O41" i="23"/>
  <c r="O46" i="23"/>
  <c r="O54" i="23"/>
  <c r="O58" i="23"/>
  <c r="O62" i="23"/>
  <c r="O71" i="23"/>
  <c r="O84" i="23"/>
  <c r="O100" i="23"/>
  <c r="O113" i="23"/>
  <c r="O126" i="23"/>
  <c r="O136" i="23"/>
  <c r="O161" i="23"/>
  <c r="O166" i="23"/>
  <c r="O174" i="23"/>
  <c r="O178" i="23"/>
  <c r="O182" i="23"/>
  <c r="O191" i="23"/>
  <c r="O206" i="23"/>
  <c r="O223" i="23"/>
  <c r="O222" i="23" s="1"/>
  <c r="O113" i="22"/>
  <c r="O16" i="22"/>
  <c r="O17" i="22"/>
  <c r="O22" i="22"/>
  <c r="O29" i="22"/>
  <c r="O41" i="22"/>
  <c r="O46" i="22"/>
  <c r="O54" i="22"/>
  <c r="O58" i="22"/>
  <c r="O62" i="22"/>
  <c r="O71" i="22"/>
  <c r="O84" i="22"/>
  <c r="O100" i="22"/>
  <c r="O126" i="22"/>
  <c r="O136" i="22"/>
  <c r="O145" i="22"/>
  <c r="O161" i="22"/>
  <c r="O166" i="22"/>
  <c r="O174" i="22"/>
  <c r="O178" i="22"/>
  <c r="O182" i="22"/>
  <c r="O191" i="22"/>
  <c r="O206" i="22"/>
  <c r="O223" i="22"/>
  <c r="O254" i="22"/>
  <c r="O113" i="21"/>
  <c r="O84" i="21"/>
  <c r="O160" i="26" l="1"/>
  <c r="O173" i="26" s="1"/>
  <c r="O181" i="26" s="1"/>
  <c r="O187" i="26" s="1"/>
  <c r="O160" i="24"/>
  <c r="O160" i="25"/>
  <c r="O190" i="25"/>
  <c r="O160" i="23"/>
  <c r="O173" i="23" s="1"/>
  <c r="O181" i="23" s="1"/>
  <c r="O187" i="23" s="1"/>
  <c r="O40" i="26"/>
  <c r="O8" i="26" s="1"/>
  <c r="O70" i="26"/>
  <c r="O99" i="26"/>
  <c r="O222" i="26"/>
  <c r="O190" i="26"/>
  <c r="O190" i="24"/>
  <c r="O70" i="24"/>
  <c r="O40" i="24"/>
  <c r="O53" i="24" s="1"/>
  <c r="O61" i="24" s="1"/>
  <c r="O222" i="24"/>
  <c r="O99" i="24"/>
  <c r="O173" i="24"/>
  <c r="O181" i="24" s="1"/>
  <c r="O187" i="24" s="1"/>
  <c r="O99" i="25"/>
  <c r="O70" i="25"/>
  <c r="O40" i="25"/>
  <c r="O8" i="25" s="1"/>
  <c r="O40" i="23"/>
  <c r="O8" i="23" s="1"/>
  <c r="O70" i="23"/>
  <c r="O190" i="23"/>
  <c r="O99" i="23"/>
  <c r="O40" i="22"/>
  <c r="O9" i="22" s="1"/>
  <c r="O222" i="22"/>
  <c r="O160" i="22"/>
  <c r="O173" i="22" s="1"/>
  <c r="O181" i="22" s="1"/>
  <c r="O187" i="22" s="1"/>
  <c r="O99" i="22"/>
  <c r="O190" i="22"/>
  <c r="O70" i="22"/>
  <c r="O173" i="25" l="1"/>
  <c r="O9" i="25"/>
  <c r="O10" i="25" s="1"/>
  <c r="O8" i="22"/>
  <c r="O9" i="26"/>
  <c r="O10" i="26" s="1"/>
  <c r="O9" i="23"/>
  <c r="O12" i="23" s="1"/>
  <c r="O13" i="23" s="1"/>
  <c r="O53" i="26"/>
  <c r="O61" i="26" s="1"/>
  <c r="O67" i="26" s="1"/>
  <c r="O14" i="26" s="1"/>
  <c r="O8" i="24"/>
  <c r="O9" i="24"/>
  <c r="O53" i="25"/>
  <c r="O61" i="25" s="1"/>
  <c r="O67" i="25" s="1"/>
  <c r="O14" i="25" s="1"/>
  <c r="O53" i="23"/>
  <c r="O61" i="23" s="1"/>
  <c r="O67" i="23" s="1"/>
  <c r="O14" i="23" s="1"/>
  <c r="O53" i="22"/>
  <c r="O61" i="22" s="1"/>
  <c r="O67" i="22" s="1"/>
  <c r="O14" i="22" s="1"/>
  <c r="O10" i="24" l="1"/>
  <c r="O181" i="25"/>
  <c r="O12" i="25"/>
  <c r="O13" i="25" s="1"/>
  <c r="O10" i="23"/>
  <c r="O10" i="22"/>
  <c r="O12" i="26"/>
  <c r="O13" i="26" s="1"/>
  <c r="O12" i="24"/>
  <c r="O13" i="24" s="1"/>
  <c r="O12" i="22"/>
  <c r="O13" i="22" l="1"/>
  <c r="O187" i="25"/>
  <c r="O16" i="21"/>
  <c r="O17" i="21"/>
  <c r="O22" i="21"/>
  <c r="O29" i="21"/>
  <c r="O41" i="21"/>
  <c r="O46" i="21"/>
  <c r="O54" i="21"/>
  <c r="O58" i="21"/>
  <c r="O62" i="21"/>
  <c r="O71" i="21"/>
  <c r="O70" i="21" s="1"/>
  <c r="O100" i="21"/>
  <c r="O126" i="21"/>
  <c r="O136" i="21"/>
  <c r="O145" i="21"/>
  <c r="O161" i="21"/>
  <c r="O166" i="21"/>
  <c r="O174" i="21"/>
  <c r="O178" i="21"/>
  <c r="O182" i="21"/>
  <c r="O191" i="21"/>
  <c r="O206" i="21"/>
  <c r="O223" i="21"/>
  <c r="E21" i="18"/>
  <c r="F21" i="18"/>
  <c r="G21" i="18"/>
  <c r="H21" i="18"/>
  <c r="O160" i="21" l="1"/>
  <c r="O173" i="21" s="1"/>
  <c r="O181" i="21" s="1"/>
  <c r="O187" i="21" s="1"/>
  <c r="O222" i="21"/>
  <c r="O40" i="21"/>
  <c r="O53" i="21" s="1"/>
  <c r="O61" i="21" s="1"/>
  <c r="O67" i="21" s="1"/>
  <c r="O14" i="21" s="1"/>
  <c r="O190" i="21"/>
  <c r="O99" i="21"/>
  <c r="O9" i="21"/>
  <c r="AD197" i="28"/>
  <c r="AD198" i="28"/>
  <c r="AD199" i="28"/>
  <c r="AD200" i="28"/>
  <c r="AD201" i="28"/>
  <c r="AD202" i="28"/>
  <c r="AD203" i="28"/>
  <c r="AD204" i="28"/>
  <c r="AD205" i="28"/>
  <c r="AD206" i="28"/>
  <c r="AD207" i="28"/>
  <c r="AD208" i="28"/>
  <c r="AD210" i="28"/>
  <c r="AD212" i="28"/>
  <c r="AD213" i="28"/>
  <c r="AD214" i="28"/>
  <c r="AD215" i="28"/>
  <c r="AD216" i="28"/>
  <c r="AD217" i="28"/>
  <c r="AD218" i="28"/>
  <c r="AD219" i="28"/>
  <c r="AD220" i="28"/>
  <c r="AD221" i="28"/>
  <c r="AD222" i="28"/>
  <c r="AD223" i="28"/>
  <c r="AD224" i="28"/>
  <c r="AD229" i="28"/>
  <c r="AD230" i="28"/>
  <c r="AD231" i="28"/>
  <c r="AD232" i="28"/>
  <c r="AD234" i="28"/>
  <c r="AD235" i="28"/>
  <c r="AD236" i="28"/>
  <c r="AD237" i="28"/>
  <c r="AD238" i="28"/>
  <c r="AD239" i="28"/>
  <c r="AD240" i="28"/>
  <c r="AD241" i="28"/>
  <c r="AD243" i="28"/>
  <c r="AD245" i="28"/>
  <c r="AD246" i="28"/>
  <c r="AD247" i="28"/>
  <c r="AD248" i="28"/>
  <c r="AD249" i="28"/>
  <c r="AD250" i="28"/>
  <c r="AD251" i="28"/>
  <c r="AD252" i="28"/>
  <c r="AD253" i="28"/>
  <c r="AD254" i="28"/>
  <c r="AD255" i="28"/>
  <c r="AD256" i="28"/>
  <c r="AD257" i="28"/>
  <c r="AD258" i="28"/>
  <c r="AD260" i="28"/>
  <c r="AD262" i="28"/>
  <c r="AD263" i="28"/>
  <c r="AD264" i="28"/>
  <c r="AD265" i="28"/>
  <c r="AD266" i="28"/>
  <c r="Y195" i="28"/>
  <c r="Y196" i="28"/>
  <c r="Y197" i="28"/>
  <c r="Y198" i="28"/>
  <c r="Y199" i="28"/>
  <c r="Y200" i="28"/>
  <c r="Y201" i="28"/>
  <c r="Y202" i="28"/>
  <c r="Y203" i="28"/>
  <c r="Y204" i="28"/>
  <c r="Y205" i="28"/>
  <c r="Y206" i="28"/>
  <c r="Y207" i="28"/>
  <c r="Y208" i="28"/>
  <c r="Y210" i="28"/>
  <c r="Y211" i="28"/>
  <c r="Y212" i="28"/>
  <c r="Y213" i="28"/>
  <c r="Y214" i="28"/>
  <c r="Y215" i="28"/>
  <c r="Y216" i="28"/>
  <c r="Y217" i="28"/>
  <c r="Y218" i="28"/>
  <c r="Y219" i="28"/>
  <c r="Y220" i="28"/>
  <c r="Y221" i="28"/>
  <c r="Y222" i="28"/>
  <c r="Y223" i="28"/>
  <c r="Y224" i="28"/>
  <c r="Y227" i="28"/>
  <c r="Y228" i="28"/>
  <c r="Y229" i="28"/>
  <c r="Y230" i="28"/>
  <c r="Y231" i="28"/>
  <c r="Y232" i="28"/>
  <c r="Y234" i="28"/>
  <c r="Y235" i="28"/>
  <c r="Y236" i="28"/>
  <c r="Y237" i="28"/>
  <c r="Y238" i="28"/>
  <c r="Y239" i="28"/>
  <c r="Y240" i="28"/>
  <c r="Y241" i="28"/>
  <c r="Y243" i="28"/>
  <c r="Y244" i="28"/>
  <c r="Y245" i="28"/>
  <c r="Y246" i="28"/>
  <c r="Y247" i="28"/>
  <c r="Y248" i="28"/>
  <c r="Y249" i="28"/>
  <c r="Y250" i="28"/>
  <c r="Y251" i="28"/>
  <c r="Y252" i="28"/>
  <c r="Y253" i="28"/>
  <c r="Y254" i="28"/>
  <c r="Y255" i="28"/>
  <c r="Y256" i="28"/>
  <c r="Y257" i="28"/>
  <c r="Y258" i="28"/>
  <c r="Y260" i="28"/>
  <c r="Y261" i="28"/>
  <c r="Y262" i="28"/>
  <c r="Y263" i="28"/>
  <c r="Y264" i="28"/>
  <c r="Y265" i="28"/>
  <c r="Y266" i="28"/>
  <c r="Y73" i="28"/>
  <c r="Y74" i="28"/>
  <c r="Y75" i="28"/>
  <c r="Y76" i="28"/>
  <c r="Y77" i="28"/>
  <c r="Y78" i="28"/>
  <c r="Y79" i="28"/>
  <c r="Y80" i="28"/>
  <c r="Y81" i="28"/>
  <c r="Y82" i="28"/>
  <c r="Y83" i="28"/>
  <c r="Y84" i="28"/>
  <c r="Y86" i="28"/>
  <c r="Y87" i="28"/>
  <c r="Y88" i="28"/>
  <c r="Y89" i="28"/>
  <c r="Y90" i="28"/>
  <c r="Y91" i="28"/>
  <c r="Y92" i="28"/>
  <c r="Y93" i="28"/>
  <c r="Y94" i="28"/>
  <c r="Y95" i="28"/>
  <c r="Y96" i="28"/>
  <c r="Y97" i="28"/>
  <c r="Y98" i="28"/>
  <c r="Y99" i="28"/>
  <c r="Y102" i="28"/>
  <c r="Y103" i="28"/>
  <c r="Y104" i="28"/>
  <c r="Y105" i="28"/>
  <c r="Y106" i="28"/>
  <c r="Y107" i="28"/>
  <c r="Y108" i="28"/>
  <c r="Y109" i="28"/>
  <c r="Y110" i="28"/>
  <c r="Y111" i="28"/>
  <c r="Y112" i="28"/>
  <c r="Y113" i="28"/>
  <c r="Y115" i="28"/>
  <c r="Y116" i="28"/>
  <c r="Y117" i="28"/>
  <c r="Y118" i="28"/>
  <c r="Y119" i="28"/>
  <c r="Y120" i="28"/>
  <c r="Y121" i="28"/>
  <c r="Y122" i="28"/>
  <c r="Y123" i="28"/>
  <c r="Y124" i="28"/>
  <c r="Y125" i="28"/>
  <c r="Y126" i="28"/>
  <c r="Y127" i="28"/>
  <c r="Y129" i="28"/>
  <c r="Y130" i="28"/>
  <c r="Y131" i="28"/>
  <c r="Y132" i="28"/>
  <c r="Y133" i="28"/>
  <c r="Y134" i="28"/>
  <c r="Y135" i="28"/>
  <c r="AD72" i="28"/>
  <c r="AD73" i="28"/>
  <c r="AD74" i="28"/>
  <c r="AD75" i="28"/>
  <c r="AD76" i="28"/>
  <c r="AD77" i="28"/>
  <c r="AD78" i="28"/>
  <c r="AD79" i="28"/>
  <c r="AD80" i="28"/>
  <c r="AD81" i="28"/>
  <c r="AD82" i="28"/>
  <c r="AD83" i="28"/>
  <c r="AD84" i="28"/>
  <c r="AD86" i="28"/>
  <c r="AD88" i="28"/>
  <c r="AD89" i="28"/>
  <c r="AD90" i="28"/>
  <c r="AD91" i="28"/>
  <c r="AD92" i="28"/>
  <c r="AD93" i="28"/>
  <c r="AD94" i="28"/>
  <c r="AD95" i="28"/>
  <c r="AD96" i="28"/>
  <c r="AD97" i="28"/>
  <c r="AD98" i="28"/>
  <c r="AD99" i="28"/>
  <c r="AD102" i="28"/>
  <c r="AD104" i="28"/>
  <c r="AD105" i="28"/>
  <c r="AD106" i="28"/>
  <c r="AD107" i="28"/>
  <c r="AD108" i="28"/>
  <c r="AD109" i="28"/>
  <c r="AD110" i="28"/>
  <c r="AD111" i="28"/>
  <c r="AD112" i="28"/>
  <c r="AD113" i="28"/>
  <c r="AD114" i="28"/>
  <c r="AD115" i="28"/>
  <c r="AD116" i="28"/>
  <c r="AD117" i="28"/>
  <c r="AD118" i="28"/>
  <c r="AD119" i="28"/>
  <c r="AD120" i="28"/>
  <c r="AD121" i="28"/>
  <c r="AD122" i="28"/>
  <c r="AD123" i="28"/>
  <c r="AD124" i="28"/>
  <c r="AD125" i="28"/>
  <c r="AD126" i="28"/>
  <c r="AD127" i="28"/>
  <c r="AD128" i="28"/>
  <c r="AD129" i="28"/>
  <c r="AD130" i="28"/>
  <c r="AD131" i="28"/>
  <c r="AD132" i="28"/>
  <c r="AD133" i="28"/>
  <c r="AD134" i="28"/>
  <c r="N16" i="28"/>
  <c r="N17" i="28"/>
  <c r="O8" i="21" l="1"/>
  <c r="O10" i="21" s="1"/>
  <c r="O12" i="21"/>
  <c r="N8" i="28"/>
  <c r="N9" i="28"/>
  <c r="N182" i="23"/>
  <c r="Z182" i="23" s="1"/>
  <c r="AD182" i="23" s="1"/>
  <c r="N145" i="22"/>
  <c r="Z145" i="22" s="1"/>
  <c r="AD145" i="22" s="1"/>
  <c r="N254" i="21"/>
  <c r="O13" i="21" l="1"/>
  <c r="N10" i="28"/>
  <c r="N12" i="28"/>
  <c r="N13" i="28" s="1"/>
  <c r="N29" i="23"/>
  <c r="Z29" i="23" s="1"/>
  <c r="AD29" i="23" s="1"/>
  <c r="N14" i="28" l="1"/>
  <c r="Y192" i="26"/>
  <c r="Y193" i="26"/>
  <c r="Y194" i="26"/>
  <c r="Y195" i="26"/>
  <c r="Y196" i="26"/>
  <c r="Y197" i="26"/>
  <c r="Y198" i="26"/>
  <c r="Y199" i="26"/>
  <c r="Y200" i="26"/>
  <c r="Y201" i="26"/>
  <c r="Y202" i="26"/>
  <c r="Y203" i="26"/>
  <c r="Y204" i="26"/>
  <c r="Y205" i="26"/>
  <c r="Y207" i="26"/>
  <c r="Y208" i="26"/>
  <c r="Y209" i="26"/>
  <c r="Y210" i="26"/>
  <c r="Y211" i="26"/>
  <c r="Y212" i="26"/>
  <c r="Y213" i="26"/>
  <c r="Y214" i="26"/>
  <c r="Y215" i="26"/>
  <c r="Y216" i="26"/>
  <c r="Y217" i="26"/>
  <c r="Y218" i="26"/>
  <c r="Y219" i="26"/>
  <c r="Y220" i="26"/>
  <c r="Y221" i="26"/>
  <c r="Y224" i="26"/>
  <c r="Y225" i="26"/>
  <c r="Y226" i="26"/>
  <c r="Y227" i="26"/>
  <c r="Y228" i="26"/>
  <c r="Y229" i="26"/>
  <c r="Y230" i="26"/>
  <c r="Y231" i="26"/>
  <c r="Y232" i="26"/>
  <c r="Y233" i="26"/>
  <c r="Y234" i="26"/>
  <c r="Y235" i="26"/>
  <c r="Y236" i="26"/>
  <c r="Y237" i="26"/>
  <c r="Y239" i="26"/>
  <c r="Y240" i="26"/>
  <c r="Y241" i="26"/>
  <c r="Y242" i="26"/>
  <c r="Y243" i="26"/>
  <c r="Y244" i="26"/>
  <c r="Y245" i="26"/>
  <c r="Y246" i="26"/>
  <c r="Y247" i="26"/>
  <c r="Y248" i="26"/>
  <c r="Y249" i="26"/>
  <c r="Y250" i="26"/>
  <c r="Y251" i="26"/>
  <c r="Y252" i="26"/>
  <c r="Y253" i="26"/>
  <c r="Y255" i="26"/>
  <c r="Y256" i="26"/>
  <c r="Y257" i="26"/>
  <c r="Y258" i="26"/>
  <c r="Y259" i="26"/>
  <c r="Y260" i="26"/>
  <c r="Y261" i="26"/>
  <c r="Y72" i="26"/>
  <c r="Y73" i="26"/>
  <c r="Y74" i="26"/>
  <c r="Y75" i="26"/>
  <c r="Y76" i="26"/>
  <c r="Y77" i="26"/>
  <c r="Y78" i="26"/>
  <c r="Y79" i="26"/>
  <c r="Y80" i="26"/>
  <c r="Y81" i="26"/>
  <c r="Y82" i="26"/>
  <c r="Y83" i="26"/>
  <c r="Y85" i="26"/>
  <c r="Y86" i="26"/>
  <c r="Y87" i="26"/>
  <c r="Y88" i="26"/>
  <c r="Y89" i="26"/>
  <c r="Y90" i="26"/>
  <c r="Y91" i="26"/>
  <c r="Y92" i="26"/>
  <c r="Y93" i="26"/>
  <c r="Y94" i="26"/>
  <c r="Y95" i="26"/>
  <c r="Y96" i="26"/>
  <c r="Y97" i="26"/>
  <c r="Y98" i="26"/>
  <c r="Y101" i="26"/>
  <c r="Y102" i="26"/>
  <c r="Y103" i="26"/>
  <c r="Y104" i="26"/>
  <c r="Y105" i="26"/>
  <c r="Y106" i="26"/>
  <c r="Y107" i="26"/>
  <c r="Y108" i="26"/>
  <c r="Y109" i="26"/>
  <c r="Y110" i="26"/>
  <c r="Y111" i="26"/>
  <c r="Y112" i="26"/>
  <c r="Y114" i="26"/>
  <c r="Y115" i="26"/>
  <c r="Y116" i="26"/>
  <c r="Y117" i="26"/>
  <c r="Y118" i="26"/>
  <c r="Y119" i="26"/>
  <c r="Y120" i="26"/>
  <c r="Y121" i="26"/>
  <c r="Y122" i="26"/>
  <c r="Y123" i="26"/>
  <c r="Y124" i="26"/>
  <c r="Y125" i="26"/>
  <c r="Y127" i="26"/>
  <c r="Y128" i="26"/>
  <c r="Y129" i="26"/>
  <c r="Y130" i="26"/>
  <c r="Y131" i="26"/>
  <c r="Y132" i="26"/>
  <c r="Y133" i="26"/>
  <c r="N4" i="26"/>
  <c r="N16" i="26"/>
  <c r="N17" i="26"/>
  <c r="N22" i="26"/>
  <c r="Z22" i="26" s="1"/>
  <c r="AD22" i="26" s="1"/>
  <c r="N29" i="26"/>
  <c r="Z29" i="26" s="1"/>
  <c r="AD29" i="26" s="1"/>
  <c r="N41" i="26"/>
  <c r="Z41" i="26" s="1"/>
  <c r="AD41" i="26" s="1"/>
  <c r="N46" i="26"/>
  <c r="Z46" i="26" s="1"/>
  <c r="AD46" i="26" s="1"/>
  <c r="N54" i="26"/>
  <c r="Z54" i="26" s="1"/>
  <c r="AD54" i="26" s="1"/>
  <c r="N58" i="26"/>
  <c r="Z58" i="26" s="1"/>
  <c r="AD58" i="26" s="1"/>
  <c r="N62" i="26"/>
  <c r="Z62" i="26" s="1"/>
  <c r="AD62" i="26" s="1"/>
  <c r="N71" i="26"/>
  <c r="N84" i="26"/>
  <c r="N100" i="26"/>
  <c r="N113" i="26"/>
  <c r="N126" i="26"/>
  <c r="N136" i="26"/>
  <c r="Z136" i="26" s="1"/>
  <c r="AD136" i="26" s="1"/>
  <c r="N145" i="26"/>
  <c r="Z145" i="26" s="1"/>
  <c r="AD145" i="26" s="1"/>
  <c r="N161" i="26"/>
  <c r="Z161" i="26" s="1"/>
  <c r="AD161" i="26" s="1"/>
  <c r="N166" i="26"/>
  <c r="Z166" i="26" s="1"/>
  <c r="AD166" i="26" s="1"/>
  <c r="N174" i="26"/>
  <c r="Z174" i="26" s="1"/>
  <c r="AD174" i="26" s="1"/>
  <c r="N178" i="26"/>
  <c r="Z178" i="26" s="1"/>
  <c r="AD178" i="26" s="1"/>
  <c r="N182" i="26"/>
  <c r="Z182" i="26" s="1"/>
  <c r="AD182" i="26" s="1"/>
  <c r="N191" i="26"/>
  <c r="N206" i="26"/>
  <c r="N223" i="26"/>
  <c r="N238" i="26"/>
  <c r="N254" i="26"/>
  <c r="Y192" i="24"/>
  <c r="Y193" i="24"/>
  <c r="Y194" i="24"/>
  <c r="Y195" i="24"/>
  <c r="Y196" i="24"/>
  <c r="Y197" i="24"/>
  <c r="Y198" i="24"/>
  <c r="Y199" i="24"/>
  <c r="Y200" i="24"/>
  <c r="Y201" i="24"/>
  <c r="Y202" i="24"/>
  <c r="Y203" i="24"/>
  <c r="Y204" i="24"/>
  <c r="Y205" i="24"/>
  <c r="Y207" i="24"/>
  <c r="Y208" i="24"/>
  <c r="Y209" i="24"/>
  <c r="Y210" i="24"/>
  <c r="Y211" i="24"/>
  <c r="Y212" i="24"/>
  <c r="Y213" i="24"/>
  <c r="Y214" i="24"/>
  <c r="Y215" i="24"/>
  <c r="Y216" i="24"/>
  <c r="Y217" i="24"/>
  <c r="Y218" i="24"/>
  <c r="Y219" i="24"/>
  <c r="Y220" i="24"/>
  <c r="Y221" i="24"/>
  <c r="Y224" i="24"/>
  <c r="Y225" i="24"/>
  <c r="Y226" i="24"/>
  <c r="Y227" i="24"/>
  <c r="Y228" i="24"/>
  <c r="Y229" i="24"/>
  <c r="Y230" i="24"/>
  <c r="Y231" i="24"/>
  <c r="Y232" i="24"/>
  <c r="Y233" i="24"/>
  <c r="Y234" i="24"/>
  <c r="Y235" i="24"/>
  <c r="Y236" i="24"/>
  <c r="Y237" i="24"/>
  <c r="Y239" i="24"/>
  <c r="Y240" i="24"/>
  <c r="Y241" i="24"/>
  <c r="Y242" i="24"/>
  <c r="Y243" i="24"/>
  <c r="Y244" i="24"/>
  <c r="Y245" i="24"/>
  <c r="Y246" i="24"/>
  <c r="Y247" i="24"/>
  <c r="Y248" i="24"/>
  <c r="Y249" i="24"/>
  <c r="Y250" i="24"/>
  <c r="Y251" i="24"/>
  <c r="Y252" i="24"/>
  <c r="Y253" i="24"/>
  <c r="Y255" i="24"/>
  <c r="Y256" i="24"/>
  <c r="Y257" i="24"/>
  <c r="Y258" i="24"/>
  <c r="Y259" i="24"/>
  <c r="Y260" i="24"/>
  <c r="Y261" i="24"/>
  <c r="Y72" i="24"/>
  <c r="Y73" i="24"/>
  <c r="Y74" i="24"/>
  <c r="Y75" i="24"/>
  <c r="Y76" i="24"/>
  <c r="Y77" i="24"/>
  <c r="Y78" i="24"/>
  <c r="Y79" i="24"/>
  <c r="Y80" i="24"/>
  <c r="Y81" i="24"/>
  <c r="Y82" i="24"/>
  <c r="Y83" i="24"/>
  <c r="Y85" i="24"/>
  <c r="Y86" i="24"/>
  <c r="Y87" i="24"/>
  <c r="Y88" i="24"/>
  <c r="Y89" i="24"/>
  <c r="Y90" i="24"/>
  <c r="Y91" i="24"/>
  <c r="Y92" i="24"/>
  <c r="Y93" i="24"/>
  <c r="Y94" i="24"/>
  <c r="Y95" i="24"/>
  <c r="Y96" i="24"/>
  <c r="Y97" i="24"/>
  <c r="Y98" i="24"/>
  <c r="Y101" i="24"/>
  <c r="Y102" i="24"/>
  <c r="Y103" i="24"/>
  <c r="Y104" i="24"/>
  <c r="Y105" i="24"/>
  <c r="Y106" i="24"/>
  <c r="Y107" i="24"/>
  <c r="Y108" i="24"/>
  <c r="Y109" i="24"/>
  <c r="Y110" i="24"/>
  <c r="Y111" i="24"/>
  <c r="Y112" i="24"/>
  <c r="Y114" i="24"/>
  <c r="Y115" i="24"/>
  <c r="Y116" i="24"/>
  <c r="Y117" i="24"/>
  <c r="Y118" i="24"/>
  <c r="Y119" i="24"/>
  <c r="Y120" i="24"/>
  <c r="Y121" i="24"/>
  <c r="Y122" i="24"/>
  <c r="Y123" i="24"/>
  <c r="Y124" i="24"/>
  <c r="Y125" i="24"/>
  <c r="Y127" i="24"/>
  <c r="Y128" i="24"/>
  <c r="Y129" i="24"/>
  <c r="Y130" i="24"/>
  <c r="Y131" i="24"/>
  <c r="Y132" i="24"/>
  <c r="Y133" i="24"/>
  <c r="N16" i="24"/>
  <c r="N17" i="24"/>
  <c r="N22" i="24"/>
  <c r="Z22" i="24" s="1"/>
  <c r="AD22" i="24" s="1"/>
  <c r="N29" i="24"/>
  <c r="Z29" i="24" s="1"/>
  <c r="AD29" i="24" s="1"/>
  <c r="N41" i="24"/>
  <c r="Z41" i="24" s="1"/>
  <c r="AD41" i="24" s="1"/>
  <c r="N46" i="24"/>
  <c r="Z46" i="24" s="1"/>
  <c r="AD46" i="24" s="1"/>
  <c r="N54" i="24"/>
  <c r="Z54" i="24" s="1"/>
  <c r="AD54" i="24" s="1"/>
  <c r="N58" i="24"/>
  <c r="Z58" i="24" s="1"/>
  <c r="AD58" i="24" s="1"/>
  <c r="N62" i="24"/>
  <c r="N71" i="24"/>
  <c r="N84" i="24"/>
  <c r="N100" i="24"/>
  <c r="N113" i="24"/>
  <c r="N126" i="24"/>
  <c r="N136" i="24"/>
  <c r="Z136" i="24" s="1"/>
  <c r="AD136" i="24" s="1"/>
  <c r="N145" i="24"/>
  <c r="Z145" i="24" s="1"/>
  <c r="AD145" i="24" s="1"/>
  <c r="N161" i="24"/>
  <c r="Z161" i="24" s="1"/>
  <c r="AD161" i="24" s="1"/>
  <c r="N166" i="24"/>
  <c r="Z166" i="24" s="1"/>
  <c r="AD166" i="24" s="1"/>
  <c r="N174" i="24"/>
  <c r="Z174" i="24" s="1"/>
  <c r="AD174" i="24" s="1"/>
  <c r="N178" i="24"/>
  <c r="Z178" i="24" s="1"/>
  <c r="AD178" i="24" s="1"/>
  <c r="N182" i="24"/>
  <c r="Z182" i="24" s="1"/>
  <c r="AD182" i="24" s="1"/>
  <c r="N191" i="24"/>
  <c r="N206" i="24"/>
  <c r="N223" i="24"/>
  <c r="N238" i="24"/>
  <c r="N254" i="24"/>
  <c r="Y192" i="25"/>
  <c r="Y193" i="25"/>
  <c r="Y194" i="25"/>
  <c r="Y195" i="25"/>
  <c r="Y196" i="25"/>
  <c r="Y197" i="25"/>
  <c r="Y198" i="25"/>
  <c r="Y199" i="25"/>
  <c r="Y200" i="25"/>
  <c r="Y201" i="25"/>
  <c r="Y202" i="25"/>
  <c r="Y203" i="25"/>
  <c r="Y204" i="25"/>
  <c r="Y205" i="25"/>
  <c r="Y207" i="25"/>
  <c r="Y208" i="25"/>
  <c r="Y209" i="25"/>
  <c r="Y210" i="25"/>
  <c r="Y211" i="25"/>
  <c r="Y212" i="25"/>
  <c r="Y213" i="25"/>
  <c r="Y214" i="25"/>
  <c r="Y215" i="25"/>
  <c r="Y216" i="25"/>
  <c r="Y217" i="25"/>
  <c r="Y218" i="25"/>
  <c r="Y219" i="25"/>
  <c r="Y220" i="25"/>
  <c r="Y221" i="25"/>
  <c r="Y224" i="25"/>
  <c r="Y225" i="25"/>
  <c r="Y226" i="25"/>
  <c r="Y227" i="25"/>
  <c r="Y228" i="25"/>
  <c r="Y229" i="25"/>
  <c r="Y230" i="25"/>
  <c r="Y231" i="25"/>
  <c r="Y232" i="25"/>
  <c r="Y233" i="25"/>
  <c r="Y234" i="25"/>
  <c r="Y235" i="25"/>
  <c r="Y236" i="25"/>
  <c r="Y237" i="25"/>
  <c r="Y239" i="25"/>
  <c r="Y240" i="25"/>
  <c r="Y241" i="25"/>
  <c r="Y242" i="25"/>
  <c r="Y243" i="25"/>
  <c r="Y244" i="25"/>
  <c r="Y245" i="25"/>
  <c r="Y246" i="25"/>
  <c r="Y247" i="25"/>
  <c r="Y248" i="25"/>
  <c r="Y249" i="25"/>
  <c r="Y250" i="25"/>
  <c r="Y251" i="25"/>
  <c r="Y252" i="25"/>
  <c r="Y253" i="25"/>
  <c r="Y255" i="25"/>
  <c r="Y256" i="25"/>
  <c r="Y257" i="25"/>
  <c r="Y258" i="25"/>
  <c r="Y259" i="25"/>
  <c r="Y260" i="25"/>
  <c r="Y261" i="25"/>
  <c r="Y72" i="25"/>
  <c r="Y73" i="25"/>
  <c r="Y74" i="25"/>
  <c r="Y75" i="25"/>
  <c r="Y76" i="25"/>
  <c r="Y77" i="25"/>
  <c r="Y78" i="25"/>
  <c r="Y79" i="25"/>
  <c r="Y80" i="25"/>
  <c r="Y81" i="25"/>
  <c r="Y82" i="25"/>
  <c r="Y83" i="25"/>
  <c r="Y85" i="25"/>
  <c r="Y86" i="25"/>
  <c r="Y87" i="25"/>
  <c r="Y88" i="25"/>
  <c r="Y89" i="25"/>
  <c r="Y90" i="25"/>
  <c r="Y91" i="25"/>
  <c r="Y92" i="25"/>
  <c r="Y93" i="25"/>
  <c r="Y94" i="25"/>
  <c r="Y95" i="25"/>
  <c r="Y96" i="25"/>
  <c r="Y97" i="25"/>
  <c r="Y98" i="25"/>
  <c r="Y101" i="25"/>
  <c r="Y102" i="25"/>
  <c r="Y103" i="25"/>
  <c r="Y104" i="25"/>
  <c r="Y105" i="25"/>
  <c r="Y106" i="25"/>
  <c r="Y107" i="25"/>
  <c r="Y108" i="25"/>
  <c r="Y109" i="25"/>
  <c r="Y110" i="25"/>
  <c r="Y111" i="25"/>
  <c r="Y112" i="25"/>
  <c r="Y114" i="25"/>
  <c r="Y115" i="25"/>
  <c r="Y116" i="25"/>
  <c r="Y117" i="25"/>
  <c r="Y118" i="25"/>
  <c r="Y119" i="25"/>
  <c r="Y120" i="25"/>
  <c r="Y121" i="25"/>
  <c r="Y122" i="25"/>
  <c r="Y123" i="25"/>
  <c r="Y124" i="25"/>
  <c r="Y125" i="25"/>
  <c r="Y127" i="25"/>
  <c r="Y128" i="25"/>
  <c r="Y129" i="25"/>
  <c r="Y130" i="25"/>
  <c r="Y131" i="25"/>
  <c r="Y132" i="25"/>
  <c r="Y133" i="25"/>
  <c r="N4" i="25"/>
  <c r="N16" i="25"/>
  <c r="N17" i="25"/>
  <c r="N22" i="25"/>
  <c r="Z22" i="25" s="1"/>
  <c r="AD22" i="25" s="1"/>
  <c r="N29" i="25"/>
  <c r="Z29" i="25" s="1"/>
  <c r="AD29" i="25" s="1"/>
  <c r="N41" i="25"/>
  <c r="Z41" i="25" s="1"/>
  <c r="AD41" i="25" s="1"/>
  <c r="N46" i="25"/>
  <c r="Z46" i="25" s="1"/>
  <c r="AD46" i="25" s="1"/>
  <c r="N54" i="25"/>
  <c r="Z54" i="25" s="1"/>
  <c r="AD54" i="25" s="1"/>
  <c r="N58" i="25"/>
  <c r="Z58" i="25" s="1"/>
  <c r="AD58" i="25" s="1"/>
  <c r="N62" i="25"/>
  <c r="Z62" i="25" s="1"/>
  <c r="AD62" i="25" s="1"/>
  <c r="N71" i="25"/>
  <c r="N84" i="25"/>
  <c r="N100" i="25"/>
  <c r="N113" i="25"/>
  <c r="N126" i="25"/>
  <c r="N136" i="25"/>
  <c r="Z136" i="25" s="1"/>
  <c r="AD136" i="25" s="1"/>
  <c r="N145" i="25"/>
  <c r="Z145" i="25" s="1"/>
  <c r="AD145" i="25" s="1"/>
  <c r="N161" i="25"/>
  <c r="Z161" i="25" s="1"/>
  <c r="AD161" i="25" s="1"/>
  <c r="N166" i="25"/>
  <c r="Z166" i="25" s="1"/>
  <c r="AD166" i="25" s="1"/>
  <c r="N174" i="25"/>
  <c r="Z174" i="25" s="1"/>
  <c r="AD174" i="25" s="1"/>
  <c r="N178" i="25"/>
  <c r="Z178" i="25" s="1"/>
  <c r="AD178" i="25" s="1"/>
  <c r="N182" i="25"/>
  <c r="Z182" i="25" s="1"/>
  <c r="AD182" i="25" s="1"/>
  <c r="N191" i="25"/>
  <c r="N206" i="25"/>
  <c r="N223" i="25"/>
  <c r="N238" i="25"/>
  <c r="N254" i="25"/>
  <c r="Y192" i="23"/>
  <c r="Y193" i="23"/>
  <c r="Y194" i="23"/>
  <c r="Y195" i="23"/>
  <c r="Y196" i="23"/>
  <c r="Y197" i="23"/>
  <c r="Y198" i="23"/>
  <c r="Y199" i="23"/>
  <c r="Y200" i="23"/>
  <c r="Y201" i="23"/>
  <c r="Y202" i="23"/>
  <c r="Y203" i="23"/>
  <c r="Y204" i="23"/>
  <c r="Y205" i="23"/>
  <c r="Y207" i="23"/>
  <c r="Y208" i="23"/>
  <c r="Y209" i="23"/>
  <c r="Y210" i="23"/>
  <c r="Y211" i="23"/>
  <c r="Y212" i="23"/>
  <c r="Y213" i="23"/>
  <c r="Y214" i="23"/>
  <c r="Y215" i="23"/>
  <c r="Y216" i="23"/>
  <c r="Y217" i="23"/>
  <c r="Y218" i="23"/>
  <c r="Y219" i="23"/>
  <c r="Y220" i="23"/>
  <c r="Y221" i="23"/>
  <c r="Y224" i="23"/>
  <c r="Y225" i="23"/>
  <c r="Y226" i="23"/>
  <c r="Y227" i="23"/>
  <c r="Y228" i="23"/>
  <c r="Y229" i="23"/>
  <c r="Y230" i="23"/>
  <c r="Y231" i="23"/>
  <c r="Y232" i="23"/>
  <c r="Y233" i="23"/>
  <c r="Y234" i="23"/>
  <c r="Y235" i="23"/>
  <c r="Y236" i="23"/>
  <c r="Y237" i="23"/>
  <c r="Y239" i="23"/>
  <c r="Y240" i="23"/>
  <c r="Y241" i="23"/>
  <c r="Y242" i="23"/>
  <c r="Y243" i="23"/>
  <c r="Y244" i="23"/>
  <c r="Y245" i="23"/>
  <c r="Y246" i="23"/>
  <c r="Y247" i="23"/>
  <c r="Y248" i="23"/>
  <c r="Y249" i="23"/>
  <c r="Y250" i="23"/>
  <c r="Y251" i="23"/>
  <c r="Y252" i="23"/>
  <c r="Y253" i="23"/>
  <c r="Y255" i="23"/>
  <c r="Y256" i="23"/>
  <c r="Y257" i="23"/>
  <c r="Y258" i="23"/>
  <c r="Y259" i="23"/>
  <c r="Y260" i="23"/>
  <c r="Y261" i="23"/>
  <c r="Y72" i="23"/>
  <c r="Y73" i="23"/>
  <c r="Y74" i="23"/>
  <c r="Y75" i="23"/>
  <c r="Y76" i="23"/>
  <c r="Y77" i="23"/>
  <c r="Y78" i="23"/>
  <c r="Y79" i="23"/>
  <c r="Y80" i="23"/>
  <c r="Y81" i="23"/>
  <c r="Y82" i="23"/>
  <c r="Y83" i="23"/>
  <c r="Y85" i="23"/>
  <c r="Y86" i="23"/>
  <c r="Y87" i="23"/>
  <c r="Y88" i="23"/>
  <c r="Y89" i="23"/>
  <c r="Y90" i="23"/>
  <c r="Y91" i="23"/>
  <c r="Y92" i="23"/>
  <c r="Y93" i="23"/>
  <c r="Y94" i="23"/>
  <c r="Y95" i="23"/>
  <c r="Y96" i="23"/>
  <c r="Y97" i="23"/>
  <c r="Y98" i="23"/>
  <c r="Y101" i="23"/>
  <c r="Y102" i="23"/>
  <c r="Y103" i="23"/>
  <c r="Y104" i="23"/>
  <c r="Y105" i="23"/>
  <c r="Y106" i="23"/>
  <c r="Y107" i="23"/>
  <c r="Y108" i="23"/>
  <c r="Y109" i="23"/>
  <c r="Y110" i="23"/>
  <c r="Y111" i="23"/>
  <c r="Y112" i="23"/>
  <c r="Y114" i="23"/>
  <c r="Y115" i="23"/>
  <c r="Y116" i="23"/>
  <c r="Y117" i="23"/>
  <c r="Y118" i="23"/>
  <c r="Y119" i="23"/>
  <c r="Y120" i="23"/>
  <c r="Y121" i="23"/>
  <c r="Y122" i="23"/>
  <c r="Y123" i="23"/>
  <c r="Y124" i="23"/>
  <c r="Y125" i="23"/>
  <c r="Y127" i="23"/>
  <c r="Y128" i="23"/>
  <c r="Y129" i="23"/>
  <c r="Y130" i="23"/>
  <c r="Y131" i="23"/>
  <c r="Y132" i="23"/>
  <c r="Y133" i="23"/>
  <c r="N16" i="23"/>
  <c r="N17" i="23"/>
  <c r="N22" i="23"/>
  <c r="Z22" i="23" s="1"/>
  <c r="AD22" i="23" s="1"/>
  <c r="N41" i="23"/>
  <c r="Z41" i="23" s="1"/>
  <c r="AD41" i="23" s="1"/>
  <c r="N46" i="23"/>
  <c r="Z46" i="23" s="1"/>
  <c r="AD46" i="23" s="1"/>
  <c r="N54" i="23"/>
  <c r="Z54" i="23" s="1"/>
  <c r="AD54" i="23" s="1"/>
  <c r="N58" i="23"/>
  <c r="Z58" i="23" s="1"/>
  <c r="AD58" i="23" s="1"/>
  <c r="N62" i="23"/>
  <c r="Z62" i="23" s="1"/>
  <c r="AD62" i="23" s="1"/>
  <c r="N71" i="23"/>
  <c r="N84" i="23"/>
  <c r="N100" i="23"/>
  <c r="N113" i="23"/>
  <c r="N126" i="23"/>
  <c r="N136" i="23"/>
  <c r="Z136" i="23" s="1"/>
  <c r="AD136" i="23" s="1"/>
  <c r="N145" i="23"/>
  <c r="Z145" i="23" s="1"/>
  <c r="AD145" i="23" s="1"/>
  <c r="N161" i="23"/>
  <c r="Z161" i="23" s="1"/>
  <c r="AD161" i="23" s="1"/>
  <c r="N166" i="23"/>
  <c r="Z166" i="23" s="1"/>
  <c r="AD166" i="23" s="1"/>
  <c r="N174" i="23"/>
  <c r="Z174" i="23" s="1"/>
  <c r="AD174" i="23" s="1"/>
  <c r="N178" i="23"/>
  <c r="Z178" i="23" s="1"/>
  <c r="AD178" i="23" s="1"/>
  <c r="N191" i="23"/>
  <c r="N206" i="23"/>
  <c r="N223" i="23"/>
  <c r="N238" i="23"/>
  <c r="N254" i="23"/>
  <c r="Y192" i="22"/>
  <c r="Y193" i="22"/>
  <c r="Y194" i="22"/>
  <c r="Y195" i="22"/>
  <c r="Y196" i="22"/>
  <c r="Y197" i="22"/>
  <c r="Y198" i="22"/>
  <c r="Y199" i="22"/>
  <c r="Y200" i="22"/>
  <c r="Y201" i="22"/>
  <c r="Y202" i="22"/>
  <c r="Y203" i="22"/>
  <c r="Y204" i="22"/>
  <c r="Y205" i="22"/>
  <c r="Y207" i="22"/>
  <c r="Y208" i="22"/>
  <c r="Y209" i="22"/>
  <c r="Y210" i="22"/>
  <c r="Y211" i="22"/>
  <c r="Y212" i="22"/>
  <c r="Y213" i="22"/>
  <c r="Y214" i="22"/>
  <c r="Y215" i="22"/>
  <c r="Y216" i="22"/>
  <c r="Y217" i="22"/>
  <c r="Y218" i="22"/>
  <c r="Y219" i="22"/>
  <c r="Y220" i="22"/>
  <c r="Y221" i="22"/>
  <c r="Y224" i="22"/>
  <c r="Y225" i="22"/>
  <c r="Y226" i="22"/>
  <c r="Y227" i="22"/>
  <c r="Y228" i="22"/>
  <c r="Y229" i="22"/>
  <c r="Y230" i="22"/>
  <c r="Y231" i="22"/>
  <c r="Y232" i="22"/>
  <c r="Y233" i="22"/>
  <c r="Y234" i="22"/>
  <c r="Y235" i="22"/>
  <c r="Y236" i="22"/>
  <c r="Y237" i="22"/>
  <c r="Y239" i="22"/>
  <c r="Y240" i="22"/>
  <c r="Y241" i="22"/>
  <c r="Y242" i="22"/>
  <c r="Y243" i="22"/>
  <c r="Y244" i="22"/>
  <c r="Y245" i="22"/>
  <c r="Y246" i="22"/>
  <c r="Y247" i="22"/>
  <c r="Y248" i="22"/>
  <c r="Y249" i="22"/>
  <c r="Y250" i="22"/>
  <c r="Y251" i="22"/>
  <c r="Y252" i="22"/>
  <c r="Y253" i="22"/>
  <c r="Y255" i="22"/>
  <c r="Y256" i="22"/>
  <c r="Y257" i="22"/>
  <c r="Y258" i="22"/>
  <c r="Y259" i="22"/>
  <c r="Y260" i="22"/>
  <c r="Y261" i="22"/>
  <c r="Y72" i="22"/>
  <c r="Y73" i="22"/>
  <c r="Y74" i="22"/>
  <c r="Y75" i="22"/>
  <c r="Y76" i="22"/>
  <c r="Y77" i="22"/>
  <c r="Y78" i="22"/>
  <c r="Y79" i="22"/>
  <c r="Y80" i="22"/>
  <c r="Y81" i="22"/>
  <c r="Y82" i="22"/>
  <c r="Y83" i="22"/>
  <c r="Y85" i="22"/>
  <c r="Y86" i="22"/>
  <c r="Y87" i="22"/>
  <c r="Y88" i="22"/>
  <c r="Y89" i="22"/>
  <c r="Y90" i="22"/>
  <c r="Y91" i="22"/>
  <c r="Y92" i="22"/>
  <c r="Y93" i="22"/>
  <c r="Y94" i="22"/>
  <c r="Y95" i="22"/>
  <c r="Y96" i="22"/>
  <c r="Y97" i="22"/>
  <c r="Y98" i="22"/>
  <c r="Y101" i="22"/>
  <c r="Y102" i="22"/>
  <c r="Y103" i="22"/>
  <c r="Y104" i="22"/>
  <c r="Y105" i="22"/>
  <c r="Y106" i="22"/>
  <c r="Y107" i="22"/>
  <c r="Y108" i="22"/>
  <c r="Y109" i="22"/>
  <c r="Y110" i="22"/>
  <c r="Y111" i="22"/>
  <c r="Y112" i="22"/>
  <c r="Y114" i="22"/>
  <c r="Y115" i="22"/>
  <c r="Y116" i="22"/>
  <c r="Y117" i="22"/>
  <c r="Y118" i="22"/>
  <c r="Y119" i="22"/>
  <c r="Y120" i="22"/>
  <c r="Y121" i="22"/>
  <c r="Y122" i="22"/>
  <c r="Y123" i="22"/>
  <c r="Y124" i="22"/>
  <c r="Y125" i="22"/>
  <c r="Y127" i="22"/>
  <c r="Y128" i="22"/>
  <c r="Y129" i="22"/>
  <c r="Y130" i="22"/>
  <c r="Y131" i="22"/>
  <c r="Y132" i="22"/>
  <c r="Y133" i="22"/>
  <c r="N16" i="22"/>
  <c r="N17" i="22"/>
  <c r="N22" i="22"/>
  <c r="Z22" i="22" s="1"/>
  <c r="AD22" i="22" s="1"/>
  <c r="N29" i="22"/>
  <c r="Z29" i="22" s="1"/>
  <c r="AD29" i="22" s="1"/>
  <c r="N41" i="22"/>
  <c r="Z41" i="22" s="1"/>
  <c r="AD41" i="22" s="1"/>
  <c r="N46" i="22"/>
  <c r="Z46" i="22" s="1"/>
  <c r="AD46" i="22" s="1"/>
  <c r="N54" i="22"/>
  <c r="Z54" i="22" s="1"/>
  <c r="AD54" i="22" s="1"/>
  <c r="N58" i="22"/>
  <c r="Z58" i="22" s="1"/>
  <c r="AD58" i="22" s="1"/>
  <c r="N62" i="22"/>
  <c r="Z62" i="22" s="1"/>
  <c r="AD62" i="22" s="1"/>
  <c r="N71" i="22"/>
  <c r="N84" i="22"/>
  <c r="N100" i="22"/>
  <c r="N113" i="22"/>
  <c r="N126" i="22"/>
  <c r="N136" i="22"/>
  <c r="Z136" i="22" s="1"/>
  <c r="AD136" i="22" s="1"/>
  <c r="N161" i="22"/>
  <c r="Z161" i="22" s="1"/>
  <c r="AD161" i="22" s="1"/>
  <c r="N166" i="22"/>
  <c r="Z166" i="22" s="1"/>
  <c r="AD166" i="22" s="1"/>
  <c r="N174" i="22"/>
  <c r="Z174" i="22" s="1"/>
  <c r="AD174" i="22" s="1"/>
  <c r="N178" i="22"/>
  <c r="Z178" i="22" s="1"/>
  <c r="AD178" i="22" s="1"/>
  <c r="N182" i="22"/>
  <c r="Z182" i="22" s="1"/>
  <c r="AD182" i="22" s="1"/>
  <c r="N191" i="22"/>
  <c r="N206" i="22"/>
  <c r="N223" i="22"/>
  <c r="N238" i="22"/>
  <c r="N254" i="22"/>
  <c r="N16" i="21"/>
  <c r="N17" i="21"/>
  <c r="N22" i="21"/>
  <c r="Z22" i="21" s="1"/>
  <c r="AD22" i="21" s="1"/>
  <c r="N29" i="21"/>
  <c r="Z29" i="21" s="1"/>
  <c r="AD29" i="21" s="1"/>
  <c r="N41" i="21"/>
  <c r="Z41" i="21" s="1"/>
  <c r="AD41" i="21" s="1"/>
  <c r="N46" i="21"/>
  <c r="Z46" i="21" s="1"/>
  <c r="AD46" i="21" s="1"/>
  <c r="N54" i="21"/>
  <c r="Z54" i="21" s="1"/>
  <c r="AD54" i="21" s="1"/>
  <c r="N58" i="21"/>
  <c r="Z58" i="21" s="1"/>
  <c r="AD58" i="21" s="1"/>
  <c r="N62" i="21"/>
  <c r="Z62" i="21" s="1"/>
  <c r="AD62" i="21" s="1"/>
  <c r="N71" i="21"/>
  <c r="AD71" i="21" s="1"/>
  <c r="N84" i="21"/>
  <c r="AD84" i="21" s="1"/>
  <c r="N100" i="21"/>
  <c r="N113" i="21"/>
  <c r="AD113" i="21" s="1"/>
  <c r="N126" i="21"/>
  <c r="AD126" i="21" s="1"/>
  <c r="N136" i="21"/>
  <c r="Z136" i="21" s="1"/>
  <c r="AD136" i="21" s="1"/>
  <c r="N145" i="21"/>
  <c r="Z145" i="21" s="1"/>
  <c r="AD145" i="21" s="1"/>
  <c r="N161" i="21"/>
  <c r="Z161" i="21" s="1"/>
  <c r="AD161" i="21" s="1"/>
  <c r="N166" i="21"/>
  <c r="Z166" i="21" s="1"/>
  <c r="AD166" i="21" s="1"/>
  <c r="N174" i="21"/>
  <c r="Z174" i="21" s="1"/>
  <c r="AD174" i="21" s="1"/>
  <c r="N178" i="21"/>
  <c r="Z178" i="21" s="1"/>
  <c r="AD178" i="21" s="1"/>
  <c r="N182" i="21"/>
  <c r="Z182" i="21" s="1"/>
  <c r="AD182" i="21" s="1"/>
  <c r="N191" i="21"/>
  <c r="N206" i="21"/>
  <c r="AD206" i="21" s="1"/>
  <c r="N223" i="21"/>
  <c r="AD223" i="21" s="1"/>
  <c r="N238" i="21"/>
  <c r="AD238" i="21" s="1"/>
  <c r="AD254" i="21"/>
  <c r="Y192" i="21"/>
  <c r="Y193" i="21"/>
  <c r="Y194" i="21"/>
  <c r="Y195" i="21"/>
  <c r="Y196" i="21"/>
  <c r="Y197" i="21"/>
  <c r="Y198" i="21"/>
  <c r="Y199" i="21"/>
  <c r="Y200" i="21"/>
  <c r="Y201" i="21"/>
  <c r="Y202" i="21"/>
  <c r="Y203" i="21"/>
  <c r="Y204" i="21"/>
  <c r="Y205" i="21"/>
  <c r="Y207" i="21"/>
  <c r="Y208" i="21"/>
  <c r="Y209" i="21"/>
  <c r="Y210" i="21"/>
  <c r="Y211" i="21"/>
  <c r="Y212" i="21"/>
  <c r="Y213" i="21"/>
  <c r="Y214" i="21"/>
  <c r="Y215" i="21"/>
  <c r="Y216" i="21"/>
  <c r="Y217" i="21"/>
  <c r="Y218" i="21"/>
  <c r="Y219" i="21"/>
  <c r="Y220" i="21"/>
  <c r="Y221" i="21"/>
  <c r="Y224" i="21"/>
  <c r="Y225" i="21"/>
  <c r="Y226" i="21"/>
  <c r="Y227" i="21"/>
  <c r="Y228" i="21"/>
  <c r="Y229" i="21"/>
  <c r="Y230" i="21"/>
  <c r="Y231" i="21"/>
  <c r="Y232" i="21"/>
  <c r="Y233" i="21"/>
  <c r="Y234" i="21"/>
  <c r="Y235" i="21"/>
  <c r="Y236" i="21"/>
  <c r="Y237" i="21"/>
  <c r="Y239" i="21"/>
  <c r="Y240" i="21"/>
  <c r="Y241" i="21"/>
  <c r="Y242" i="21"/>
  <c r="Y243" i="21"/>
  <c r="Y244" i="21"/>
  <c r="Y245" i="21"/>
  <c r="Y246" i="21"/>
  <c r="Y247" i="21"/>
  <c r="Y248" i="21"/>
  <c r="Y249" i="21"/>
  <c r="Y250" i="21"/>
  <c r="Y251" i="21"/>
  <c r="Y252" i="21"/>
  <c r="Y253" i="21"/>
  <c r="Y255" i="21"/>
  <c r="Y256" i="21"/>
  <c r="Y257" i="21"/>
  <c r="Y258" i="21"/>
  <c r="Y259" i="21"/>
  <c r="Y260" i="21"/>
  <c r="Y261" i="21"/>
  <c r="AD192" i="21"/>
  <c r="AD193" i="21"/>
  <c r="AD194" i="21"/>
  <c r="AD195" i="21"/>
  <c r="AD196" i="21"/>
  <c r="AD197" i="21"/>
  <c r="AD198" i="21"/>
  <c r="AD199" i="21"/>
  <c r="AD200" i="21"/>
  <c r="AD201" i="21"/>
  <c r="AD202" i="21"/>
  <c r="AD203" i="21"/>
  <c r="AD204" i="21"/>
  <c r="AD205" i="21"/>
  <c r="AD207" i="21"/>
  <c r="AD208" i="21"/>
  <c r="AD209" i="21"/>
  <c r="AD210" i="21"/>
  <c r="AD211" i="21"/>
  <c r="AD212" i="21"/>
  <c r="AD213" i="21"/>
  <c r="AD214" i="21"/>
  <c r="AD215" i="21"/>
  <c r="AD216" i="21"/>
  <c r="AD217" i="21"/>
  <c r="AD218" i="21"/>
  <c r="AD219" i="21"/>
  <c r="AD220" i="21"/>
  <c r="AD221" i="21"/>
  <c r="AD224" i="21"/>
  <c r="AD225" i="21"/>
  <c r="AD226" i="21"/>
  <c r="AD227" i="21"/>
  <c r="AD228" i="21"/>
  <c r="AD229" i="21"/>
  <c r="AD230" i="21"/>
  <c r="AD231" i="21"/>
  <c r="AD232" i="21"/>
  <c r="AD233" i="21"/>
  <c r="AD234" i="21"/>
  <c r="AD235" i="21"/>
  <c r="AD236" i="21"/>
  <c r="AD237" i="21"/>
  <c r="AD239" i="21"/>
  <c r="AD240" i="21"/>
  <c r="AD241" i="21"/>
  <c r="AD242" i="21"/>
  <c r="AD243" i="21"/>
  <c r="AD244" i="21"/>
  <c r="AD245" i="21"/>
  <c r="AD246" i="21"/>
  <c r="AD247" i="21"/>
  <c r="AD248" i="21"/>
  <c r="AD249" i="21"/>
  <c r="AD250" i="21"/>
  <c r="AD251" i="21"/>
  <c r="AD252" i="21"/>
  <c r="AD253" i="21"/>
  <c r="AD255" i="21"/>
  <c r="AD256" i="21"/>
  <c r="AD257" i="21"/>
  <c r="AD258" i="21"/>
  <c r="AD259" i="21"/>
  <c r="AD260" i="21"/>
  <c r="AD261" i="21"/>
  <c r="Y72" i="21"/>
  <c r="Y73" i="21"/>
  <c r="Y74" i="21"/>
  <c r="Y75" i="21"/>
  <c r="Y76" i="21"/>
  <c r="Y77" i="21"/>
  <c r="Y78" i="21"/>
  <c r="Y79" i="21"/>
  <c r="Y80" i="21"/>
  <c r="Y81" i="21"/>
  <c r="Y82" i="21"/>
  <c r="Y83" i="21"/>
  <c r="Y85" i="21"/>
  <c r="Y86" i="21"/>
  <c r="Y87" i="21"/>
  <c r="Y88" i="21"/>
  <c r="Y89" i="21"/>
  <c r="Y90" i="21"/>
  <c r="Y91" i="21"/>
  <c r="Y92" i="21"/>
  <c r="Y93" i="21"/>
  <c r="Y94" i="21"/>
  <c r="Y95" i="21"/>
  <c r="Y96" i="21"/>
  <c r="Y97" i="21"/>
  <c r="Y98" i="21"/>
  <c r="Y101" i="21"/>
  <c r="Y102" i="21"/>
  <c r="Y103" i="21"/>
  <c r="Y104" i="21"/>
  <c r="Y105" i="21"/>
  <c r="Y106" i="21"/>
  <c r="Y107" i="21"/>
  <c r="Y108" i="21"/>
  <c r="Y109" i="21"/>
  <c r="Y110" i="21"/>
  <c r="Y111" i="21"/>
  <c r="Y112" i="21"/>
  <c r="Y114" i="21"/>
  <c r="Y115" i="21"/>
  <c r="Y116" i="21"/>
  <c r="Y117" i="21"/>
  <c r="Y118" i="21"/>
  <c r="Y119" i="21"/>
  <c r="Y120" i="21"/>
  <c r="Y121" i="21"/>
  <c r="Y122" i="21"/>
  <c r="Y123" i="21"/>
  <c r="Y124" i="21"/>
  <c r="Y125" i="21"/>
  <c r="Y127" i="21"/>
  <c r="Y128" i="21"/>
  <c r="Y129" i="21"/>
  <c r="Y130" i="21"/>
  <c r="Y131" i="21"/>
  <c r="Y132" i="21"/>
  <c r="Y133" i="21"/>
  <c r="AD72" i="21"/>
  <c r="AD73" i="21"/>
  <c r="AD74" i="21"/>
  <c r="AD75" i="21"/>
  <c r="AD76" i="21"/>
  <c r="AD77" i="21"/>
  <c r="AD78" i="21"/>
  <c r="AD79" i="21"/>
  <c r="AD80" i="21"/>
  <c r="AD81" i="21"/>
  <c r="AD82" i="21"/>
  <c r="AD83" i="21"/>
  <c r="AD85" i="21"/>
  <c r="AD86" i="21"/>
  <c r="AD87" i="21"/>
  <c r="AD88" i="21"/>
  <c r="AD89" i="21"/>
  <c r="AD90" i="21"/>
  <c r="AD91" i="21"/>
  <c r="AD92" i="21"/>
  <c r="AD93" i="21"/>
  <c r="AD94" i="21"/>
  <c r="AD95" i="21"/>
  <c r="AD96" i="21"/>
  <c r="AD97" i="21"/>
  <c r="AD98" i="21"/>
  <c r="AD101" i="21"/>
  <c r="AD102" i="21"/>
  <c r="AD103" i="21"/>
  <c r="AD104" i="21"/>
  <c r="AD105" i="21"/>
  <c r="AD106" i="21"/>
  <c r="AD107" i="21"/>
  <c r="AD108" i="21"/>
  <c r="AD109" i="21"/>
  <c r="AD110" i="21"/>
  <c r="AD111" i="21"/>
  <c r="AD112" i="21"/>
  <c r="AD114" i="21"/>
  <c r="AD115" i="21"/>
  <c r="AD116" i="21"/>
  <c r="AD117" i="21"/>
  <c r="AD118" i="21"/>
  <c r="AD119" i="21"/>
  <c r="AD120" i="21"/>
  <c r="AD121" i="21"/>
  <c r="AD122" i="21"/>
  <c r="AD123" i="21"/>
  <c r="AD124" i="21"/>
  <c r="AD125" i="21"/>
  <c r="AD127" i="21"/>
  <c r="AD128" i="21"/>
  <c r="AD129" i="21"/>
  <c r="AD130" i="21"/>
  <c r="AD131" i="21"/>
  <c r="AD132" i="21"/>
  <c r="AD133" i="21"/>
  <c r="C29" i="18"/>
  <c r="B29" i="18"/>
  <c r="D29" i="18"/>
  <c r="E29" i="18"/>
  <c r="F29" i="18"/>
  <c r="G29" i="18"/>
  <c r="H29" i="18"/>
  <c r="K29" i="18" l="1"/>
  <c r="N160" i="26"/>
  <c r="N70" i="25"/>
  <c r="N222" i="23"/>
  <c r="N190" i="22"/>
  <c r="N160" i="22"/>
  <c r="Z160" i="22" s="1"/>
  <c r="AD160" i="22" s="1"/>
  <c r="N222" i="21"/>
  <c r="AD222" i="21" s="1"/>
  <c r="N190" i="23"/>
  <c r="N222" i="25"/>
  <c r="N222" i="24"/>
  <c r="N70" i="26"/>
  <c r="N40" i="24"/>
  <c r="Z40" i="24" s="1"/>
  <c r="N70" i="24"/>
  <c r="N40" i="25"/>
  <c r="Z40" i="25" s="1"/>
  <c r="N99" i="23"/>
  <c r="N70" i="23"/>
  <c r="N70" i="22"/>
  <c r="N40" i="21"/>
  <c r="N222" i="26"/>
  <c r="N99" i="26"/>
  <c r="N40" i="26"/>
  <c r="Z40" i="26" s="1"/>
  <c r="N190" i="26"/>
  <c r="N160" i="24"/>
  <c r="Z160" i="24" s="1"/>
  <c r="AD160" i="24" s="1"/>
  <c r="N99" i="24"/>
  <c r="N190" i="24"/>
  <c r="N160" i="25"/>
  <c r="Z160" i="25" s="1"/>
  <c r="AD160" i="25" s="1"/>
  <c r="N99" i="25"/>
  <c r="N190" i="25"/>
  <c r="N160" i="23"/>
  <c r="Z160" i="23" s="1"/>
  <c r="AD160" i="23" s="1"/>
  <c r="N40" i="23"/>
  <c r="Z40" i="23" s="1"/>
  <c r="AD40" i="23" s="1"/>
  <c r="N99" i="22"/>
  <c r="N222" i="22"/>
  <c r="N40" i="22"/>
  <c r="Z40" i="22" s="1"/>
  <c r="Z9" i="22" s="1"/>
  <c r="N160" i="21"/>
  <c r="N190" i="21"/>
  <c r="AD190" i="21" s="1"/>
  <c r="AD191" i="21"/>
  <c r="N99" i="21"/>
  <c r="AD99" i="21" s="1"/>
  <c r="N70" i="21"/>
  <c r="AD70" i="21" s="1"/>
  <c r="AD100" i="21"/>
  <c r="Z17" i="21"/>
  <c r="Z16" i="21"/>
  <c r="B42" i="28"/>
  <c r="C42" i="28"/>
  <c r="D42" i="28"/>
  <c r="E42" i="28"/>
  <c r="F42" i="28"/>
  <c r="G42" i="28"/>
  <c r="H42" i="28"/>
  <c r="I42" i="28"/>
  <c r="J42" i="28"/>
  <c r="K42" i="28"/>
  <c r="L42" i="28"/>
  <c r="M42" i="28"/>
  <c r="AD40" i="24" l="1"/>
  <c r="Z8" i="24"/>
  <c r="Z9" i="24"/>
  <c r="N173" i="26"/>
  <c r="Z173" i="26" s="1"/>
  <c r="AD173" i="26" s="1"/>
  <c r="Z160" i="26"/>
  <c r="AD160" i="26" s="1"/>
  <c r="AD40" i="25"/>
  <c r="Z8" i="25"/>
  <c r="AD8" i="25" s="1"/>
  <c r="Z9" i="25"/>
  <c r="AD40" i="26"/>
  <c r="Z8" i="26"/>
  <c r="Z9" i="26"/>
  <c r="Z8" i="22"/>
  <c r="AD40" i="22"/>
  <c r="N173" i="21"/>
  <c r="Z173" i="21" s="1"/>
  <c r="AD173" i="21" s="1"/>
  <c r="Z160" i="21"/>
  <c r="AD160" i="21" s="1"/>
  <c r="N9" i="21"/>
  <c r="N12" i="21" s="1"/>
  <c r="Z40" i="21"/>
  <c r="AD40" i="21" s="1"/>
  <c r="N8" i="24"/>
  <c r="N9" i="24"/>
  <c r="N12" i="24" s="1"/>
  <c r="N173" i="22"/>
  <c r="N53" i="24"/>
  <c r="N8" i="26"/>
  <c r="N53" i="25"/>
  <c r="N8" i="21"/>
  <c r="N53" i="21"/>
  <c r="Z53" i="21" s="1"/>
  <c r="AD53" i="21" s="1"/>
  <c r="N173" i="23"/>
  <c r="Z173" i="23" s="1"/>
  <c r="AD173" i="23" s="1"/>
  <c r="N8" i="25"/>
  <c r="N173" i="24"/>
  <c r="Z173" i="24" s="1"/>
  <c r="AD173" i="24" s="1"/>
  <c r="N181" i="26"/>
  <c r="Z181" i="26" s="1"/>
  <c r="AD181" i="26" s="1"/>
  <c r="N53" i="26"/>
  <c r="Z53" i="26" s="1"/>
  <c r="AD53" i="26" s="1"/>
  <c r="N9" i="26"/>
  <c r="N173" i="25"/>
  <c r="Z173" i="25" s="1"/>
  <c r="AD173" i="25" s="1"/>
  <c r="N9" i="25"/>
  <c r="N12" i="25" s="1"/>
  <c r="N8" i="23"/>
  <c r="N9" i="22"/>
  <c r="AD9" i="22" s="1"/>
  <c r="N53" i="22"/>
  <c r="N8" i="22"/>
  <c r="N9" i="23"/>
  <c r="N53" i="23"/>
  <c r="Z53" i="23" s="1"/>
  <c r="AD53" i="23" s="1"/>
  <c r="M254" i="23"/>
  <c r="Y254" i="23" s="1"/>
  <c r="M145" i="22"/>
  <c r="AD9" i="25" l="1"/>
  <c r="AD8" i="22"/>
  <c r="AD9" i="24"/>
  <c r="AD9" i="26"/>
  <c r="AD8" i="26"/>
  <c r="AD8" i="24"/>
  <c r="Z10" i="26"/>
  <c r="Z12" i="26"/>
  <c r="Z10" i="24"/>
  <c r="Z12" i="24"/>
  <c r="N61" i="25"/>
  <c r="Z61" i="25" s="1"/>
  <c r="AD61" i="25" s="1"/>
  <c r="Z53" i="25"/>
  <c r="AD53" i="25" s="1"/>
  <c r="N61" i="24"/>
  <c r="Z61" i="24" s="1"/>
  <c r="AD61" i="24" s="1"/>
  <c r="Z53" i="24"/>
  <c r="AD53" i="24" s="1"/>
  <c r="Z10" i="25"/>
  <c r="Z12" i="25"/>
  <c r="N181" i="22"/>
  <c r="Z181" i="22" s="1"/>
  <c r="AD181" i="22" s="1"/>
  <c r="Z173" i="22"/>
  <c r="AD173" i="22" s="1"/>
  <c r="Z12" i="22"/>
  <c r="Z10" i="22"/>
  <c r="N61" i="22"/>
  <c r="Z61" i="22" s="1"/>
  <c r="AD61" i="22" s="1"/>
  <c r="Z53" i="22"/>
  <c r="AD53" i="22" s="1"/>
  <c r="N10" i="21"/>
  <c r="N181" i="21"/>
  <c r="Z181" i="21" s="1"/>
  <c r="AD181" i="21" s="1"/>
  <c r="Z8" i="23"/>
  <c r="AD8" i="23" s="1"/>
  <c r="Z9" i="23"/>
  <c r="AD9" i="23" s="1"/>
  <c r="N10" i="24"/>
  <c r="N13" i="24"/>
  <c r="N10" i="23"/>
  <c r="N13" i="25"/>
  <c r="N10" i="26"/>
  <c r="N187" i="26"/>
  <c r="Z187" i="26" s="1"/>
  <c r="AD187" i="26" s="1"/>
  <c r="N10" i="22"/>
  <c r="N61" i="21"/>
  <c r="N13" i="21"/>
  <c r="N12" i="22"/>
  <c r="N13" i="22" s="1"/>
  <c r="N181" i="23"/>
  <c r="Z181" i="23" s="1"/>
  <c r="AD181" i="23" s="1"/>
  <c r="N181" i="24"/>
  <c r="Z181" i="24" s="1"/>
  <c r="AD181" i="24" s="1"/>
  <c r="N12" i="26"/>
  <c r="N13" i="26" s="1"/>
  <c r="N61" i="26"/>
  <c r="Z61" i="26" s="1"/>
  <c r="AD61" i="26" s="1"/>
  <c r="N67" i="24"/>
  <c r="N181" i="25"/>
  <c r="Z181" i="25" s="1"/>
  <c r="AD181" i="25" s="1"/>
  <c r="N10" i="25"/>
  <c r="N61" i="23"/>
  <c r="Z61" i="23" s="1"/>
  <c r="AD61" i="23" s="1"/>
  <c r="N67" i="22"/>
  <c r="Z67" i="22" s="1"/>
  <c r="N12" i="23"/>
  <c r="N13" i="23" s="1"/>
  <c r="B62" i="24"/>
  <c r="C62" i="24"/>
  <c r="D62" i="24"/>
  <c r="E62" i="24"/>
  <c r="F62" i="24"/>
  <c r="G62" i="24"/>
  <c r="H62" i="24"/>
  <c r="I62" i="24"/>
  <c r="J62" i="24"/>
  <c r="K62" i="24"/>
  <c r="L62" i="24"/>
  <c r="M62" i="24"/>
  <c r="B62" i="25"/>
  <c r="C62" i="25"/>
  <c r="D62" i="25"/>
  <c r="E62" i="25"/>
  <c r="F62" i="25"/>
  <c r="G62" i="25"/>
  <c r="H62" i="25"/>
  <c r="I62" i="25"/>
  <c r="J62" i="25"/>
  <c r="K62" i="25"/>
  <c r="L62" i="25"/>
  <c r="M62" i="25"/>
  <c r="Z13" i="25" l="1"/>
  <c r="AD12" i="25"/>
  <c r="Z13" i="26"/>
  <c r="AD12" i="26"/>
  <c r="Z13" i="22"/>
  <c r="AD12" i="22"/>
  <c r="Z13" i="24"/>
  <c r="AD12" i="24"/>
  <c r="N187" i="22"/>
  <c r="Z187" i="22" s="1"/>
  <c r="AD187" i="22" s="1"/>
  <c r="N67" i="25"/>
  <c r="Z67" i="25" s="1"/>
  <c r="Z14" i="22"/>
  <c r="AD67" i="22"/>
  <c r="N187" i="21"/>
  <c r="Z187" i="21" s="1"/>
  <c r="AD187" i="21" s="1"/>
  <c r="N67" i="21"/>
  <c r="Z67" i="21" s="1"/>
  <c r="AD67" i="21" s="1"/>
  <c r="Z61" i="21"/>
  <c r="AD61" i="21" s="1"/>
  <c r="Z12" i="23"/>
  <c r="Z10" i="23"/>
  <c r="N187" i="23"/>
  <c r="Z187" i="23" s="1"/>
  <c r="AD187" i="23" s="1"/>
  <c r="N187" i="24"/>
  <c r="Z187" i="24" s="1"/>
  <c r="AD187" i="24" s="1"/>
  <c r="N67" i="26"/>
  <c r="Z67" i="26" s="1"/>
  <c r="N14" i="24"/>
  <c r="N187" i="25"/>
  <c r="Z187" i="25" s="1"/>
  <c r="AD187" i="25" s="1"/>
  <c r="N67" i="23"/>
  <c r="Z67" i="23" s="1"/>
  <c r="AD67" i="23" s="1"/>
  <c r="N14" i="22"/>
  <c r="C62" i="23"/>
  <c r="D62" i="23"/>
  <c r="E62" i="23"/>
  <c r="F62" i="23"/>
  <c r="G62" i="23"/>
  <c r="H62" i="23"/>
  <c r="I62" i="23"/>
  <c r="J62" i="23"/>
  <c r="K62" i="23"/>
  <c r="L62" i="23"/>
  <c r="M62" i="23"/>
  <c r="Z13" i="23" l="1"/>
  <c r="AD12" i="23"/>
  <c r="AD14" i="22"/>
  <c r="AD3" i="22"/>
  <c r="N14" i="21"/>
  <c r="AD67" i="26"/>
  <c r="Z14" i="26"/>
  <c r="AD67" i="25"/>
  <c r="Z14" i="25"/>
  <c r="N14" i="25"/>
  <c r="Z14" i="23"/>
  <c r="N14" i="26"/>
  <c r="N14" i="23"/>
  <c r="F14" i="5"/>
  <c r="Y194" i="28"/>
  <c r="Y189" i="28"/>
  <c r="Y188" i="28"/>
  <c r="Y187" i="28"/>
  <c r="Y186" i="28"/>
  <c r="Y183" i="28"/>
  <c r="Y182" i="28"/>
  <c r="Y180" i="28"/>
  <c r="Y179" i="28"/>
  <c r="Y178" i="28"/>
  <c r="Y175" i="28"/>
  <c r="Y174" i="28"/>
  <c r="Y173" i="28"/>
  <c r="Y172" i="28"/>
  <c r="Y171" i="28"/>
  <c r="Y170" i="28"/>
  <c r="Y168" i="28"/>
  <c r="Y167" i="28"/>
  <c r="Y166" i="28"/>
  <c r="Y165" i="28"/>
  <c r="Y162" i="28"/>
  <c r="Y161" i="28"/>
  <c r="Y160" i="28"/>
  <c r="Y159" i="28"/>
  <c r="Y158" i="28"/>
  <c r="Y156" i="28"/>
  <c r="Y155" i="28"/>
  <c r="Y154" i="28"/>
  <c r="Y153" i="28"/>
  <c r="Y152" i="28"/>
  <c r="Y151" i="28"/>
  <c r="Y150" i="28"/>
  <c r="Y149" i="28"/>
  <c r="Y148" i="28"/>
  <c r="Y146" i="28"/>
  <c r="Y145" i="28"/>
  <c r="Y144" i="28"/>
  <c r="Y143" i="28"/>
  <c r="Y142" i="28"/>
  <c r="Y141" i="28"/>
  <c r="Y140" i="28"/>
  <c r="Y139" i="28"/>
  <c r="Y67" i="28"/>
  <c r="Y66" i="28"/>
  <c r="Y65" i="28"/>
  <c r="Y64" i="28"/>
  <c r="Y61" i="28"/>
  <c r="Y60" i="28"/>
  <c r="Y58" i="28"/>
  <c r="Y57" i="28"/>
  <c r="Y56" i="28"/>
  <c r="Y53" i="28"/>
  <c r="Y52" i="28"/>
  <c r="Y51" i="28"/>
  <c r="Y50" i="28"/>
  <c r="Y49" i="28"/>
  <c r="Y48" i="28"/>
  <c r="Y46" i="28"/>
  <c r="Y45" i="28"/>
  <c r="Y44" i="28"/>
  <c r="Y43" i="28"/>
  <c r="Y42" i="28"/>
  <c r="Y40" i="28"/>
  <c r="Y39" i="28"/>
  <c r="Y38" i="28"/>
  <c r="Y37" i="28"/>
  <c r="Y36" i="28"/>
  <c r="Y34" i="28"/>
  <c r="Y33" i="28"/>
  <c r="Y32" i="28"/>
  <c r="Y31" i="28"/>
  <c r="Y30" i="28"/>
  <c r="Y28" i="28"/>
  <c r="Y27" i="28"/>
  <c r="Y26" i="28"/>
  <c r="Y25" i="28"/>
  <c r="Y24" i="28"/>
  <c r="Y23" i="28"/>
  <c r="Y19" i="28"/>
  <c r="Y11" i="28"/>
  <c r="M16" i="28"/>
  <c r="M17" i="28"/>
  <c r="M22" i="28"/>
  <c r="M41" i="28" s="1"/>
  <c r="M47" i="28"/>
  <c r="M55" i="28"/>
  <c r="M59" i="28"/>
  <c r="M63" i="28"/>
  <c r="Y72" i="28"/>
  <c r="Y85" i="28"/>
  <c r="Y101" i="28"/>
  <c r="Y114" i="28"/>
  <c r="Y128" i="28"/>
  <c r="M176" i="28"/>
  <c r="M184" i="28" s="1"/>
  <c r="M190" i="28" s="1"/>
  <c r="Y209" i="28"/>
  <c r="Y226" i="28"/>
  <c r="Y242" i="28"/>
  <c r="Y259" i="28"/>
  <c r="Y186" i="26"/>
  <c r="Y185" i="26"/>
  <c r="Y184" i="26"/>
  <c r="Y183" i="26"/>
  <c r="Y180" i="26"/>
  <c r="Y179" i="26"/>
  <c r="Y177" i="26"/>
  <c r="Y176" i="26"/>
  <c r="Y175" i="26"/>
  <c r="Y172" i="26"/>
  <c r="Y171" i="26"/>
  <c r="Y170" i="26"/>
  <c r="Y169" i="26"/>
  <c r="Y168" i="26"/>
  <c r="Y167" i="26"/>
  <c r="Y165" i="26"/>
  <c r="Y164" i="26"/>
  <c r="Y163" i="26"/>
  <c r="Y162" i="26"/>
  <c r="Y159" i="26"/>
  <c r="Y158" i="26"/>
  <c r="Y157" i="26"/>
  <c r="Y156" i="26"/>
  <c r="Y155" i="26"/>
  <c r="Y154" i="26"/>
  <c r="Y153" i="26"/>
  <c r="Y152" i="26"/>
  <c r="Y151" i="26"/>
  <c r="Y150" i="26"/>
  <c r="Y149" i="26"/>
  <c r="Y148" i="26"/>
  <c r="Y147" i="26"/>
  <c r="Y146" i="26"/>
  <c r="Y144" i="26"/>
  <c r="Y143" i="26"/>
  <c r="Y142" i="26"/>
  <c r="Y141" i="26"/>
  <c r="Y140" i="26"/>
  <c r="Y139" i="26"/>
  <c r="Y138" i="26"/>
  <c r="Y137" i="26"/>
  <c r="Y66" i="26"/>
  <c r="Y65" i="26"/>
  <c r="Y64" i="26"/>
  <c r="Y63" i="26"/>
  <c r="Y60" i="26"/>
  <c r="Y59" i="26"/>
  <c r="Y57" i="26"/>
  <c r="Y56" i="26"/>
  <c r="Y55" i="26"/>
  <c r="Y52" i="26"/>
  <c r="Y51" i="26"/>
  <c r="Y50" i="26"/>
  <c r="Y49" i="26"/>
  <c r="Y48" i="26"/>
  <c r="Y47" i="26"/>
  <c r="Y45" i="26"/>
  <c r="Y44" i="26"/>
  <c r="Y43" i="26"/>
  <c r="Y42" i="26"/>
  <c r="Y39" i="26"/>
  <c r="Y38" i="26"/>
  <c r="Y37" i="26"/>
  <c r="Y36" i="26"/>
  <c r="Y35" i="26"/>
  <c r="Y34" i="26"/>
  <c r="Y33" i="26"/>
  <c r="Y32" i="26"/>
  <c r="Y31" i="26"/>
  <c r="Y30" i="26"/>
  <c r="Y28" i="26"/>
  <c r="Y27" i="26"/>
  <c r="Y26" i="26"/>
  <c r="Y25" i="26"/>
  <c r="Y24" i="26"/>
  <c r="Y23" i="26"/>
  <c r="Y19" i="26"/>
  <c r="Y11" i="26"/>
  <c r="M16" i="26"/>
  <c r="E30" i="18" s="1"/>
  <c r="E31" i="18" s="1"/>
  <c r="M17" i="26"/>
  <c r="M22" i="26"/>
  <c r="M29" i="26"/>
  <c r="M41" i="26"/>
  <c r="M46" i="26"/>
  <c r="M54" i="26"/>
  <c r="M58" i="26"/>
  <c r="M62" i="26"/>
  <c r="M71" i="26"/>
  <c r="Y71" i="26" s="1"/>
  <c r="M84" i="26"/>
  <c r="Y84" i="26" s="1"/>
  <c r="M100" i="26"/>
  <c r="Y100" i="26" s="1"/>
  <c r="M113" i="26"/>
  <c r="Y113" i="26" s="1"/>
  <c r="M126" i="26"/>
  <c r="Y126" i="26" s="1"/>
  <c r="M136" i="26"/>
  <c r="M145" i="26"/>
  <c r="M161" i="26"/>
  <c r="M166" i="26"/>
  <c r="M174" i="26"/>
  <c r="M178" i="26"/>
  <c r="M182" i="26"/>
  <c r="M191" i="26"/>
  <c r="Y191" i="26" s="1"/>
  <c r="M206" i="26"/>
  <c r="Y206" i="26" s="1"/>
  <c r="M223" i="26"/>
  <c r="Y223" i="26" s="1"/>
  <c r="M238" i="26"/>
  <c r="Y238" i="26" s="1"/>
  <c r="M254" i="26"/>
  <c r="Y254" i="26" s="1"/>
  <c r="Y186" i="24"/>
  <c r="Y185" i="24"/>
  <c r="Y184" i="24"/>
  <c r="Y183" i="24"/>
  <c r="Y180" i="24"/>
  <c r="Y179" i="24"/>
  <c r="Y177" i="24"/>
  <c r="Y176" i="24"/>
  <c r="Y175" i="24"/>
  <c r="Y172" i="24"/>
  <c r="Y171" i="24"/>
  <c r="Y170" i="24"/>
  <c r="Y169" i="24"/>
  <c r="Y168" i="24"/>
  <c r="Y167" i="24"/>
  <c r="Y165" i="24"/>
  <c r="Y164" i="24"/>
  <c r="Y163" i="24"/>
  <c r="Y162" i="24"/>
  <c r="Y159" i="24"/>
  <c r="Y158" i="24"/>
  <c r="Y157" i="24"/>
  <c r="Y156" i="24"/>
  <c r="Y155" i="24"/>
  <c r="Y154" i="24"/>
  <c r="Y153" i="24"/>
  <c r="Y152" i="24"/>
  <c r="Y151" i="24"/>
  <c r="Y150" i="24"/>
  <c r="Y149" i="24"/>
  <c r="Y148" i="24"/>
  <c r="Y147" i="24"/>
  <c r="Y146" i="24"/>
  <c r="Y144" i="24"/>
  <c r="Y143" i="24"/>
  <c r="Y142" i="24"/>
  <c r="Y141" i="24"/>
  <c r="Y140" i="24"/>
  <c r="Y139" i="24"/>
  <c r="Y138" i="24"/>
  <c r="Y137" i="24"/>
  <c r="Y66" i="24"/>
  <c r="Y65" i="24"/>
  <c r="Y64" i="24"/>
  <c r="Y63" i="24"/>
  <c r="Y62" i="24"/>
  <c r="Y60" i="24"/>
  <c r="Y59" i="24"/>
  <c r="Y57" i="24"/>
  <c r="Y56" i="24"/>
  <c r="Y55" i="24"/>
  <c r="Y52" i="24"/>
  <c r="Y51" i="24"/>
  <c r="Y50" i="24"/>
  <c r="Y49" i="24"/>
  <c r="Y48" i="24"/>
  <c r="Y47" i="24"/>
  <c r="Y45" i="24"/>
  <c r="Y44" i="24"/>
  <c r="Y43" i="24"/>
  <c r="Y42" i="24"/>
  <c r="Y39" i="24"/>
  <c r="Y38" i="24"/>
  <c r="Y37" i="24"/>
  <c r="Y36" i="24"/>
  <c r="Y35" i="24"/>
  <c r="Y34" i="24"/>
  <c r="Y33" i="24"/>
  <c r="Y32" i="24"/>
  <c r="Y31" i="24"/>
  <c r="Y30" i="24"/>
  <c r="Y28" i="24"/>
  <c r="Y27" i="24"/>
  <c r="Y26" i="24"/>
  <c r="Y25" i="24"/>
  <c r="Y24" i="24"/>
  <c r="Y23" i="24"/>
  <c r="Y11" i="24"/>
  <c r="M16" i="24"/>
  <c r="D30" i="18" s="1"/>
  <c r="D31" i="18" s="1"/>
  <c r="M17" i="24"/>
  <c r="M22" i="24"/>
  <c r="M29" i="24"/>
  <c r="M41" i="24"/>
  <c r="M46" i="24"/>
  <c r="M54" i="24"/>
  <c r="M58" i="24"/>
  <c r="M71" i="24"/>
  <c r="Y71" i="24" s="1"/>
  <c r="M84" i="24"/>
  <c r="Y84" i="24" s="1"/>
  <c r="M100" i="24"/>
  <c r="Y100" i="24" s="1"/>
  <c r="M113" i="24"/>
  <c r="Y113" i="24" s="1"/>
  <c r="M126" i="24"/>
  <c r="Y126" i="24" s="1"/>
  <c r="M136" i="24"/>
  <c r="M145" i="24"/>
  <c r="M161" i="24"/>
  <c r="M166" i="24"/>
  <c r="M174" i="24"/>
  <c r="M178" i="24"/>
  <c r="M182" i="24"/>
  <c r="M191" i="24"/>
  <c r="Y191" i="24" s="1"/>
  <c r="M206" i="24"/>
  <c r="Y206" i="24" s="1"/>
  <c r="M223" i="24"/>
  <c r="Y223" i="24" s="1"/>
  <c r="M238" i="24"/>
  <c r="Y238" i="24" s="1"/>
  <c r="M254" i="24"/>
  <c r="Y254" i="24" s="1"/>
  <c r="Y186" i="25"/>
  <c r="Y185" i="25"/>
  <c r="Y184" i="25"/>
  <c r="Y183" i="25"/>
  <c r="Y180" i="25"/>
  <c r="Y179" i="25"/>
  <c r="Y177" i="25"/>
  <c r="Y176" i="25"/>
  <c r="Y175" i="25"/>
  <c r="Y172" i="25"/>
  <c r="Y171" i="25"/>
  <c r="Y170" i="25"/>
  <c r="Y169" i="25"/>
  <c r="Y168" i="25"/>
  <c r="Y167" i="25"/>
  <c r="Y165" i="25"/>
  <c r="Y164" i="25"/>
  <c r="Y163" i="25"/>
  <c r="Y162" i="25"/>
  <c r="Y159" i="25"/>
  <c r="Y158" i="25"/>
  <c r="Y157" i="25"/>
  <c r="Y156" i="25"/>
  <c r="Y155" i="25"/>
  <c r="Y154" i="25"/>
  <c r="Y153" i="25"/>
  <c r="Y152" i="25"/>
  <c r="Y151" i="25"/>
  <c r="Y150" i="25"/>
  <c r="Y149" i="25"/>
  <c r="Y148" i="25"/>
  <c r="Y147" i="25"/>
  <c r="Y146" i="25"/>
  <c r="Y144" i="25"/>
  <c r="Y143" i="25"/>
  <c r="Y142" i="25"/>
  <c r="Y141" i="25"/>
  <c r="Y140" i="25"/>
  <c r="Y139" i="25"/>
  <c r="Y138" i="25"/>
  <c r="Y137" i="25"/>
  <c r="Y66" i="25"/>
  <c r="Y65" i="25"/>
  <c r="Y64" i="25"/>
  <c r="Y63" i="25"/>
  <c r="Y60" i="25"/>
  <c r="Y59" i="25"/>
  <c r="Y57" i="25"/>
  <c r="Y56" i="25"/>
  <c r="Y55" i="25"/>
  <c r="Y52" i="25"/>
  <c r="Y51" i="25"/>
  <c r="Y50" i="25"/>
  <c r="Y49" i="25"/>
  <c r="Y48" i="25"/>
  <c r="Y47" i="25"/>
  <c r="Y45" i="25"/>
  <c r="Y44" i="25"/>
  <c r="Y43" i="25"/>
  <c r="Y42" i="25"/>
  <c r="Y39" i="25"/>
  <c r="Y38" i="25"/>
  <c r="Y37" i="25"/>
  <c r="Y36" i="25"/>
  <c r="Y35" i="25"/>
  <c r="Y34" i="25"/>
  <c r="Y33" i="25"/>
  <c r="Y32" i="25"/>
  <c r="Y31" i="25"/>
  <c r="Y30" i="25"/>
  <c r="Y28" i="25"/>
  <c r="Y27" i="25"/>
  <c r="Y26" i="25"/>
  <c r="Y25" i="25"/>
  <c r="Y24" i="25"/>
  <c r="Y23" i="25"/>
  <c r="Y19" i="25"/>
  <c r="Y11" i="25"/>
  <c r="M16" i="25"/>
  <c r="C30" i="18" s="1"/>
  <c r="C31" i="18" s="1"/>
  <c r="M17" i="25"/>
  <c r="M22" i="25"/>
  <c r="M29" i="25"/>
  <c r="M41" i="25"/>
  <c r="M46" i="25"/>
  <c r="M54" i="25"/>
  <c r="M58" i="25"/>
  <c r="M71" i="25"/>
  <c r="Y71" i="25" s="1"/>
  <c r="M84" i="25"/>
  <c r="Y84" i="25" s="1"/>
  <c r="M100" i="25"/>
  <c r="Y100" i="25" s="1"/>
  <c r="M113" i="25"/>
  <c r="Y113" i="25" s="1"/>
  <c r="M126" i="25"/>
  <c r="Y126" i="25" s="1"/>
  <c r="M136" i="25"/>
  <c r="M145" i="25"/>
  <c r="M161" i="25"/>
  <c r="M166" i="25"/>
  <c r="M174" i="25"/>
  <c r="M178" i="25"/>
  <c r="M182" i="25"/>
  <c r="M191" i="25"/>
  <c r="Y191" i="25" s="1"/>
  <c r="M206" i="25"/>
  <c r="M223" i="25"/>
  <c r="Y223" i="25" s="1"/>
  <c r="M238" i="25"/>
  <c r="Y238" i="25" s="1"/>
  <c r="M254" i="25"/>
  <c r="Y254" i="25" s="1"/>
  <c r="Y186" i="23"/>
  <c r="Y185" i="23"/>
  <c r="Y184" i="23"/>
  <c r="Y183" i="23"/>
  <c r="Y180" i="23"/>
  <c r="Y179" i="23"/>
  <c r="Y177" i="23"/>
  <c r="Y176" i="23"/>
  <c r="Y175" i="23"/>
  <c r="Y172" i="23"/>
  <c r="Y171" i="23"/>
  <c r="Y170" i="23"/>
  <c r="Y169" i="23"/>
  <c r="Y168" i="23"/>
  <c r="Y167" i="23"/>
  <c r="Y165" i="23"/>
  <c r="Y164" i="23"/>
  <c r="Y163" i="23"/>
  <c r="Y162" i="23"/>
  <c r="Y159" i="23"/>
  <c r="Y158" i="23"/>
  <c r="Y157" i="23"/>
  <c r="Y156" i="23"/>
  <c r="Y155" i="23"/>
  <c r="Y154" i="23"/>
  <c r="Y153" i="23"/>
  <c r="Y152" i="23"/>
  <c r="Y151" i="23"/>
  <c r="Y150" i="23"/>
  <c r="Y149" i="23"/>
  <c r="Y148" i="23"/>
  <c r="Y147" i="23"/>
  <c r="Y146" i="23"/>
  <c r="Y144" i="23"/>
  <c r="Y143" i="23"/>
  <c r="Y142" i="23"/>
  <c r="Y141" i="23"/>
  <c r="Y140" i="23"/>
  <c r="Y139" i="23"/>
  <c r="Y138" i="23"/>
  <c r="Y137" i="23"/>
  <c r="Y66" i="23"/>
  <c r="Y65" i="23"/>
  <c r="Y64" i="23"/>
  <c r="Y63" i="23"/>
  <c r="Y62" i="23"/>
  <c r="Y60" i="23"/>
  <c r="Y59" i="23"/>
  <c r="Y57" i="23"/>
  <c r="Y56" i="23"/>
  <c r="Y55" i="23"/>
  <c r="Y52" i="23"/>
  <c r="Y51" i="23"/>
  <c r="Y50" i="23"/>
  <c r="Y49" i="23"/>
  <c r="Y48" i="23"/>
  <c r="Y47" i="23"/>
  <c r="Y45" i="23"/>
  <c r="Y44" i="23"/>
  <c r="Y43" i="23"/>
  <c r="Y42" i="23"/>
  <c r="Y39" i="23"/>
  <c r="Y38" i="23"/>
  <c r="Y37" i="23"/>
  <c r="Y36" i="23"/>
  <c r="Y35" i="23"/>
  <c r="Y34" i="23"/>
  <c r="Y33" i="23"/>
  <c r="Y32" i="23"/>
  <c r="Y31" i="23"/>
  <c r="Y30" i="23"/>
  <c r="Y28" i="23"/>
  <c r="Y27" i="23"/>
  <c r="Y26" i="23"/>
  <c r="Y25" i="23"/>
  <c r="Y24" i="23"/>
  <c r="Y23" i="23"/>
  <c r="Y19" i="23"/>
  <c r="Y11" i="23"/>
  <c r="M16" i="23"/>
  <c r="F30" i="18" s="1"/>
  <c r="F31" i="18" s="1"/>
  <c r="M17" i="23"/>
  <c r="M22" i="23"/>
  <c r="M29" i="23"/>
  <c r="M41" i="23"/>
  <c r="M46" i="23"/>
  <c r="M54" i="23"/>
  <c r="M58" i="23"/>
  <c r="M71" i="23"/>
  <c r="Y71" i="23" s="1"/>
  <c r="M84" i="23"/>
  <c r="Y84" i="23" s="1"/>
  <c r="M100" i="23"/>
  <c r="Y100" i="23" s="1"/>
  <c r="M113" i="23"/>
  <c r="Y113" i="23" s="1"/>
  <c r="M126" i="23"/>
  <c r="Y126" i="23" s="1"/>
  <c r="M136" i="23"/>
  <c r="M145" i="23"/>
  <c r="M161" i="23"/>
  <c r="M166" i="23"/>
  <c r="M174" i="23"/>
  <c r="M178" i="23"/>
  <c r="M182" i="23"/>
  <c r="M191" i="23"/>
  <c r="Y191" i="23" s="1"/>
  <c r="M206" i="23"/>
  <c r="Y206" i="23" s="1"/>
  <c r="M223" i="23"/>
  <c r="Y223" i="23" s="1"/>
  <c r="M238" i="23"/>
  <c r="Y238" i="23" s="1"/>
  <c r="Y186" i="22"/>
  <c r="Y185" i="22"/>
  <c r="Y184" i="22"/>
  <c r="Y183" i="22"/>
  <c r="Y180" i="22"/>
  <c r="Y179" i="22"/>
  <c r="Y177" i="22"/>
  <c r="Y176" i="22"/>
  <c r="Y175" i="22"/>
  <c r="Y172" i="22"/>
  <c r="Y171" i="22"/>
  <c r="Y170" i="22"/>
  <c r="Y169" i="22"/>
  <c r="Y168" i="22"/>
  <c r="Y167" i="22"/>
  <c r="Y165" i="22"/>
  <c r="Y164" i="22"/>
  <c r="Y163" i="22"/>
  <c r="Y162" i="22"/>
  <c r="Y159" i="22"/>
  <c r="Y158" i="22"/>
  <c r="Y157" i="22"/>
  <c r="Y156" i="22"/>
  <c r="Y155" i="22"/>
  <c r="Y154" i="22"/>
  <c r="Y153" i="22"/>
  <c r="Y152" i="22"/>
  <c r="Y151" i="22"/>
  <c r="Y150" i="22"/>
  <c r="Y149" i="22"/>
  <c r="Y148" i="22"/>
  <c r="Y147" i="22"/>
  <c r="Y146" i="22"/>
  <c r="Y144" i="22"/>
  <c r="Y143" i="22"/>
  <c r="Y142" i="22"/>
  <c r="Y141" i="22"/>
  <c r="Y140" i="22"/>
  <c r="Y139" i="22"/>
  <c r="Y138" i="22"/>
  <c r="Y137" i="22"/>
  <c r="Y66" i="22"/>
  <c r="Y65" i="22"/>
  <c r="Y64" i="22"/>
  <c r="Y63" i="22"/>
  <c r="Y60" i="22"/>
  <c r="Y59" i="22"/>
  <c r="Y57" i="22"/>
  <c r="Y56" i="22"/>
  <c r="Y55" i="22"/>
  <c r="Y52" i="22"/>
  <c r="Y51" i="22"/>
  <c r="Y50" i="22"/>
  <c r="Y49" i="22"/>
  <c r="Y48" i="22"/>
  <c r="Y47" i="22"/>
  <c r="Y45" i="22"/>
  <c r="Y44" i="22"/>
  <c r="Y43" i="22"/>
  <c r="Y42" i="22"/>
  <c r="Y39" i="22"/>
  <c r="Y38" i="22"/>
  <c r="Y37" i="22"/>
  <c r="Y36" i="22"/>
  <c r="Y35" i="22"/>
  <c r="Y34" i="22"/>
  <c r="Y33" i="22"/>
  <c r="Y32" i="22"/>
  <c r="Y31" i="22"/>
  <c r="Y30" i="22"/>
  <c r="Y28" i="22"/>
  <c r="Y27" i="22"/>
  <c r="Y26" i="22"/>
  <c r="Y25" i="22"/>
  <c r="Y24" i="22"/>
  <c r="Y23" i="22"/>
  <c r="Y19" i="22"/>
  <c r="Y11" i="22"/>
  <c r="M16" i="22"/>
  <c r="G30" i="18" s="1"/>
  <c r="G31" i="18" s="1"/>
  <c r="M17" i="22"/>
  <c r="M22" i="22"/>
  <c r="M29" i="22"/>
  <c r="M41" i="22"/>
  <c r="M46" i="22"/>
  <c r="M54" i="22"/>
  <c r="M58" i="22"/>
  <c r="M62" i="22"/>
  <c r="M71" i="22"/>
  <c r="M84" i="22"/>
  <c r="Y84" i="22" s="1"/>
  <c r="M100" i="22"/>
  <c r="Y100" i="22" s="1"/>
  <c r="M113" i="22"/>
  <c r="Y113" i="22" s="1"/>
  <c r="M126" i="22"/>
  <c r="Y126" i="22" s="1"/>
  <c r="M136" i="22"/>
  <c r="M161" i="22"/>
  <c r="M166" i="22"/>
  <c r="M174" i="22"/>
  <c r="M178" i="22"/>
  <c r="M182" i="22"/>
  <c r="M191" i="22"/>
  <c r="Y191" i="22" s="1"/>
  <c r="M206" i="22"/>
  <c r="Y206" i="22" s="1"/>
  <c r="M223" i="22"/>
  <c r="Y223" i="22" s="1"/>
  <c r="M238" i="22"/>
  <c r="Y238" i="22" s="1"/>
  <c r="M254" i="22"/>
  <c r="Y254" i="22" s="1"/>
  <c r="Y186" i="21"/>
  <c r="Y185" i="21"/>
  <c r="Y184" i="21"/>
  <c r="Y183" i="21"/>
  <c r="Y180" i="21"/>
  <c r="Y179" i="21"/>
  <c r="Y177" i="21"/>
  <c r="Y176" i="21"/>
  <c r="Y175" i="21"/>
  <c r="Y172" i="21"/>
  <c r="Y171" i="21"/>
  <c r="Y170" i="21"/>
  <c r="Y169" i="21"/>
  <c r="Y168" i="21"/>
  <c r="Y167" i="21"/>
  <c r="Y165" i="21"/>
  <c r="Y164" i="21"/>
  <c r="Y163" i="21"/>
  <c r="Y162" i="21"/>
  <c r="Y159" i="21"/>
  <c r="Y158" i="21"/>
  <c r="Y157" i="21"/>
  <c r="Y156" i="21"/>
  <c r="Y155" i="21"/>
  <c r="Y154" i="21"/>
  <c r="Y153" i="21"/>
  <c r="Y152" i="21"/>
  <c r="Y151" i="21"/>
  <c r="Y150" i="21"/>
  <c r="Y149" i="21"/>
  <c r="Y148" i="21"/>
  <c r="Y147" i="21"/>
  <c r="Y146" i="21"/>
  <c r="Y144" i="21"/>
  <c r="Y143" i="21"/>
  <c r="Y142" i="21"/>
  <c r="Y141" i="21"/>
  <c r="Y140" i="21"/>
  <c r="Y139" i="21"/>
  <c r="Y138" i="21"/>
  <c r="Y137" i="21"/>
  <c r="Y66" i="21"/>
  <c r="Y65" i="21"/>
  <c r="Y64" i="21"/>
  <c r="Y63" i="21"/>
  <c r="Y60" i="21"/>
  <c r="Y59" i="21"/>
  <c r="Y57" i="21"/>
  <c r="Y56" i="21"/>
  <c r="Y55" i="21"/>
  <c r="Y52" i="21"/>
  <c r="Y51" i="21"/>
  <c r="Y50" i="21"/>
  <c r="Y49" i="21"/>
  <c r="Y48" i="21"/>
  <c r="Y47" i="21"/>
  <c r="Y45" i="21"/>
  <c r="Y44" i="21"/>
  <c r="Y43" i="21"/>
  <c r="Y42" i="21"/>
  <c r="Y39" i="21"/>
  <c r="Y38" i="21"/>
  <c r="Y37" i="21"/>
  <c r="Y36" i="21"/>
  <c r="Y35" i="21"/>
  <c r="Y34" i="21"/>
  <c r="Y33" i="21"/>
  <c r="Y32" i="21"/>
  <c r="Y31" i="21"/>
  <c r="Y30" i="21"/>
  <c r="Y28" i="21"/>
  <c r="Y27" i="21"/>
  <c r="Y26" i="21"/>
  <c r="Y25" i="21"/>
  <c r="Y24" i="21"/>
  <c r="Y23" i="21"/>
  <c r="Y19" i="21"/>
  <c r="Y11" i="21"/>
  <c r="M16" i="21"/>
  <c r="B30" i="18" s="1"/>
  <c r="M17" i="21"/>
  <c r="M22" i="21"/>
  <c r="M29" i="21"/>
  <c r="M41" i="21"/>
  <c r="M46" i="21"/>
  <c r="M54" i="21"/>
  <c r="M58" i="21"/>
  <c r="M62" i="21"/>
  <c r="M71" i="21"/>
  <c r="M84" i="21"/>
  <c r="Y84" i="21" s="1"/>
  <c r="M100" i="21"/>
  <c r="Y100" i="21" s="1"/>
  <c r="M113" i="21"/>
  <c r="Y113" i="21" s="1"/>
  <c r="M126" i="21"/>
  <c r="Y126" i="21" s="1"/>
  <c r="M136" i="21"/>
  <c r="M145" i="21"/>
  <c r="M161" i="21"/>
  <c r="M166" i="21"/>
  <c r="M174" i="21"/>
  <c r="M178" i="21"/>
  <c r="M182" i="21"/>
  <c r="M191" i="21"/>
  <c r="Y191" i="21" s="1"/>
  <c r="M206" i="21"/>
  <c r="Y206" i="21" s="1"/>
  <c r="M223" i="21"/>
  <c r="Y223" i="21" s="1"/>
  <c r="M238" i="21"/>
  <c r="Y238" i="21" s="1"/>
  <c r="M254" i="21"/>
  <c r="Y254" i="21" s="1"/>
  <c r="AD14" i="25" l="1"/>
  <c r="AD3" i="25" s="1"/>
  <c r="B31" i="18"/>
  <c r="AD14" i="23"/>
  <c r="AD14" i="26"/>
  <c r="AD3" i="26" s="1"/>
  <c r="AD3" i="23"/>
  <c r="M40" i="23"/>
  <c r="M9" i="23" s="1"/>
  <c r="M160" i="26"/>
  <c r="M173" i="26" s="1"/>
  <c r="M181" i="26" s="1"/>
  <c r="M187" i="26" s="1"/>
  <c r="M70" i="21"/>
  <c r="Y70" i="21" s="1"/>
  <c r="Y71" i="21"/>
  <c r="M70" i="22"/>
  <c r="Y70" i="22" s="1"/>
  <c r="Y71" i="22"/>
  <c r="M190" i="25"/>
  <c r="Y190" i="25" s="1"/>
  <c r="Y206" i="25"/>
  <c r="M40" i="24"/>
  <c r="M8" i="24" s="1"/>
  <c r="M160" i="25"/>
  <c r="M173" i="25" s="1"/>
  <c r="Y225" i="28"/>
  <c r="Y71" i="28"/>
  <c r="M8" i="28"/>
  <c r="M160" i="24"/>
  <c r="M173" i="24" s="1"/>
  <c r="M181" i="24" s="1"/>
  <c r="M187" i="24" s="1"/>
  <c r="M222" i="25"/>
  <c r="Y222" i="25" s="1"/>
  <c r="M160" i="23"/>
  <c r="M173" i="23" s="1"/>
  <c r="M181" i="23" s="1"/>
  <c r="M187" i="23" s="1"/>
  <c r="M222" i="22"/>
  <c r="Y222" i="22" s="1"/>
  <c r="M160" i="21"/>
  <c r="M173" i="21" s="1"/>
  <c r="M181" i="21" s="1"/>
  <c r="M187" i="21" s="1"/>
  <c r="M222" i="21"/>
  <c r="Y222" i="21" s="1"/>
  <c r="M190" i="21"/>
  <c r="Y190" i="21" s="1"/>
  <c r="M99" i="26"/>
  <c r="Y99" i="26" s="1"/>
  <c r="M70" i="26"/>
  <c r="Y70" i="26" s="1"/>
  <c r="M40" i="25"/>
  <c r="M8" i="25" s="1"/>
  <c r="M99" i="25"/>
  <c r="Y99" i="25" s="1"/>
  <c r="M70" i="25"/>
  <c r="Y70" i="25" s="1"/>
  <c r="M190" i="23"/>
  <c r="Y190" i="23" s="1"/>
  <c r="M99" i="23"/>
  <c r="Y99" i="23" s="1"/>
  <c r="M40" i="22"/>
  <c r="M8" i="22" s="1"/>
  <c r="M40" i="21"/>
  <c r="M9" i="21" s="1"/>
  <c r="Y193" i="28"/>
  <c r="Y100" i="28"/>
  <c r="M222" i="26"/>
  <c r="Y222" i="26" s="1"/>
  <c r="M190" i="26"/>
  <c r="Y190" i="26" s="1"/>
  <c r="M40" i="26"/>
  <c r="M222" i="24"/>
  <c r="Y222" i="24" s="1"/>
  <c r="M70" i="24"/>
  <c r="Y70" i="24" s="1"/>
  <c r="M190" i="24"/>
  <c r="Y190" i="24" s="1"/>
  <c r="M99" i="24"/>
  <c r="Y99" i="24" s="1"/>
  <c r="M222" i="23"/>
  <c r="Y222" i="23" s="1"/>
  <c r="M70" i="23"/>
  <c r="Y70" i="23" s="1"/>
  <c r="M8" i="23"/>
  <c r="M99" i="22"/>
  <c r="Y99" i="22" s="1"/>
  <c r="M190" i="22"/>
  <c r="Y190" i="22" s="1"/>
  <c r="M160" i="22"/>
  <c r="M99" i="21"/>
  <c r="Y99" i="21" s="1"/>
  <c r="K22" i="18"/>
  <c r="K23" i="18"/>
  <c r="K24" i="18"/>
  <c r="K6" i="18"/>
  <c r="M53" i="23" l="1"/>
  <c r="Y136" i="28"/>
  <c r="M9" i="24"/>
  <c r="Y267" i="28"/>
  <c r="M54" i="28"/>
  <c r="M62" i="28" s="1"/>
  <c r="M53" i="24"/>
  <c r="M61" i="24" s="1"/>
  <c r="M53" i="22"/>
  <c r="M61" i="22" s="1"/>
  <c r="M9" i="28"/>
  <c r="M10" i="28" s="1"/>
  <c r="M53" i="25"/>
  <c r="M61" i="25" s="1"/>
  <c r="M9" i="25"/>
  <c r="M10" i="25" s="1"/>
  <c r="M9" i="22"/>
  <c r="M10" i="22" s="1"/>
  <c r="M181" i="25"/>
  <c r="M173" i="22"/>
  <c r="M9" i="26"/>
  <c r="M12" i="26" s="1"/>
  <c r="M61" i="23"/>
  <c r="M8" i="21"/>
  <c r="M10" i="21" s="1"/>
  <c r="M53" i="21"/>
  <c r="M61" i="21" s="1"/>
  <c r="M8" i="26"/>
  <c r="M53" i="26"/>
  <c r="M10" i="24"/>
  <c r="M12" i="24"/>
  <c r="M13" i="24" s="1"/>
  <c r="M10" i="23"/>
  <c r="M12" i="23"/>
  <c r="M13" i="23" s="1"/>
  <c r="M12" i="21"/>
  <c r="L16" i="28"/>
  <c r="L63" i="28"/>
  <c r="L55" i="28"/>
  <c r="M12" i="28" l="1"/>
  <c r="M13" i="28" s="1"/>
  <c r="M12" i="25"/>
  <c r="M13" i="25" s="1"/>
  <c r="M12" i="22"/>
  <c r="M13" i="22" s="1"/>
  <c r="M13" i="21"/>
  <c r="M68" i="28"/>
  <c r="M187" i="25"/>
  <c r="M181" i="22"/>
  <c r="M10" i="26"/>
  <c r="M61" i="26"/>
  <c r="M67" i="24"/>
  <c r="M67" i="23"/>
  <c r="M67" i="22"/>
  <c r="M67" i="21"/>
  <c r="M13" i="26"/>
  <c r="L17" i="28"/>
  <c r="L176" i="28"/>
  <c r="L184" i="28" s="1"/>
  <c r="L190" i="28" s="1"/>
  <c r="L59" i="28"/>
  <c r="L22" i="28"/>
  <c r="L41" i="28" s="1"/>
  <c r="M14" i="28" l="1"/>
  <c r="M187" i="22"/>
  <c r="M67" i="26"/>
  <c r="M14" i="24"/>
  <c r="M14" i="23"/>
  <c r="M14" i="22"/>
  <c r="M14" i="21"/>
  <c r="L8" i="28"/>
  <c r="L47" i="28"/>
  <c r="L254" i="26"/>
  <c r="L238" i="26"/>
  <c r="L223" i="26"/>
  <c r="L206" i="26"/>
  <c r="L191" i="26"/>
  <c r="L182" i="26"/>
  <c r="L178" i="26"/>
  <c r="L174" i="26"/>
  <c r="L166" i="26"/>
  <c r="L161" i="26"/>
  <c r="L145" i="26"/>
  <c r="L136" i="26"/>
  <c r="L126" i="26"/>
  <c r="L113" i="26"/>
  <c r="L100" i="26"/>
  <c r="L84" i="26"/>
  <c r="L71" i="26"/>
  <c r="L62" i="26"/>
  <c r="L58" i="26"/>
  <c r="L54" i="26"/>
  <c r="L46" i="26"/>
  <c r="L41" i="26"/>
  <c r="L29" i="26"/>
  <c r="L22" i="26"/>
  <c r="L17" i="26"/>
  <c r="L16" i="26"/>
  <c r="L254" i="24"/>
  <c r="L238" i="24"/>
  <c r="L223" i="24"/>
  <c r="L206" i="24"/>
  <c r="L191" i="24"/>
  <c r="L182" i="24"/>
  <c r="L178" i="24"/>
  <c r="L174" i="24"/>
  <c r="L166" i="24"/>
  <c r="L161" i="24"/>
  <c r="L145" i="24"/>
  <c r="L136" i="24"/>
  <c r="L126" i="24"/>
  <c r="L113" i="24"/>
  <c r="L100" i="24"/>
  <c r="L84" i="24"/>
  <c r="L71" i="24"/>
  <c r="L58" i="24"/>
  <c r="L54" i="24"/>
  <c r="L46" i="24"/>
  <c r="L41" i="24"/>
  <c r="L29" i="24"/>
  <c r="L22" i="24"/>
  <c r="L17" i="24"/>
  <c r="L16" i="24"/>
  <c r="L254" i="25"/>
  <c r="L238" i="25"/>
  <c r="L223" i="25"/>
  <c r="L206" i="25"/>
  <c r="L191" i="25"/>
  <c r="L182" i="25"/>
  <c r="L178" i="25"/>
  <c r="L174" i="25"/>
  <c r="L166" i="25"/>
  <c r="L161" i="25"/>
  <c r="L145" i="25"/>
  <c r="L136" i="25"/>
  <c r="L126" i="25"/>
  <c r="L113" i="25"/>
  <c r="L100" i="25"/>
  <c r="L84" i="25"/>
  <c r="L71" i="25"/>
  <c r="L58" i="25"/>
  <c r="L54" i="25"/>
  <c r="L46" i="25"/>
  <c r="L41" i="25"/>
  <c r="L29" i="25"/>
  <c r="L22" i="25"/>
  <c r="L17" i="25"/>
  <c r="L16" i="25"/>
  <c r="L254" i="23"/>
  <c r="L238" i="23"/>
  <c r="L223" i="23"/>
  <c r="L206" i="23"/>
  <c r="L191" i="23"/>
  <c r="L182" i="23"/>
  <c r="L178" i="23"/>
  <c r="L174" i="23"/>
  <c r="L166" i="23"/>
  <c r="L161" i="23"/>
  <c r="L145" i="23"/>
  <c r="L136" i="23"/>
  <c r="L126" i="23"/>
  <c r="L113" i="23"/>
  <c r="L100" i="23"/>
  <c r="L84" i="23"/>
  <c r="L71" i="23"/>
  <c r="L58" i="23"/>
  <c r="L54" i="23"/>
  <c r="L46" i="23"/>
  <c r="L41" i="23"/>
  <c r="L29" i="23"/>
  <c r="L22" i="23"/>
  <c r="L17" i="23"/>
  <c r="L16" i="23"/>
  <c r="L254" i="22"/>
  <c r="L238" i="22"/>
  <c r="L223" i="22"/>
  <c r="L206" i="22"/>
  <c r="L191" i="22"/>
  <c r="L182" i="22"/>
  <c r="L178" i="22"/>
  <c r="L174" i="22"/>
  <c r="L166" i="22"/>
  <c r="L161" i="22"/>
  <c r="L145" i="22"/>
  <c r="L136" i="22"/>
  <c r="L126" i="22"/>
  <c r="L113" i="22"/>
  <c r="L100" i="22"/>
  <c r="L84" i="22"/>
  <c r="L71" i="22"/>
  <c r="L62" i="22"/>
  <c r="L58" i="22"/>
  <c r="L54" i="22"/>
  <c r="L46" i="22"/>
  <c r="L41" i="22"/>
  <c r="L29" i="22"/>
  <c r="L22" i="22"/>
  <c r="L17" i="22"/>
  <c r="L16" i="22"/>
  <c r="L62" i="21"/>
  <c r="L113" i="21"/>
  <c r="L254" i="21"/>
  <c r="L238" i="21"/>
  <c r="L223" i="21"/>
  <c r="L206" i="21"/>
  <c r="L191" i="21"/>
  <c r="L182" i="21"/>
  <c r="L178" i="21"/>
  <c r="L174" i="21"/>
  <c r="L166" i="21"/>
  <c r="L161" i="21"/>
  <c r="L145" i="21"/>
  <c r="L136" i="21"/>
  <c r="L126" i="21"/>
  <c r="L100" i="21"/>
  <c r="L84" i="21"/>
  <c r="L71" i="21"/>
  <c r="L58" i="21"/>
  <c r="L54" i="21"/>
  <c r="L46" i="21"/>
  <c r="L41" i="21"/>
  <c r="L29" i="21"/>
  <c r="L22" i="21"/>
  <c r="L17" i="21"/>
  <c r="L16" i="21"/>
  <c r="X192" i="25"/>
  <c r="X193" i="25"/>
  <c r="X194" i="25"/>
  <c r="X195" i="25"/>
  <c r="X196" i="25"/>
  <c r="X197" i="25"/>
  <c r="X198" i="25"/>
  <c r="X199" i="25"/>
  <c r="X200" i="25"/>
  <c r="X201" i="25"/>
  <c r="X202" i="25"/>
  <c r="X203" i="25"/>
  <c r="X204" i="25"/>
  <c r="X205" i="25"/>
  <c r="X207" i="25"/>
  <c r="X208" i="25"/>
  <c r="X209" i="25"/>
  <c r="X210" i="25"/>
  <c r="X211" i="25"/>
  <c r="X212" i="25"/>
  <c r="X213" i="25"/>
  <c r="X214" i="25"/>
  <c r="X215" i="25"/>
  <c r="X216" i="25"/>
  <c r="X217" i="25"/>
  <c r="X218" i="25"/>
  <c r="X219" i="25"/>
  <c r="X220" i="25"/>
  <c r="X221" i="25"/>
  <c r="X224" i="25"/>
  <c r="X225" i="25"/>
  <c r="X226" i="25"/>
  <c r="X227" i="25"/>
  <c r="X228" i="25"/>
  <c r="X229" i="25"/>
  <c r="X230" i="25"/>
  <c r="X231" i="25"/>
  <c r="X232" i="25"/>
  <c r="X233" i="25"/>
  <c r="X234" i="25"/>
  <c r="X235" i="25"/>
  <c r="X236" i="25"/>
  <c r="X237" i="25"/>
  <c r="X239" i="25"/>
  <c r="X240" i="25"/>
  <c r="X241" i="25"/>
  <c r="X242" i="25"/>
  <c r="X243" i="25"/>
  <c r="X244" i="25"/>
  <c r="X245" i="25"/>
  <c r="X246" i="25"/>
  <c r="X247" i="25"/>
  <c r="X248" i="25"/>
  <c r="X249" i="25"/>
  <c r="X250" i="25"/>
  <c r="X251" i="25"/>
  <c r="X252" i="25"/>
  <c r="X253" i="25"/>
  <c r="X255" i="25"/>
  <c r="X256" i="25"/>
  <c r="X257" i="25"/>
  <c r="X258" i="25"/>
  <c r="X259" i="25"/>
  <c r="X260" i="25"/>
  <c r="X261" i="25"/>
  <c r="X23" i="25"/>
  <c r="X24" i="25"/>
  <c r="X25" i="25"/>
  <c r="X26" i="25"/>
  <c r="X27" i="25"/>
  <c r="X28" i="25"/>
  <c r="X30" i="25"/>
  <c r="X31" i="25"/>
  <c r="X32" i="25"/>
  <c r="X33" i="25"/>
  <c r="X34" i="25"/>
  <c r="X35" i="25"/>
  <c r="X36" i="25"/>
  <c r="X37" i="25"/>
  <c r="X38" i="25"/>
  <c r="X39" i="25"/>
  <c r="X42" i="25"/>
  <c r="X43" i="25"/>
  <c r="X44" i="25"/>
  <c r="X45" i="25"/>
  <c r="X47" i="25"/>
  <c r="X48" i="25"/>
  <c r="X49" i="25"/>
  <c r="X50" i="25"/>
  <c r="X51" i="25"/>
  <c r="X52" i="25"/>
  <c r="X55" i="25"/>
  <c r="X56" i="25"/>
  <c r="X57" i="25"/>
  <c r="X59" i="25"/>
  <c r="X60" i="25"/>
  <c r="X62" i="25"/>
  <c r="X63" i="25"/>
  <c r="X64" i="25"/>
  <c r="X65" i="25"/>
  <c r="X66" i="25"/>
  <c r="X68" i="25"/>
  <c r="X72" i="25"/>
  <c r="X73" i="25"/>
  <c r="X74" i="25"/>
  <c r="X75" i="25"/>
  <c r="X76" i="25"/>
  <c r="X77" i="25"/>
  <c r="X78" i="25"/>
  <c r="X79" i="25"/>
  <c r="X80" i="25"/>
  <c r="X81" i="25"/>
  <c r="X82" i="25"/>
  <c r="X83" i="25"/>
  <c r="X85" i="25"/>
  <c r="X86" i="25"/>
  <c r="X87" i="25"/>
  <c r="X88" i="25"/>
  <c r="X89" i="25"/>
  <c r="X90" i="25"/>
  <c r="X91" i="25"/>
  <c r="X92" i="25"/>
  <c r="X93" i="25"/>
  <c r="X94" i="25"/>
  <c r="X95" i="25"/>
  <c r="X96" i="25"/>
  <c r="X97" i="25"/>
  <c r="X98" i="25"/>
  <c r="X101" i="25"/>
  <c r="X102" i="25"/>
  <c r="X103" i="25"/>
  <c r="X104" i="25"/>
  <c r="X105" i="25"/>
  <c r="X106" i="25"/>
  <c r="X107" i="25"/>
  <c r="X108" i="25"/>
  <c r="X109" i="25"/>
  <c r="X110" i="25"/>
  <c r="X111" i="25"/>
  <c r="X112" i="25"/>
  <c r="X114" i="25"/>
  <c r="X115" i="25"/>
  <c r="X116" i="25"/>
  <c r="X117" i="25"/>
  <c r="X118" i="25"/>
  <c r="X119" i="25"/>
  <c r="X120" i="25"/>
  <c r="X121" i="25"/>
  <c r="X122" i="25"/>
  <c r="X123" i="25"/>
  <c r="X124" i="25"/>
  <c r="X125" i="25"/>
  <c r="X127" i="25"/>
  <c r="X128" i="25"/>
  <c r="X129" i="25"/>
  <c r="X130" i="25"/>
  <c r="X131" i="25"/>
  <c r="X132" i="25"/>
  <c r="X133" i="25"/>
  <c r="Y16" i="28"/>
  <c r="L160" i="21" l="1"/>
  <c r="L173" i="21" s="1"/>
  <c r="L181" i="21" s="1"/>
  <c r="L187" i="21" s="1"/>
  <c r="L40" i="23"/>
  <c r="L9" i="23" s="1"/>
  <c r="L12" i="23" s="1"/>
  <c r="L222" i="24"/>
  <c r="M14" i="26"/>
  <c r="L190" i="26"/>
  <c r="L9" i="28"/>
  <c r="L10" i="28" s="1"/>
  <c r="L54" i="28"/>
  <c r="L62" i="28" s="1"/>
  <c r="L68" i="28" s="1"/>
  <c r="L14" i="28" s="1"/>
  <c r="L160" i="26"/>
  <c r="L173" i="26" s="1"/>
  <c r="L181" i="26" s="1"/>
  <c r="L187" i="26" s="1"/>
  <c r="L222" i="26"/>
  <c r="L160" i="24"/>
  <c r="L173" i="24" s="1"/>
  <c r="L181" i="24" s="1"/>
  <c r="L187" i="24" s="1"/>
  <c r="L190" i="24"/>
  <c r="L160" i="25"/>
  <c r="L173" i="25" s="1"/>
  <c r="L181" i="25" s="1"/>
  <c r="L187" i="25" s="1"/>
  <c r="L190" i="25"/>
  <c r="L222" i="25"/>
  <c r="L160" i="23"/>
  <c r="L173" i="23" s="1"/>
  <c r="L181" i="23" s="1"/>
  <c r="L187" i="23" s="1"/>
  <c r="L190" i="23"/>
  <c r="L222" i="23"/>
  <c r="L70" i="23"/>
  <c r="L160" i="22"/>
  <c r="L173" i="22" s="1"/>
  <c r="L181" i="22" s="1"/>
  <c r="L187" i="22" s="1"/>
  <c r="L190" i="22"/>
  <c r="L222" i="21"/>
  <c r="L190" i="21"/>
  <c r="L70" i="26"/>
  <c r="L99" i="26"/>
  <c r="L40" i="26"/>
  <c r="L9" i="26" s="1"/>
  <c r="L40" i="24"/>
  <c r="L9" i="24" s="1"/>
  <c r="L12" i="24" s="1"/>
  <c r="L70" i="24"/>
  <c r="L99" i="24"/>
  <c r="L40" i="25"/>
  <c r="L70" i="25"/>
  <c r="L99" i="25"/>
  <c r="L99" i="23"/>
  <c r="L70" i="22"/>
  <c r="L222" i="22"/>
  <c r="L99" i="22"/>
  <c r="L40" i="22"/>
  <c r="L9" i="22" s="1"/>
  <c r="L40" i="21"/>
  <c r="L53" i="21" s="1"/>
  <c r="L61" i="21" s="1"/>
  <c r="L67" i="21" s="1"/>
  <c r="L99" i="21"/>
  <c r="L70" i="21"/>
  <c r="B21" i="18"/>
  <c r="C21" i="18"/>
  <c r="D21" i="18"/>
  <c r="G9" i="5"/>
  <c r="L8" i="23" l="1"/>
  <c r="L10" i="23" s="1"/>
  <c r="L53" i="23"/>
  <c r="L61" i="23" s="1"/>
  <c r="L67" i="23" s="1"/>
  <c r="L14" i="23" s="1"/>
  <c r="K21" i="18"/>
  <c r="L12" i="28"/>
  <c r="L13" i="28" s="1"/>
  <c r="L8" i="24"/>
  <c r="L13" i="24" s="1"/>
  <c r="L53" i="24"/>
  <c r="L61" i="24" s="1"/>
  <c r="L67" i="24" s="1"/>
  <c r="L14" i="24" s="1"/>
  <c r="L8" i="25"/>
  <c r="L9" i="25"/>
  <c r="L53" i="25"/>
  <c r="L61" i="25" s="1"/>
  <c r="L67" i="25" s="1"/>
  <c r="L14" i="25" s="1"/>
  <c r="L14" i="21"/>
  <c r="L8" i="26"/>
  <c r="L10" i="26" s="1"/>
  <c r="L53" i="26"/>
  <c r="L61" i="26" s="1"/>
  <c r="L67" i="26" s="1"/>
  <c r="L14" i="26" s="1"/>
  <c r="L12" i="26"/>
  <c r="L53" i="22"/>
  <c r="L61" i="22" s="1"/>
  <c r="L67" i="22" s="1"/>
  <c r="L14" i="22" s="1"/>
  <c r="L8" i="22"/>
  <c r="L10" i="22" s="1"/>
  <c r="L12" i="22"/>
  <c r="L8" i="21"/>
  <c r="L9" i="21"/>
  <c r="L12" i="21" s="1"/>
  <c r="K62" i="26"/>
  <c r="Y62" i="26" s="1"/>
  <c r="K46" i="26"/>
  <c r="K84" i="21"/>
  <c r="L13" i="21" l="1"/>
  <c r="L10" i="24"/>
  <c r="L13" i="23"/>
  <c r="L13" i="22"/>
  <c r="L10" i="25"/>
  <c r="L13" i="26"/>
  <c r="L12" i="25"/>
  <c r="L13" i="25" s="1"/>
  <c r="L10" i="21"/>
  <c r="K16" i="28"/>
  <c r="K17" i="28"/>
  <c r="K22" i="28"/>
  <c r="K41" i="28" s="1"/>
  <c r="K47" i="28"/>
  <c r="K55" i="28"/>
  <c r="K59" i="28"/>
  <c r="K63" i="28"/>
  <c r="K176" i="28"/>
  <c r="K184" i="28" s="1"/>
  <c r="K190" i="28" s="1"/>
  <c r="K16" i="26"/>
  <c r="K17" i="26"/>
  <c r="K22" i="26"/>
  <c r="K29" i="26"/>
  <c r="K41" i="26"/>
  <c r="K54" i="26"/>
  <c r="K58" i="26"/>
  <c r="K71" i="26"/>
  <c r="K84" i="26"/>
  <c r="K100" i="26"/>
  <c r="K113" i="26"/>
  <c r="K126" i="26"/>
  <c r="K136" i="26"/>
  <c r="K145" i="26"/>
  <c r="K161" i="26"/>
  <c r="K166" i="26"/>
  <c r="K174" i="26"/>
  <c r="K178" i="26"/>
  <c r="K182" i="26"/>
  <c r="K191" i="26"/>
  <c r="K206" i="26"/>
  <c r="K223" i="26"/>
  <c r="K238" i="26"/>
  <c r="K254" i="26"/>
  <c r="K16" i="24"/>
  <c r="K17" i="24"/>
  <c r="K22" i="24"/>
  <c r="K29" i="24"/>
  <c r="K41" i="24"/>
  <c r="K46" i="24"/>
  <c r="K54" i="24"/>
  <c r="K58" i="24"/>
  <c r="K71" i="24"/>
  <c r="K84" i="24"/>
  <c r="K100" i="24"/>
  <c r="K113" i="24"/>
  <c r="K126" i="24"/>
  <c r="K136" i="24"/>
  <c r="K145" i="24"/>
  <c r="K161" i="24"/>
  <c r="K166" i="24"/>
  <c r="K174" i="24"/>
  <c r="K178" i="24"/>
  <c r="K182" i="24"/>
  <c r="K191" i="24"/>
  <c r="K206" i="24"/>
  <c r="K223" i="24"/>
  <c r="K238" i="24"/>
  <c r="K254" i="24"/>
  <c r="K16" i="25"/>
  <c r="K17" i="25"/>
  <c r="K22" i="25"/>
  <c r="K29" i="25"/>
  <c r="K41" i="25"/>
  <c r="K46" i="25"/>
  <c r="K54" i="25"/>
  <c r="K58" i="25"/>
  <c r="K71" i="25"/>
  <c r="K84" i="25"/>
  <c r="K100" i="25"/>
  <c r="K113" i="25"/>
  <c r="K126" i="25"/>
  <c r="K136" i="25"/>
  <c r="K145" i="25"/>
  <c r="K161" i="25"/>
  <c r="K166" i="25"/>
  <c r="K174" i="25"/>
  <c r="K178" i="25"/>
  <c r="K182" i="25"/>
  <c r="K191" i="25"/>
  <c r="K206" i="25"/>
  <c r="K223" i="25"/>
  <c r="K238" i="25"/>
  <c r="K254" i="25"/>
  <c r="K16" i="23"/>
  <c r="K17" i="23"/>
  <c r="K22" i="23"/>
  <c r="K29" i="23"/>
  <c r="K41" i="23"/>
  <c r="K46" i="23"/>
  <c r="K54" i="23"/>
  <c r="K58" i="23"/>
  <c r="K71" i="23"/>
  <c r="K84" i="23"/>
  <c r="K100" i="23"/>
  <c r="K113" i="23"/>
  <c r="K126" i="23"/>
  <c r="K136" i="23"/>
  <c r="K145" i="23"/>
  <c r="K161" i="23"/>
  <c r="K166" i="23"/>
  <c r="K174" i="23"/>
  <c r="K178" i="23"/>
  <c r="K182" i="23"/>
  <c r="K191" i="23"/>
  <c r="K206" i="23"/>
  <c r="K223" i="23"/>
  <c r="K238" i="23"/>
  <c r="K254" i="23"/>
  <c r="K16" i="22"/>
  <c r="K17" i="22"/>
  <c r="K22" i="22"/>
  <c r="K29" i="22"/>
  <c r="K41" i="22"/>
  <c r="K46" i="22"/>
  <c r="K54" i="22"/>
  <c r="K58" i="22"/>
  <c r="K62" i="22"/>
  <c r="K71" i="22"/>
  <c r="K84" i="22"/>
  <c r="K100" i="22"/>
  <c r="K113" i="22"/>
  <c r="K126" i="22"/>
  <c r="K136" i="22"/>
  <c r="K145" i="22"/>
  <c r="K161" i="22"/>
  <c r="K166" i="22"/>
  <c r="K174" i="22"/>
  <c r="K178" i="22"/>
  <c r="K182" i="22"/>
  <c r="K191" i="22"/>
  <c r="K206" i="22"/>
  <c r="K223" i="22"/>
  <c r="K238" i="22"/>
  <c r="K254" i="22"/>
  <c r="K16" i="21"/>
  <c r="K17" i="21"/>
  <c r="K22" i="21"/>
  <c r="K29" i="21"/>
  <c r="K41" i="21"/>
  <c r="K46" i="21"/>
  <c r="K54" i="21"/>
  <c r="K58" i="21"/>
  <c r="K62" i="21"/>
  <c r="K71" i="21"/>
  <c r="K100" i="21"/>
  <c r="K113" i="21"/>
  <c r="K126" i="21"/>
  <c r="K136" i="21"/>
  <c r="K145" i="21"/>
  <c r="K161" i="21"/>
  <c r="K166" i="21"/>
  <c r="K174" i="21"/>
  <c r="K178" i="21"/>
  <c r="K182" i="21"/>
  <c r="K191" i="21"/>
  <c r="K206" i="21"/>
  <c r="K223" i="21"/>
  <c r="K238" i="21"/>
  <c r="K254" i="21"/>
  <c r="K70" i="21" l="1"/>
  <c r="K8" i="28"/>
  <c r="K222" i="24"/>
  <c r="K160" i="25"/>
  <c r="K173" i="25" s="1"/>
  <c r="K181" i="25" s="1"/>
  <c r="K187" i="25" s="1"/>
  <c r="K190" i="25"/>
  <c r="K160" i="23"/>
  <c r="K173" i="23" s="1"/>
  <c r="K181" i="23" s="1"/>
  <c r="K187" i="23" s="1"/>
  <c r="K222" i="23"/>
  <c r="K70" i="22"/>
  <c r="K160" i="21"/>
  <c r="K222" i="21"/>
  <c r="K190" i="21"/>
  <c r="K40" i="26"/>
  <c r="K8" i="26" s="1"/>
  <c r="K40" i="24"/>
  <c r="K8" i="24" s="1"/>
  <c r="K99" i="24"/>
  <c r="K70" i="24"/>
  <c r="K40" i="25"/>
  <c r="K8" i="25" s="1"/>
  <c r="K99" i="25"/>
  <c r="K70" i="23"/>
  <c r="K99" i="26"/>
  <c r="K70" i="26"/>
  <c r="K222" i="26"/>
  <c r="K190" i="26"/>
  <c r="K160" i="26"/>
  <c r="K173" i="26" s="1"/>
  <c r="K181" i="26" s="1"/>
  <c r="K187" i="26" s="1"/>
  <c r="K160" i="24"/>
  <c r="K173" i="24" s="1"/>
  <c r="K181" i="24" s="1"/>
  <c r="K187" i="24" s="1"/>
  <c r="K190" i="24"/>
  <c r="K222" i="25"/>
  <c r="K70" i="25"/>
  <c r="K190" i="23"/>
  <c r="K99" i="23"/>
  <c r="K40" i="23"/>
  <c r="K8" i="23" s="1"/>
  <c r="K222" i="22"/>
  <c r="K160" i="22"/>
  <c r="K173" i="22" s="1"/>
  <c r="K181" i="22" s="1"/>
  <c r="K187" i="22" s="1"/>
  <c r="K190" i="22"/>
  <c r="K40" i="22"/>
  <c r="K8" i="22" s="1"/>
  <c r="K99" i="22"/>
  <c r="K99" i="21"/>
  <c r="K40" i="21"/>
  <c r="X137" i="25"/>
  <c r="X138" i="25"/>
  <c r="X139" i="25"/>
  <c r="X140" i="25"/>
  <c r="X141" i="25"/>
  <c r="X142" i="25"/>
  <c r="X143" i="25"/>
  <c r="X144" i="25"/>
  <c r="X146" i="25"/>
  <c r="X147" i="25"/>
  <c r="X148" i="25"/>
  <c r="X149" i="25"/>
  <c r="X150" i="25"/>
  <c r="X151" i="25"/>
  <c r="X152" i="25"/>
  <c r="X153" i="25"/>
  <c r="X154" i="25"/>
  <c r="X155" i="25"/>
  <c r="X156" i="25"/>
  <c r="X157" i="25"/>
  <c r="X158" i="25"/>
  <c r="X159" i="25"/>
  <c r="X162" i="25"/>
  <c r="X163" i="25"/>
  <c r="X164" i="25"/>
  <c r="X165" i="25"/>
  <c r="X167" i="25"/>
  <c r="X168" i="25"/>
  <c r="X169" i="25"/>
  <c r="X170" i="25"/>
  <c r="X171" i="25"/>
  <c r="X172" i="25"/>
  <c r="X175" i="25"/>
  <c r="X176" i="25"/>
  <c r="X177" i="25"/>
  <c r="X179" i="25"/>
  <c r="X180" i="25"/>
  <c r="X183" i="25"/>
  <c r="X184" i="25"/>
  <c r="X185" i="25"/>
  <c r="X186" i="25"/>
  <c r="X188" i="25"/>
  <c r="J58" i="26"/>
  <c r="Y58" i="26" s="1"/>
  <c r="J54" i="26"/>
  <c r="Y54" i="26" s="1"/>
  <c r="J41" i="26"/>
  <c r="Y41" i="26" s="1"/>
  <c r="J29" i="26"/>
  <c r="Y29" i="26" s="1"/>
  <c r="J22" i="26"/>
  <c r="Y22" i="26" s="1"/>
  <c r="J58" i="24"/>
  <c r="Y58" i="24" s="1"/>
  <c r="J54" i="24"/>
  <c r="Y54" i="24" s="1"/>
  <c r="K8" i="21" l="1"/>
  <c r="K173" i="21"/>
  <c r="K9" i="28"/>
  <c r="K10" i="28" s="1"/>
  <c r="K54" i="28"/>
  <c r="K62" i="28" s="1"/>
  <c r="K53" i="26"/>
  <c r="K61" i="26" s="1"/>
  <c r="K67" i="26" s="1"/>
  <c r="K14" i="26" s="1"/>
  <c r="K9" i="26"/>
  <c r="K10" i="26" s="1"/>
  <c r="K9" i="24"/>
  <c r="K10" i="24" s="1"/>
  <c r="K53" i="25"/>
  <c r="K61" i="25" s="1"/>
  <c r="K67" i="25" s="1"/>
  <c r="K14" i="25" s="1"/>
  <c r="K9" i="25"/>
  <c r="K10" i="25" s="1"/>
  <c r="K53" i="23"/>
  <c r="K61" i="23" s="1"/>
  <c r="K67" i="23" s="1"/>
  <c r="K14" i="23" s="1"/>
  <c r="K9" i="23"/>
  <c r="K10" i="23" s="1"/>
  <c r="K53" i="24"/>
  <c r="K61" i="24" s="1"/>
  <c r="K67" i="24" s="1"/>
  <c r="K14" i="24" s="1"/>
  <c r="K19" i="24" s="1"/>
  <c r="K53" i="22"/>
  <c r="K61" i="22" s="1"/>
  <c r="K67" i="22" s="1"/>
  <c r="K14" i="22" s="1"/>
  <c r="K9" i="22"/>
  <c r="K10" i="22" s="1"/>
  <c r="K53" i="21"/>
  <c r="K9" i="21"/>
  <c r="J16" i="26"/>
  <c r="J17" i="26"/>
  <c r="J40" i="26"/>
  <c r="Y40" i="26" s="1"/>
  <c r="J46" i="26"/>
  <c r="Y46" i="26" s="1"/>
  <c r="J71" i="26"/>
  <c r="J84" i="26"/>
  <c r="J100" i="26"/>
  <c r="J113" i="26"/>
  <c r="J126" i="26"/>
  <c r="J136" i="26"/>
  <c r="Y136" i="26" s="1"/>
  <c r="J145" i="26"/>
  <c r="Y145" i="26" s="1"/>
  <c r="J161" i="26"/>
  <c r="Y161" i="26" s="1"/>
  <c r="J166" i="26"/>
  <c r="Y166" i="26" s="1"/>
  <c r="J174" i="26"/>
  <c r="Y174" i="26" s="1"/>
  <c r="J178" i="26"/>
  <c r="Y178" i="26" s="1"/>
  <c r="J182" i="26"/>
  <c r="Y182" i="26" s="1"/>
  <c r="J191" i="26"/>
  <c r="J206" i="26"/>
  <c r="J223" i="26"/>
  <c r="J238" i="26"/>
  <c r="J254" i="26"/>
  <c r="J16" i="24"/>
  <c r="J17" i="24"/>
  <c r="J22" i="24"/>
  <c r="Y22" i="24" s="1"/>
  <c r="J29" i="24"/>
  <c r="Y29" i="24" s="1"/>
  <c r="J41" i="24"/>
  <c r="Y41" i="24" s="1"/>
  <c r="J46" i="24"/>
  <c r="Y46" i="24" s="1"/>
  <c r="J71" i="24"/>
  <c r="J84" i="24"/>
  <c r="J100" i="24"/>
  <c r="J113" i="24"/>
  <c r="J126" i="24"/>
  <c r="J136" i="24"/>
  <c r="Y136" i="24" s="1"/>
  <c r="J145" i="24"/>
  <c r="Y145" i="24" s="1"/>
  <c r="J161" i="24"/>
  <c r="Y161" i="24" s="1"/>
  <c r="J166" i="24"/>
  <c r="Y166" i="24" s="1"/>
  <c r="J174" i="24"/>
  <c r="Y174" i="24" s="1"/>
  <c r="J178" i="24"/>
  <c r="Y178" i="24" s="1"/>
  <c r="J182" i="24"/>
  <c r="Y182" i="24" s="1"/>
  <c r="J191" i="24"/>
  <c r="J206" i="24"/>
  <c r="J223" i="24"/>
  <c r="J238" i="24"/>
  <c r="J254" i="24"/>
  <c r="J16" i="25"/>
  <c r="J17" i="25"/>
  <c r="J22" i="25"/>
  <c r="Y22" i="25" s="1"/>
  <c r="J29" i="25"/>
  <c r="Y29" i="25" s="1"/>
  <c r="J41" i="25"/>
  <c r="Y41" i="25" s="1"/>
  <c r="J46" i="25"/>
  <c r="Y46" i="25" s="1"/>
  <c r="J54" i="25"/>
  <c r="Y54" i="25" s="1"/>
  <c r="J58" i="25"/>
  <c r="Y58" i="25" s="1"/>
  <c r="J71" i="25"/>
  <c r="J84" i="25"/>
  <c r="J100" i="25"/>
  <c r="J113" i="25"/>
  <c r="J126" i="25"/>
  <c r="J136" i="25"/>
  <c r="Y136" i="25" s="1"/>
  <c r="J145" i="25"/>
  <c r="Y145" i="25" s="1"/>
  <c r="J161" i="25"/>
  <c r="Y161" i="25" s="1"/>
  <c r="J166" i="25"/>
  <c r="Y166" i="25" s="1"/>
  <c r="J174" i="25"/>
  <c r="Y174" i="25" s="1"/>
  <c r="J178" i="25"/>
  <c r="Y178" i="25" s="1"/>
  <c r="J182" i="25"/>
  <c r="Y182" i="25" s="1"/>
  <c r="J191" i="25"/>
  <c r="J206" i="25"/>
  <c r="J223" i="25"/>
  <c r="J238" i="25"/>
  <c r="J254" i="25"/>
  <c r="J16" i="23"/>
  <c r="J17" i="23"/>
  <c r="J22" i="23"/>
  <c r="Y22" i="23" s="1"/>
  <c r="J29" i="23"/>
  <c r="Y29" i="23" s="1"/>
  <c r="J41" i="23"/>
  <c r="Y41" i="23" s="1"/>
  <c r="J46" i="23"/>
  <c r="Y46" i="23" s="1"/>
  <c r="J54" i="23"/>
  <c r="Y54" i="23" s="1"/>
  <c r="J58" i="23"/>
  <c r="Y58" i="23" s="1"/>
  <c r="J71" i="23"/>
  <c r="J84" i="23"/>
  <c r="J100" i="23"/>
  <c r="J113" i="23"/>
  <c r="J126" i="23"/>
  <c r="J136" i="23"/>
  <c r="Y136" i="23" s="1"/>
  <c r="J145" i="23"/>
  <c r="Y145" i="23" s="1"/>
  <c r="J161" i="23"/>
  <c r="Y161" i="23" s="1"/>
  <c r="J166" i="23"/>
  <c r="Y166" i="23" s="1"/>
  <c r="J174" i="23"/>
  <c r="Y174" i="23" s="1"/>
  <c r="J178" i="23"/>
  <c r="Y178" i="23" s="1"/>
  <c r="J182" i="23"/>
  <c r="Y182" i="23" s="1"/>
  <c r="J191" i="23"/>
  <c r="J206" i="23"/>
  <c r="J223" i="23"/>
  <c r="J238" i="23"/>
  <c r="J254" i="23"/>
  <c r="J16" i="22"/>
  <c r="J17" i="22"/>
  <c r="J22" i="22"/>
  <c r="Y22" i="22" s="1"/>
  <c r="J29" i="22"/>
  <c r="Y29" i="22" s="1"/>
  <c r="J41" i="22"/>
  <c r="Y41" i="22" s="1"/>
  <c r="J46" i="22"/>
  <c r="Y46" i="22" s="1"/>
  <c r="J54" i="22"/>
  <c r="Y54" i="22" s="1"/>
  <c r="J58" i="22"/>
  <c r="Y58" i="22" s="1"/>
  <c r="J62" i="22"/>
  <c r="Y62" i="22" s="1"/>
  <c r="J71" i="22"/>
  <c r="J84" i="22"/>
  <c r="J100" i="22"/>
  <c r="J113" i="22"/>
  <c r="J126" i="22"/>
  <c r="J136" i="22"/>
  <c r="Y136" i="22" s="1"/>
  <c r="J145" i="22"/>
  <c r="Y145" i="22" s="1"/>
  <c r="J161" i="22"/>
  <c r="Y161" i="22" s="1"/>
  <c r="J166" i="22"/>
  <c r="Y166" i="22" s="1"/>
  <c r="J174" i="22"/>
  <c r="Y174" i="22" s="1"/>
  <c r="J178" i="22"/>
  <c r="Y178" i="22" s="1"/>
  <c r="J182" i="22"/>
  <c r="Y182" i="22" s="1"/>
  <c r="J191" i="22"/>
  <c r="J206" i="22"/>
  <c r="J223" i="22"/>
  <c r="J238" i="22"/>
  <c r="J254" i="22"/>
  <c r="J16" i="21"/>
  <c r="J17" i="21"/>
  <c r="J22" i="21"/>
  <c r="Y22" i="21" s="1"/>
  <c r="J29" i="21"/>
  <c r="Y29" i="21" s="1"/>
  <c r="J41" i="21"/>
  <c r="Y41" i="21" s="1"/>
  <c r="J46" i="21"/>
  <c r="Y46" i="21" s="1"/>
  <c r="J54" i="21"/>
  <c r="Y54" i="21" s="1"/>
  <c r="J58" i="21"/>
  <c r="Y58" i="21" s="1"/>
  <c r="J62" i="21"/>
  <c r="Y62" i="21" s="1"/>
  <c r="J71" i="21"/>
  <c r="J84" i="21"/>
  <c r="J100" i="21"/>
  <c r="J113" i="21"/>
  <c r="J126" i="21"/>
  <c r="J136" i="21"/>
  <c r="Y136" i="21" s="1"/>
  <c r="J145" i="21"/>
  <c r="Y145" i="21" s="1"/>
  <c r="J161" i="21"/>
  <c r="Y161" i="21" s="1"/>
  <c r="J166" i="21"/>
  <c r="Y166" i="21" s="1"/>
  <c r="J174" i="21"/>
  <c r="Y174" i="21" s="1"/>
  <c r="J178" i="21"/>
  <c r="Y178" i="21" s="1"/>
  <c r="J182" i="21"/>
  <c r="Y182" i="21" s="1"/>
  <c r="J191" i="21"/>
  <c r="J206" i="21"/>
  <c r="J223" i="21"/>
  <c r="J238" i="21"/>
  <c r="J254" i="21"/>
  <c r="K10" i="21" l="1"/>
  <c r="K181" i="21"/>
  <c r="Z8" i="21"/>
  <c r="AD8" i="21" s="1"/>
  <c r="Z9" i="21"/>
  <c r="AD9" i="21" s="1"/>
  <c r="K61" i="21"/>
  <c r="K12" i="28"/>
  <c r="K13" i="28" s="1"/>
  <c r="K68" i="28"/>
  <c r="K14" i="28" s="1"/>
  <c r="K12" i="23"/>
  <c r="K13" i="23" s="1"/>
  <c r="K12" i="26"/>
  <c r="K13" i="26" s="1"/>
  <c r="K12" i="25"/>
  <c r="K13" i="25" s="1"/>
  <c r="J70" i="22"/>
  <c r="K12" i="24"/>
  <c r="K13" i="24" s="1"/>
  <c r="J190" i="26"/>
  <c r="J70" i="21"/>
  <c r="J9" i="26"/>
  <c r="K12" i="22"/>
  <c r="K13" i="22" s="1"/>
  <c r="J190" i="22"/>
  <c r="K12" i="21"/>
  <c r="K13" i="21" s="1"/>
  <c r="J190" i="23"/>
  <c r="J160" i="24"/>
  <c r="Y160" i="24" s="1"/>
  <c r="J40" i="24"/>
  <c r="J222" i="22"/>
  <c r="J160" i="22"/>
  <c r="Y17" i="26"/>
  <c r="Y8" i="26"/>
  <c r="Y17" i="24"/>
  <c r="Y17" i="25"/>
  <c r="Y16" i="25"/>
  <c r="J40" i="25"/>
  <c r="Y16" i="23"/>
  <c r="Y17" i="23"/>
  <c r="J40" i="23"/>
  <c r="Y17" i="22"/>
  <c r="J160" i="21"/>
  <c r="Y160" i="21" s="1"/>
  <c r="Y16" i="26"/>
  <c r="J160" i="26"/>
  <c r="Y160" i="26" s="1"/>
  <c r="J70" i="26"/>
  <c r="J222" i="26"/>
  <c r="J99" i="26"/>
  <c r="J8" i="26"/>
  <c r="J53" i="26"/>
  <c r="Y53" i="26" s="1"/>
  <c r="Y16" i="24"/>
  <c r="J222" i="24"/>
  <c r="J190" i="24"/>
  <c r="J70" i="24"/>
  <c r="J99" i="24"/>
  <c r="J99" i="25"/>
  <c r="J222" i="25"/>
  <c r="J160" i="25"/>
  <c r="Y160" i="25" s="1"/>
  <c r="J190" i="25"/>
  <c r="J70" i="25"/>
  <c r="J70" i="23"/>
  <c r="J222" i="23"/>
  <c r="J160" i="23"/>
  <c r="Y160" i="23" s="1"/>
  <c r="J99" i="23"/>
  <c r="Y16" i="22"/>
  <c r="J99" i="22"/>
  <c r="J40" i="22"/>
  <c r="Y17" i="21"/>
  <c r="J40" i="21"/>
  <c r="J222" i="21"/>
  <c r="Y16" i="21"/>
  <c r="J190" i="21"/>
  <c r="J99" i="21"/>
  <c r="Z10" i="21" l="1"/>
  <c r="Z12" i="21"/>
  <c r="K67" i="21"/>
  <c r="K187" i="21"/>
  <c r="Y40" i="24"/>
  <c r="Y8" i="24" s="1"/>
  <c r="Y40" i="25"/>
  <c r="Y8" i="25" s="1"/>
  <c r="Y40" i="23"/>
  <c r="Y8" i="23" s="1"/>
  <c r="J173" i="22"/>
  <c r="Y160" i="22"/>
  <c r="J8" i="22"/>
  <c r="Y40" i="22"/>
  <c r="Y40" i="21"/>
  <c r="Y9" i="21" s="1"/>
  <c r="J53" i="24"/>
  <c r="Y53" i="24" s="1"/>
  <c r="J9" i="24"/>
  <c r="J12" i="24" s="1"/>
  <c r="J10" i="26"/>
  <c r="J12" i="26"/>
  <c r="J13" i="26" s="1"/>
  <c r="Y9" i="26"/>
  <c r="Y10" i="26" s="1"/>
  <c r="J173" i="26"/>
  <c r="Y173" i="26" s="1"/>
  <c r="J173" i="24"/>
  <c r="J8" i="24"/>
  <c r="J9" i="25"/>
  <c r="J173" i="25"/>
  <c r="Y173" i="25" s="1"/>
  <c r="J9" i="23"/>
  <c r="J8" i="23"/>
  <c r="J53" i="23"/>
  <c r="J173" i="23"/>
  <c r="Y173" i="23" s="1"/>
  <c r="J173" i="21"/>
  <c r="J61" i="26"/>
  <c r="Y61" i="26" s="1"/>
  <c r="J53" i="25"/>
  <c r="J8" i="25"/>
  <c r="J9" i="22"/>
  <c r="J53" i="22"/>
  <c r="Y53" i="22" s="1"/>
  <c r="J53" i="21"/>
  <c r="J9" i="21"/>
  <c r="J8" i="21"/>
  <c r="Z13" i="21" l="1"/>
  <c r="AD12" i="21"/>
  <c r="Y9" i="24"/>
  <c r="Y12" i="24" s="1"/>
  <c r="Y13" i="24" s="1"/>
  <c r="Y9" i="25"/>
  <c r="Y10" i="25" s="1"/>
  <c r="Y9" i="23"/>
  <c r="Y10" i="23" s="1"/>
  <c r="K14" i="21"/>
  <c r="Z14" i="21"/>
  <c r="AD14" i="21" s="1"/>
  <c r="J181" i="24"/>
  <c r="Y181" i="24" s="1"/>
  <c r="Y173" i="24"/>
  <c r="J61" i="25"/>
  <c r="Y61" i="25" s="1"/>
  <c r="Y53" i="25"/>
  <c r="J61" i="23"/>
  <c r="Y61" i="23" s="1"/>
  <c r="Y53" i="23"/>
  <c r="J181" i="22"/>
  <c r="Y173" i="22"/>
  <c r="J61" i="21"/>
  <c r="Y61" i="21" s="1"/>
  <c r="Y53" i="21"/>
  <c r="Y8" i="21"/>
  <c r="Y10" i="21" s="1"/>
  <c r="J181" i="21"/>
  <c r="Y181" i="21" s="1"/>
  <c r="Y173" i="21"/>
  <c r="J10" i="24"/>
  <c r="J61" i="24"/>
  <c r="J13" i="24"/>
  <c r="Y12" i="26"/>
  <c r="Y13" i="26" s="1"/>
  <c r="J12" i="25"/>
  <c r="J13" i="25" s="1"/>
  <c r="J10" i="23"/>
  <c r="J10" i="22"/>
  <c r="J12" i="21"/>
  <c r="J181" i="26"/>
  <c r="Y181" i="26" s="1"/>
  <c r="J10" i="25"/>
  <c r="J181" i="25"/>
  <c r="Y181" i="25" s="1"/>
  <c r="J12" i="23"/>
  <c r="J13" i="23" s="1"/>
  <c r="J181" i="23"/>
  <c r="Y181" i="23" s="1"/>
  <c r="J67" i="26"/>
  <c r="Y67" i="26" s="1"/>
  <c r="J12" i="22"/>
  <c r="J61" i="22"/>
  <c r="Y61" i="22" s="1"/>
  <c r="Y8" i="22"/>
  <c r="Y9" i="22"/>
  <c r="J10" i="21"/>
  <c r="Y12" i="21"/>
  <c r="AD3" i="21" l="1"/>
  <c r="Y10" i="24"/>
  <c r="J187" i="24"/>
  <c r="Y187" i="24" s="1"/>
  <c r="Y12" i="25"/>
  <c r="Y13" i="25" s="1"/>
  <c r="J67" i="25"/>
  <c r="J14" i="25" s="1"/>
  <c r="J67" i="23"/>
  <c r="Y67" i="23" s="1"/>
  <c r="Y14" i="23" s="1"/>
  <c r="Y12" i="23"/>
  <c r="Y13" i="23" s="1"/>
  <c r="Y13" i="21"/>
  <c r="J67" i="21"/>
  <c r="Y67" i="21" s="1"/>
  <c r="Y14" i="21" s="1"/>
  <c r="J67" i="24"/>
  <c r="Y67" i="24" s="1"/>
  <c r="Y14" i="24" s="1"/>
  <c r="Y61" i="24"/>
  <c r="J187" i="22"/>
  <c r="Y187" i="22" s="1"/>
  <c r="Y181" i="22"/>
  <c r="J187" i="21"/>
  <c r="Y187" i="21" s="1"/>
  <c r="J13" i="22"/>
  <c r="J13" i="21"/>
  <c r="J187" i="26"/>
  <c r="Y187" i="26" s="1"/>
  <c r="J187" i="25"/>
  <c r="Y187" i="25" s="1"/>
  <c r="J187" i="23"/>
  <c r="Y187" i="23" s="1"/>
  <c r="J14" i="26"/>
  <c r="Y14" i="26"/>
  <c r="J67" i="22"/>
  <c r="Y67" i="22" s="1"/>
  <c r="Y12" i="22"/>
  <c r="Y13" i="22" s="1"/>
  <c r="Y10" i="22"/>
  <c r="J14" i="24" l="1"/>
  <c r="J19" i="24" s="1"/>
  <c r="Y19" i="24" s="1"/>
  <c r="J14" i="23"/>
  <c r="J14" i="21"/>
  <c r="J14" i="22"/>
  <c r="Y14" i="22"/>
  <c r="J16" i="28" l="1"/>
  <c r="J17" i="28"/>
  <c r="J22" i="28"/>
  <c r="Y29" i="28"/>
  <c r="J47" i="28"/>
  <c r="Y47" i="28" s="1"/>
  <c r="J55" i="28"/>
  <c r="Y55" i="28" s="1"/>
  <c r="J59" i="28"/>
  <c r="Y59" i="28" s="1"/>
  <c r="J63" i="28"/>
  <c r="Y63" i="28" s="1"/>
  <c r="Y138" i="28"/>
  <c r="Y147" i="28"/>
  <c r="Y164" i="28"/>
  <c r="J169" i="28"/>
  <c r="Y177" i="28"/>
  <c r="Y181" i="28"/>
  <c r="Y185" i="28"/>
  <c r="I11" i="22"/>
  <c r="Y169" i="28" l="1"/>
  <c r="J176" i="28"/>
  <c r="J184" i="28" s="1"/>
  <c r="J190" i="28" s="1"/>
  <c r="Y22" i="28"/>
  <c r="J41" i="28"/>
  <c r="Y41" i="28" s="1"/>
  <c r="Y163" i="28"/>
  <c r="Y17" i="28"/>
  <c r="I182" i="26"/>
  <c r="I174" i="26"/>
  <c r="I166" i="26"/>
  <c r="I161" i="26"/>
  <c r="I145" i="26"/>
  <c r="I136" i="26"/>
  <c r="I254" i="26"/>
  <c r="I238" i="26"/>
  <c r="I223" i="26"/>
  <c r="I206" i="26"/>
  <c r="I191" i="26"/>
  <c r="I182" i="24"/>
  <c r="I178" i="24"/>
  <c r="I174" i="24"/>
  <c r="I166" i="24"/>
  <c r="I161" i="24"/>
  <c r="I145" i="24"/>
  <c r="I136" i="24"/>
  <c r="I254" i="24"/>
  <c r="I238" i="24"/>
  <c r="I223" i="24"/>
  <c r="I206" i="24"/>
  <c r="I191" i="24"/>
  <c r="I182" i="25"/>
  <c r="X182" i="25" s="1"/>
  <c r="I178" i="25"/>
  <c r="X178" i="25" s="1"/>
  <c r="I174" i="25"/>
  <c r="X174" i="25" s="1"/>
  <c r="I166" i="25"/>
  <c r="X166" i="25" s="1"/>
  <c r="I161" i="25"/>
  <c r="X161" i="25" s="1"/>
  <c r="I145" i="25"/>
  <c r="X145" i="25" s="1"/>
  <c r="I136" i="25"/>
  <c r="X136" i="25" s="1"/>
  <c r="I254" i="25"/>
  <c r="X254" i="25" s="1"/>
  <c r="I238" i="25"/>
  <c r="X238" i="25" s="1"/>
  <c r="I223" i="25"/>
  <c r="X223" i="25" s="1"/>
  <c r="I206" i="25"/>
  <c r="X206" i="25" s="1"/>
  <c r="I191" i="25"/>
  <c r="X191" i="25" s="1"/>
  <c r="I254" i="23"/>
  <c r="I238" i="23"/>
  <c r="I223" i="23"/>
  <c r="I206" i="23"/>
  <c r="I191" i="23"/>
  <c r="I182" i="23"/>
  <c r="I178" i="23"/>
  <c r="I174" i="23"/>
  <c r="I166" i="23"/>
  <c r="I161" i="23"/>
  <c r="I145" i="23"/>
  <c r="I136" i="23"/>
  <c r="I254" i="22"/>
  <c r="I238" i="22"/>
  <c r="I223" i="22"/>
  <c r="I206" i="22"/>
  <c r="I191" i="22"/>
  <c r="I182" i="22"/>
  <c r="I178" i="22"/>
  <c r="I174" i="22"/>
  <c r="I166" i="22"/>
  <c r="I161" i="22"/>
  <c r="I145" i="22"/>
  <c r="I136" i="22"/>
  <c r="I254" i="21"/>
  <c r="I238" i="21"/>
  <c r="I223" i="21"/>
  <c r="I206" i="21"/>
  <c r="I191" i="21"/>
  <c r="I182" i="21"/>
  <c r="I178" i="21"/>
  <c r="I174" i="21"/>
  <c r="I166" i="21"/>
  <c r="I161" i="21"/>
  <c r="I145" i="21"/>
  <c r="I136" i="21"/>
  <c r="I19" i="28"/>
  <c r="J8" i="28" l="1"/>
  <c r="Y176" i="28"/>
  <c r="J54" i="28"/>
  <c r="J9" i="28"/>
  <c r="X195" i="28"/>
  <c r="X196" i="28"/>
  <c r="X197" i="28"/>
  <c r="X198" i="28"/>
  <c r="X199" i="28"/>
  <c r="X200" i="28"/>
  <c r="X201" i="28"/>
  <c r="X202" i="28"/>
  <c r="X203" i="28"/>
  <c r="X204" i="28"/>
  <c r="X205" i="28"/>
  <c r="X206" i="28"/>
  <c r="X207" i="28"/>
  <c r="X208" i="28"/>
  <c r="X210" i="28"/>
  <c r="X211" i="28"/>
  <c r="X212" i="28"/>
  <c r="X213" i="28"/>
  <c r="X214" i="28"/>
  <c r="X215" i="28"/>
  <c r="X216" i="28"/>
  <c r="X217" i="28"/>
  <c r="X218" i="28"/>
  <c r="X219" i="28"/>
  <c r="X220" i="28"/>
  <c r="X221" i="28"/>
  <c r="X222" i="28"/>
  <c r="X223" i="28"/>
  <c r="X224" i="28"/>
  <c r="X227" i="28"/>
  <c r="X228" i="28"/>
  <c r="X229" i="28"/>
  <c r="X230" i="28"/>
  <c r="X231" i="28"/>
  <c r="X232" i="28"/>
  <c r="X234" i="28"/>
  <c r="X235" i="28"/>
  <c r="X236" i="28"/>
  <c r="X237" i="28"/>
  <c r="X238" i="28"/>
  <c r="X239" i="28"/>
  <c r="X240" i="28"/>
  <c r="X241" i="28"/>
  <c r="X243" i="28"/>
  <c r="X244" i="28"/>
  <c r="X245" i="28"/>
  <c r="X246" i="28"/>
  <c r="X247" i="28"/>
  <c r="X248" i="28"/>
  <c r="X249" i="28"/>
  <c r="X250" i="28"/>
  <c r="X251" i="28"/>
  <c r="X252" i="28"/>
  <c r="X253" i="28"/>
  <c r="X254" i="28"/>
  <c r="X255" i="28"/>
  <c r="X256" i="28"/>
  <c r="X257" i="28"/>
  <c r="X258" i="28"/>
  <c r="X260" i="28"/>
  <c r="X261" i="28"/>
  <c r="X262" i="28"/>
  <c r="X263" i="28"/>
  <c r="X264" i="28"/>
  <c r="X265" i="28"/>
  <c r="X266" i="28"/>
  <c r="X139" i="28"/>
  <c r="X140" i="28"/>
  <c r="X141" i="28"/>
  <c r="X142" i="28"/>
  <c r="X143" i="28"/>
  <c r="X144" i="28"/>
  <c r="X145" i="28"/>
  <c r="X146" i="28"/>
  <c r="X148" i="28"/>
  <c r="X149" i="28"/>
  <c r="X150" i="28"/>
  <c r="X151" i="28"/>
  <c r="X152" i="28"/>
  <c r="X153" i="28"/>
  <c r="X154" i="28"/>
  <c r="X155" i="28"/>
  <c r="X156" i="28"/>
  <c r="X158" i="28"/>
  <c r="X159" i="28"/>
  <c r="X160" i="28"/>
  <c r="X161" i="28"/>
  <c r="X162" i="28"/>
  <c r="X165" i="28"/>
  <c r="X166" i="28"/>
  <c r="X167" i="28"/>
  <c r="X168" i="28"/>
  <c r="X170" i="28"/>
  <c r="X171" i="28"/>
  <c r="X172" i="28"/>
  <c r="X173" i="28"/>
  <c r="X174" i="28"/>
  <c r="X175" i="28"/>
  <c r="X178" i="28"/>
  <c r="X179" i="28"/>
  <c r="X180" i="28"/>
  <c r="X182" i="28"/>
  <c r="X183" i="28"/>
  <c r="X186" i="28"/>
  <c r="X187" i="28"/>
  <c r="X188" i="28"/>
  <c r="X189" i="28"/>
  <c r="X73" i="28"/>
  <c r="X74" i="28"/>
  <c r="X75" i="28"/>
  <c r="X76" i="28"/>
  <c r="X77" i="28"/>
  <c r="X78" i="28"/>
  <c r="X79" i="28"/>
  <c r="X80" i="28"/>
  <c r="X81" i="28"/>
  <c r="X82" i="28"/>
  <c r="X83" i="28"/>
  <c r="X84" i="28"/>
  <c r="X86" i="28"/>
  <c r="X87" i="28"/>
  <c r="X88" i="28"/>
  <c r="X89" i="28"/>
  <c r="X90" i="28"/>
  <c r="X91" i="28"/>
  <c r="X92" i="28"/>
  <c r="X93" i="28"/>
  <c r="X94" i="28"/>
  <c r="X95" i="28"/>
  <c r="X96" i="28"/>
  <c r="X97" i="28"/>
  <c r="X98" i="28"/>
  <c r="X99" i="28"/>
  <c r="X102" i="28"/>
  <c r="X103" i="28"/>
  <c r="X104" i="28"/>
  <c r="X105" i="28"/>
  <c r="X106" i="28"/>
  <c r="X107" i="28"/>
  <c r="X108" i="28"/>
  <c r="X109" i="28"/>
  <c r="X110" i="28"/>
  <c r="X111" i="28"/>
  <c r="X112" i="28"/>
  <c r="X113" i="28"/>
  <c r="X115" i="28"/>
  <c r="X116" i="28"/>
  <c r="X117" i="28"/>
  <c r="X118" i="28"/>
  <c r="X119" i="28"/>
  <c r="X120" i="28"/>
  <c r="X121" i="28"/>
  <c r="X122" i="28"/>
  <c r="X123" i="28"/>
  <c r="X124" i="28"/>
  <c r="X125" i="28"/>
  <c r="X126" i="28"/>
  <c r="X127" i="28"/>
  <c r="X129" i="28"/>
  <c r="X130" i="28"/>
  <c r="X131" i="28"/>
  <c r="X132" i="28"/>
  <c r="X133" i="28"/>
  <c r="X134" i="28"/>
  <c r="X135" i="28"/>
  <c r="X23" i="28"/>
  <c r="X24" i="28"/>
  <c r="X25" i="28"/>
  <c r="X26" i="28"/>
  <c r="X27" i="28"/>
  <c r="X28" i="28"/>
  <c r="X30" i="28"/>
  <c r="X31" i="28"/>
  <c r="X32" i="28"/>
  <c r="X33" i="28"/>
  <c r="X34" i="28"/>
  <c r="X36" i="28"/>
  <c r="X37" i="28"/>
  <c r="X38" i="28"/>
  <c r="X39" i="28"/>
  <c r="X40" i="28"/>
  <c r="X43" i="28"/>
  <c r="X44" i="28"/>
  <c r="X45" i="28"/>
  <c r="X46" i="28"/>
  <c r="X48" i="28"/>
  <c r="X49" i="28"/>
  <c r="X50" i="28"/>
  <c r="X51" i="28"/>
  <c r="X53" i="28"/>
  <c r="X56" i="28"/>
  <c r="X57" i="28"/>
  <c r="X58" i="28"/>
  <c r="X60" i="28"/>
  <c r="X61" i="28"/>
  <c r="X64" i="28"/>
  <c r="X65" i="28"/>
  <c r="X66" i="28"/>
  <c r="X67" i="28"/>
  <c r="X19" i="28"/>
  <c r="I16" i="28"/>
  <c r="I17" i="28"/>
  <c r="I22" i="28"/>
  <c r="I41" i="28" s="1"/>
  <c r="I47" i="28"/>
  <c r="I55" i="28"/>
  <c r="I59" i="28"/>
  <c r="I63" i="28"/>
  <c r="X85" i="28"/>
  <c r="X101" i="28"/>
  <c r="X114" i="28"/>
  <c r="X128" i="28"/>
  <c r="I169" i="28"/>
  <c r="I176" i="28" s="1"/>
  <c r="I184" i="28" s="1"/>
  <c r="I190" i="28" s="1"/>
  <c r="X209" i="28"/>
  <c r="X226" i="28"/>
  <c r="X242" i="28"/>
  <c r="X259" i="28"/>
  <c r="I126" i="26"/>
  <c r="X126" i="26" s="1"/>
  <c r="I113" i="26"/>
  <c r="X113" i="26" s="1"/>
  <c r="I100" i="26"/>
  <c r="X100" i="26" s="1"/>
  <c r="I84" i="26"/>
  <c r="I71" i="26"/>
  <c r="X71" i="26" s="1"/>
  <c r="I46" i="26"/>
  <c r="I11" i="26" s="1"/>
  <c r="I40" i="26"/>
  <c r="X191" i="26"/>
  <c r="X192" i="26"/>
  <c r="X193" i="26"/>
  <c r="X194" i="26"/>
  <c r="X195" i="26"/>
  <c r="X196" i="26"/>
  <c r="X197" i="26"/>
  <c r="X198" i="26"/>
  <c r="X199" i="26"/>
  <c r="X200" i="26"/>
  <c r="X201" i="26"/>
  <c r="X202" i="26"/>
  <c r="X203" i="26"/>
  <c r="X204" i="26"/>
  <c r="X205" i="26"/>
  <c r="X206" i="26"/>
  <c r="X207" i="26"/>
  <c r="X208" i="26"/>
  <c r="X209" i="26"/>
  <c r="X210" i="26"/>
  <c r="X211" i="26"/>
  <c r="X212" i="26"/>
  <c r="X213" i="26"/>
  <c r="X214" i="26"/>
  <c r="X215" i="26"/>
  <c r="X216" i="26"/>
  <c r="X217" i="26"/>
  <c r="X218" i="26"/>
  <c r="X219" i="26"/>
  <c r="X220" i="26"/>
  <c r="X221" i="26"/>
  <c r="X223" i="26"/>
  <c r="X224" i="26"/>
  <c r="X225" i="26"/>
  <c r="X226" i="26"/>
  <c r="X227" i="26"/>
  <c r="X228" i="26"/>
  <c r="X229" i="26"/>
  <c r="X230" i="26"/>
  <c r="X231" i="26"/>
  <c r="X232" i="26"/>
  <c r="X233" i="26"/>
  <c r="X234" i="26"/>
  <c r="X235" i="26"/>
  <c r="X236" i="26"/>
  <c r="X237" i="26"/>
  <c r="X238" i="26"/>
  <c r="X239" i="26"/>
  <c r="X240" i="26"/>
  <c r="X241" i="26"/>
  <c r="X242" i="26"/>
  <c r="X243" i="26"/>
  <c r="X244" i="26"/>
  <c r="X245" i="26"/>
  <c r="X246" i="26"/>
  <c r="X247" i="26"/>
  <c r="X248" i="26"/>
  <c r="X249" i="26"/>
  <c r="X250" i="26"/>
  <c r="X251" i="26"/>
  <c r="X252" i="26"/>
  <c r="X253" i="26"/>
  <c r="X254" i="26"/>
  <c r="X255" i="26"/>
  <c r="X256" i="26"/>
  <c r="X257" i="26"/>
  <c r="X258" i="26"/>
  <c r="X259" i="26"/>
  <c r="X260" i="26"/>
  <c r="X261" i="26"/>
  <c r="X136" i="26"/>
  <c r="X137" i="26"/>
  <c r="X138" i="26"/>
  <c r="X139" i="26"/>
  <c r="X140" i="26"/>
  <c r="X141" i="26"/>
  <c r="X142" i="26"/>
  <c r="X143" i="26"/>
  <c r="X144" i="26"/>
  <c r="X145" i="26"/>
  <c r="X146" i="26"/>
  <c r="X147" i="26"/>
  <c r="X148" i="26"/>
  <c r="X149" i="26"/>
  <c r="X150" i="26"/>
  <c r="X151" i="26"/>
  <c r="X152" i="26"/>
  <c r="X153" i="26"/>
  <c r="X154" i="26"/>
  <c r="X155" i="26"/>
  <c r="X156" i="26"/>
  <c r="X157" i="26"/>
  <c r="X158" i="26"/>
  <c r="X159" i="26"/>
  <c r="X161" i="26"/>
  <c r="X162" i="26"/>
  <c r="X163" i="26"/>
  <c r="X164" i="26"/>
  <c r="X165" i="26"/>
  <c r="X166" i="26"/>
  <c r="X167" i="26"/>
  <c r="X168" i="26"/>
  <c r="X169" i="26"/>
  <c r="X170" i="26"/>
  <c r="X171" i="26"/>
  <c r="X172" i="26"/>
  <c r="X174" i="26"/>
  <c r="X175" i="26"/>
  <c r="X176" i="26"/>
  <c r="X177" i="26"/>
  <c r="X180" i="26"/>
  <c r="X183" i="26"/>
  <c r="X184" i="26"/>
  <c r="X185" i="26"/>
  <c r="X186" i="26"/>
  <c r="X72" i="26"/>
  <c r="X73" i="26"/>
  <c r="X74" i="26"/>
  <c r="X75" i="26"/>
  <c r="X76" i="26"/>
  <c r="X77" i="26"/>
  <c r="X78" i="26"/>
  <c r="X79" i="26"/>
  <c r="X80" i="26"/>
  <c r="X81" i="26"/>
  <c r="X82" i="26"/>
  <c r="X83" i="26"/>
  <c r="X85" i="26"/>
  <c r="X86" i="26"/>
  <c r="X87" i="26"/>
  <c r="X88" i="26"/>
  <c r="X89" i="26"/>
  <c r="X90" i="26"/>
  <c r="X91" i="26"/>
  <c r="X92" i="26"/>
  <c r="X93" i="26"/>
  <c r="X94" i="26"/>
  <c r="X95" i="26"/>
  <c r="X96" i="26"/>
  <c r="X97" i="26"/>
  <c r="X98" i="26"/>
  <c r="X101" i="26"/>
  <c r="X102" i="26"/>
  <c r="X103" i="26"/>
  <c r="X104" i="26"/>
  <c r="X105" i="26"/>
  <c r="X106" i="26"/>
  <c r="X107" i="26"/>
  <c r="X108" i="26"/>
  <c r="X109" i="26"/>
  <c r="X110" i="26"/>
  <c r="X111" i="26"/>
  <c r="X112" i="26"/>
  <c r="X114" i="26"/>
  <c r="X115" i="26"/>
  <c r="X116" i="26"/>
  <c r="X117" i="26"/>
  <c r="X118" i="26"/>
  <c r="X119" i="26"/>
  <c r="X120" i="26"/>
  <c r="X121" i="26"/>
  <c r="X122" i="26"/>
  <c r="X123" i="26"/>
  <c r="X124" i="26"/>
  <c r="X125" i="26"/>
  <c r="X127" i="26"/>
  <c r="X128" i="26"/>
  <c r="X129" i="26"/>
  <c r="X130" i="26"/>
  <c r="X131" i="26"/>
  <c r="X132" i="26"/>
  <c r="X133" i="26"/>
  <c r="X22" i="26"/>
  <c r="X23" i="26"/>
  <c r="X24" i="26"/>
  <c r="X25" i="26"/>
  <c r="X26" i="26"/>
  <c r="X27" i="26"/>
  <c r="X28" i="26"/>
  <c r="X29" i="26"/>
  <c r="X30" i="26"/>
  <c r="X31" i="26"/>
  <c r="X32" i="26"/>
  <c r="X33" i="26"/>
  <c r="X34" i="26"/>
  <c r="X35" i="26"/>
  <c r="X36" i="26"/>
  <c r="X37" i="26"/>
  <c r="X38" i="26"/>
  <c r="X39" i="26"/>
  <c r="X41" i="26"/>
  <c r="X42" i="26"/>
  <c r="X43" i="26"/>
  <c r="X44" i="26"/>
  <c r="X45" i="26"/>
  <c r="X47" i="26"/>
  <c r="X48" i="26"/>
  <c r="X49" i="26"/>
  <c r="X50" i="26"/>
  <c r="X51" i="26"/>
  <c r="X52" i="26"/>
  <c r="X54" i="26"/>
  <c r="X55" i="26"/>
  <c r="X56" i="26"/>
  <c r="X57" i="26"/>
  <c r="X58" i="26"/>
  <c r="X59" i="26"/>
  <c r="X60" i="26"/>
  <c r="X62" i="26"/>
  <c r="X63" i="26"/>
  <c r="X64" i="26"/>
  <c r="X65" i="26"/>
  <c r="X66" i="26"/>
  <c r="I16" i="26"/>
  <c r="I17" i="26"/>
  <c r="I160" i="26"/>
  <c r="I173" i="26" s="1"/>
  <c r="I190" i="26"/>
  <c r="X190" i="26" s="1"/>
  <c r="I222" i="26"/>
  <c r="X222" i="26" s="1"/>
  <c r="X191" i="24"/>
  <c r="X192" i="24"/>
  <c r="X193" i="24"/>
  <c r="X194" i="24"/>
  <c r="X195" i="24"/>
  <c r="X196" i="24"/>
  <c r="X197" i="24"/>
  <c r="X198" i="24"/>
  <c r="X199" i="24"/>
  <c r="X200" i="24"/>
  <c r="X201" i="24"/>
  <c r="X202" i="24"/>
  <c r="X203" i="24"/>
  <c r="X204" i="24"/>
  <c r="X205" i="24"/>
  <c r="X206" i="24"/>
  <c r="X207" i="24"/>
  <c r="X208" i="24"/>
  <c r="X209" i="24"/>
  <c r="X210" i="24"/>
  <c r="X211" i="24"/>
  <c r="X212" i="24"/>
  <c r="X213" i="24"/>
  <c r="X214" i="24"/>
  <c r="X215" i="24"/>
  <c r="X216" i="24"/>
  <c r="X217" i="24"/>
  <c r="X218" i="24"/>
  <c r="X219" i="24"/>
  <c r="X220" i="24"/>
  <c r="X221" i="24"/>
  <c r="X223" i="24"/>
  <c r="X224" i="24"/>
  <c r="X225" i="24"/>
  <c r="X226" i="24"/>
  <c r="X227" i="24"/>
  <c r="X228" i="24"/>
  <c r="X229" i="24"/>
  <c r="X230" i="24"/>
  <c r="X231" i="24"/>
  <c r="X232" i="24"/>
  <c r="X233" i="24"/>
  <c r="X234" i="24"/>
  <c r="X235" i="24"/>
  <c r="X236" i="24"/>
  <c r="X237" i="24"/>
  <c r="X238" i="24"/>
  <c r="X239" i="24"/>
  <c r="X240" i="24"/>
  <c r="X241" i="24"/>
  <c r="X242" i="24"/>
  <c r="X243" i="24"/>
  <c r="X244" i="24"/>
  <c r="X245" i="24"/>
  <c r="X246" i="24"/>
  <c r="X247" i="24"/>
  <c r="X248" i="24"/>
  <c r="X249" i="24"/>
  <c r="X250" i="24"/>
  <c r="X251" i="24"/>
  <c r="X252" i="24"/>
  <c r="X253" i="24"/>
  <c r="X254" i="24"/>
  <c r="X255" i="24"/>
  <c r="X256" i="24"/>
  <c r="X257" i="24"/>
  <c r="X258" i="24"/>
  <c r="X259" i="24"/>
  <c r="X260" i="24"/>
  <c r="X261" i="24"/>
  <c r="X136" i="24"/>
  <c r="X137" i="24"/>
  <c r="X138" i="24"/>
  <c r="X139" i="24"/>
  <c r="X140" i="24"/>
  <c r="X141" i="24"/>
  <c r="X142" i="24"/>
  <c r="X143" i="24"/>
  <c r="X144" i="24"/>
  <c r="X145" i="24"/>
  <c r="X146" i="24"/>
  <c r="X147" i="24"/>
  <c r="X148" i="24"/>
  <c r="X149" i="24"/>
  <c r="X150" i="24"/>
  <c r="X151" i="24"/>
  <c r="X152" i="24"/>
  <c r="X153" i="24"/>
  <c r="X154" i="24"/>
  <c r="X155" i="24"/>
  <c r="X156" i="24"/>
  <c r="X157" i="24"/>
  <c r="X158" i="24"/>
  <c r="X159" i="24"/>
  <c r="X161" i="24"/>
  <c r="X162" i="24"/>
  <c r="X163" i="24"/>
  <c r="X164" i="24"/>
  <c r="X165" i="24"/>
  <c r="X166" i="24"/>
  <c r="X167" i="24"/>
  <c r="X168" i="24"/>
  <c r="X169" i="24"/>
  <c r="X170" i="24"/>
  <c r="X171" i="24"/>
  <c r="X172" i="24"/>
  <c r="X174" i="24"/>
  <c r="X175" i="24"/>
  <c r="X176" i="24"/>
  <c r="X177" i="24"/>
  <c r="X178" i="24"/>
  <c r="X179" i="24"/>
  <c r="X180" i="24"/>
  <c r="X182" i="24"/>
  <c r="X183" i="24"/>
  <c r="X184" i="24"/>
  <c r="X185" i="24"/>
  <c r="X186" i="24"/>
  <c r="X23" i="24"/>
  <c r="X24" i="24"/>
  <c r="X25" i="24"/>
  <c r="X26" i="24"/>
  <c r="X27" i="24"/>
  <c r="X28" i="24"/>
  <c r="X30" i="24"/>
  <c r="X31" i="24"/>
  <c r="X32" i="24"/>
  <c r="X33" i="24"/>
  <c r="X34" i="24"/>
  <c r="X35" i="24"/>
  <c r="X36" i="24"/>
  <c r="X37" i="24"/>
  <c r="X38" i="24"/>
  <c r="X39" i="24"/>
  <c r="X42" i="24"/>
  <c r="X43" i="24"/>
  <c r="X44" i="24"/>
  <c r="X45" i="24"/>
  <c r="X47" i="24"/>
  <c r="X48" i="24"/>
  <c r="X49" i="24"/>
  <c r="X50" i="24"/>
  <c r="X51" i="24"/>
  <c r="X52" i="24"/>
  <c r="X54" i="24"/>
  <c r="X55" i="24"/>
  <c r="X56" i="24"/>
  <c r="X57" i="24"/>
  <c r="X58" i="24"/>
  <c r="X59" i="24"/>
  <c r="X60" i="24"/>
  <c r="X62" i="24"/>
  <c r="X63" i="24"/>
  <c r="X64" i="24"/>
  <c r="X65" i="24"/>
  <c r="X66" i="24"/>
  <c r="I126" i="24"/>
  <c r="I113" i="24"/>
  <c r="I100" i="24"/>
  <c r="I84" i="24"/>
  <c r="I71" i="24"/>
  <c r="I46" i="24"/>
  <c r="X46" i="24" s="1"/>
  <c r="I41" i="24"/>
  <c r="I29" i="24"/>
  <c r="X29" i="24" s="1"/>
  <c r="I22" i="24"/>
  <c r="X22" i="24" s="1"/>
  <c r="I16" i="24"/>
  <c r="I17" i="24"/>
  <c r="I160" i="24"/>
  <c r="I173" i="24" s="1"/>
  <c r="I181" i="24" s="1"/>
  <c r="I187" i="24" s="1"/>
  <c r="I190" i="24"/>
  <c r="X190" i="24" s="1"/>
  <c r="I222" i="24"/>
  <c r="X222" i="24" s="1"/>
  <c r="I126" i="25"/>
  <c r="X126" i="25" s="1"/>
  <c r="I113" i="25"/>
  <c r="X113" i="25" s="1"/>
  <c r="I100" i="25"/>
  <c r="X100" i="25" s="1"/>
  <c r="I84" i="25"/>
  <c r="X84" i="25" s="1"/>
  <c r="I71" i="25"/>
  <c r="X71" i="25" s="1"/>
  <c r="I54" i="25"/>
  <c r="X54" i="25" s="1"/>
  <c r="I58" i="25"/>
  <c r="X58" i="25" s="1"/>
  <c r="I46" i="25"/>
  <c r="X46" i="25" s="1"/>
  <c r="I41" i="25"/>
  <c r="X41" i="25" s="1"/>
  <c r="I29" i="25"/>
  <c r="X29" i="25" s="1"/>
  <c r="I22" i="25"/>
  <c r="X22" i="25" s="1"/>
  <c r="X11" i="22"/>
  <c r="X11" i="23"/>
  <c r="I16" i="25"/>
  <c r="I17" i="25"/>
  <c r="I160" i="25"/>
  <c r="I173" i="25" s="1"/>
  <c r="I181" i="25" s="1"/>
  <c r="I187" i="25" s="1"/>
  <c r="I190" i="25"/>
  <c r="X190" i="25" s="1"/>
  <c r="I222" i="25"/>
  <c r="X222" i="25" s="1"/>
  <c r="I126" i="23"/>
  <c r="X126" i="23" s="1"/>
  <c r="I113" i="23"/>
  <c r="X113" i="23" s="1"/>
  <c r="I100" i="23"/>
  <c r="I84" i="23"/>
  <c r="X84" i="23" s="1"/>
  <c r="I71" i="23"/>
  <c r="X71" i="23" s="1"/>
  <c r="I58" i="23"/>
  <c r="X58" i="23" s="1"/>
  <c r="I54" i="23"/>
  <c r="X54" i="23" s="1"/>
  <c r="I46" i="23"/>
  <c r="X46" i="23" s="1"/>
  <c r="I41" i="23"/>
  <c r="X41" i="23" s="1"/>
  <c r="I29" i="23"/>
  <c r="X29" i="23" s="1"/>
  <c r="X191" i="23"/>
  <c r="X192" i="23"/>
  <c r="X193" i="23"/>
  <c r="X194" i="23"/>
  <c r="X195" i="23"/>
  <c r="X196" i="23"/>
  <c r="X197" i="23"/>
  <c r="X198" i="23"/>
  <c r="X199" i="23"/>
  <c r="X200" i="23"/>
  <c r="X201" i="23"/>
  <c r="X202" i="23"/>
  <c r="X203" i="23"/>
  <c r="X204" i="23"/>
  <c r="X205" i="23"/>
  <c r="X206" i="23"/>
  <c r="X207" i="23"/>
  <c r="X208" i="23"/>
  <c r="X209" i="23"/>
  <c r="X210" i="23"/>
  <c r="X211" i="23"/>
  <c r="X212" i="23"/>
  <c r="X213" i="23"/>
  <c r="X214" i="23"/>
  <c r="X215" i="23"/>
  <c r="X216" i="23"/>
  <c r="X217" i="23"/>
  <c r="X218" i="23"/>
  <c r="X219" i="23"/>
  <c r="X220" i="23"/>
  <c r="X221" i="23"/>
  <c r="X223" i="23"/>
  <c r="X224" i="23"/>
  <c r="X225" i="23"/>
  <c r="X226" i="23"/>
  <c r="X227" i="23"/>
  <c r="X228" i="23"/>
  <c r="X229" i="23"/>
  <c r="X230" i="23"/>
  <c r="X231" i="23"/>
  <c r="X232" i="23"/>
  <c r="X233" i="23"/>
  <c r="X234" i="23"/>
  <c r="X235" i="23"/>
  <c r="X236" i="23"/>
  <c r="X237" i="23"/>
  <c r="X238" i="23"/>
  <c r="X239" i="23"/>
  <c r="X240" i="23"/>
  <c r="X241" i="23"/>
  <c r="X242" i="23"/>
  <c r="X243" i="23"/>
  <c r="X244" i="23"/>
  <c r="X245" i="23"/>
  <c r="X246" i="23"/>
  <c r="X247" i="23"/>
  <c r="X248" i="23"/>
  <c r="X249" i="23"/>
  <c r="X250" i="23"/>
  <c r="X251" i="23"/>
  <c r="X252" i="23"/>
  <c r="X253" i="23"/>
  <c r="X254" i="23"/>
  <c r="X255" i="23"/>
  <c r="X256" i="23"/>
  <c r="X257" i="23"/>
  <c r="X258" i="23"/>
  <c r="X259" i="23"/>
  <c r="X260" i="23"/>
  <c r="X261" i="23"/>
  <c r="X136" i="23"/>
  <c r="X137" i="23"/>
  <c r="X138" i="23"/>
  <c r="X139" i="23"/>
  <c r="X140" i="23"/>
  <c r="X141" i="23"/>
  <c r="X142" i="23"/>
  <c r="X143" i="23"/>
  <c r="X144" i="23"/>
  <c r="X145" i="23"/>
  <c r="X146" i="23"/>
  <c r="X147" i="23"/>
  <c r="X148" i="23"/>
  <c r="X149" i="23"/>
  <c r="X150" i="23"/>
  <c r="X151" i="23"/>
  <c r="X152" i="23"/>
  <c r="X153" i="23"/>
  <c r="X154" i="23"/>
  <c r="X155" i="23"/>
  <c r="X156" i="23"/>
  <c r="X157" i="23"/>
  <c r="X158" i="23"/>
  <c r="X159" i="23"/>
  <c r="X161" i="23"/>
  <c r="X162" i="23"/>
  <c r="X163" i="23"/>
  <c r="X164" i="23"/>
  <c r="X165" i="23"/>
  <c r="X166" i="23"/>
  <c r="X167" i="23"/>
  <c r="X168" i="23"/>
  <c r="X169" i="23"/>
  <c r="X170" i="23"/>
  <c r="X171" i="23"/>
  <c r="X172" i="23"/>
  <c r="X174" i="23"/>
  <c r="X175" i="23"/>
  <c r="X176" i="23"/>
  <c r="X177" i="23"/>
  <c r="X178" i="23"/>
  <c r="X179" i="23"/>
  <c r="X180" i="23"/>
  <c r="X182" i="23"/>
  <c r="X183" i="23"/>
  <c r="X184" i="23"/>
  <c r="X185" i="23"/>
  <c r="X186" i="23"/>
  <c r="X72" i="23"/>
  <c r="X73" i="23"/>
  <c r="X74" i="23"/>
  <c r="X75" i="23"/>
  <c r="X76" i="23"/>
  <c r="X77" i="23"/>
  <c r="X78" i="23"/>
  <c r="X79" i="23"/>
  <c r="X80" i="23"/>
  <c r="X81" i="23"/>
  <c r="X82" i="23"/>
  <c r="X83" i="23"/>
  <c r="X85" i="23"/>
  <c r="X86" i="23"/>
  <c r="X87" i="23"/>
  <c r="X88" i="23"/>
  <c r="X89" i="23"/>
  <c r="X90" i="23"/>
  <c r="X91" i="23"/>
  <c r="X92" i="23"/>
  <c r="X93" i="23"/>
  <c r="X94" i="23"/>
  <c r="X95" i="23"/>
  <c r="X96" i="23"/>
  <c r="X97" i="23"/>
  <c r="X98" i="23"/>
  <c r="X101" i="23"/>
  <c r="X102" i="23"/>
  <c r="X103" i="23"/>
  <c r="X104" i="23"/>
  <c r="X105" i="23"/>
  <c r="X106" i="23"/>
  <c r="X107" i="23"/>
  <c r="X108" i="23"/>
  <c r="X109" i="23"/>
  <c r="X110" i="23"/>
  <c r="X111" i="23"/>
  <c r="X112" i="23"/>
  <c r="X114" i="23"/>
  <c r="X115" i="23"/>
  <c r="X116" i="23"/>
  <c r="X117" i="23"/>
  <c r="X118" i="23"/>
  <c r="X119" i="23"/>
  <c r="X120" i="23"/>
  <c r="X121" i="23"/>
  <c r="X122" i="23"/>
  <c r="X123" i="23"/>
  <c r="X124" i="23"/>
  <c r="X125" i="23"/>
  <c r="X127" i="23"/>
  <c r="X128" i="23"/>
  <c r="X129" i="23"/>
  <c r="X130" i="23"/>
  <c r="X131" i="23"/>
  <c r="X132" i="23"/>
  <c r="X133" i="23"/>
  <c r="X23" i="23"/>
  <c r="X24" i="23"/>
  <c r="X25" i="23"/>
  <c r="X26" i="23"/>
  <c r="X27" i="23"/>
  <c r="X28" i="23"/>
  <c r="X30" i="23"/>
  <c r="X31" i="23"/>
  <c r="X32" i="23"/>
  <c r="X33" i="23"/>
  <c r="X34" i="23"/>
  <c r="X35" i="23"/>
  <c r="X36" i="23"/>
  <c r="X37" i="23"/>
  <c r="X38" i="23"/>
  <c r="X39" i="23"/>
  <c r="X42" i="23"/>
  <c r="X43" i="23"/>
  <c r="X44" i="23"/>
  <c r="X45" i="23"/>
  <c r="X47" i="23"/>
  <c r="X48" i="23"/>
  <c r="X49" i="23"/>
  <c r="X50" i="23"/>
  <c r="X51" i="23"/>
  <c r="X52" i="23"/>
  <c r="X55" i="23"/>
  <c r="X56" i="23"/>
  <c r="X57" i="23"/>
  <c r="X59" i="23"/>
  <c r="X60" i="23"/>
  <c r="X62" i="23"/>
  <c r="X63" i="23"/>
  <c r="X64" i="23"/>
  <c r="X65" i="23"/>
  <c r="X66" i="23"/>
  <c r="I22" i="23"/>
  <c r="X22" i="23" s="1"/>
  <c r="I16" i="23"/>
  <c r="I17" i="23"/>
  <c r="I160" i="23"/>
  <c r="I173" i="23" s="1"/>
  <c r="I181" i="23" s="1"/>
  <c r="I187" i="23" s="1"/>
  <c r="I190" i="23"/>
  <c r="X190" i="23" s="1"/>
  <c r="I222" i="23"/>
  <c r="X222" i="23" s="1"/>
  <c r="I126" i="22"/>
  <c r="X126" i="22" s="1"/>
  <c r="I113" i="22"/>
  <c r="X113" i="22" s="1"/>
  <c r="I100" i="22"/>
  <c r="I84" i="22"/>
  <c r="X84" i="22" s="1"/>
  <c r="I71" i="22"/>
  <c r="X71" i="22" s="1"/>
  <c r="I62" i="22"/>
  <c r="X62" i="22" s="1"/>
  <c r="I58" i="22"/>
  <c r="X58" i="22" s="1"/>
  <c r="I54" i="22"/>
  <c r="X54" i="22" s="1"/>
  <c r="I46" i="22"/>
  <c r="X46" i="22" s="1"/>
  <c r="I41" i="22"/>
  <c r="X41" i="22" s="1"/>
  <c r="I29" i="22"/>
  <c r="X29" i="22" s="1"/>
  <c r="I22" i="22"/>
  <c r="X22" i="22" s="1"/>
  <c r="X191" i="22"/>
  <c r="X192" i="22"/>
  <c r="X193" i="22"/>
  <c r="X194" i="22"/>
  <c r="X195" i="22"/>
  <c r="X196" i="22"/>
  <c r="X197" i="22"/>
  <c r="X198" i="22"/>
  <c r="X199" i="22"/>
  <c r="X200" i="22"/>
  <c r="X201" i="22"/>
  <c r="X202" i="22"/>
  <c r="X203" i="22"/>
  <c r="X204" i="22"/>
  <c r="X205" i="22"/>
  <c r="X206" i="22"/>
  <c r="X207" i="22"/>
  <c r="X208" i="22"/>
  <c r="X209" i="22"/>
  <c r="X210" i="22"/>
  <c r="X211" i="22"/>
  <c r="X212" i="22"/>
  <c r="X213" i="22"/>
  <c r="X214" i="22"/>
  <c r="X215" i="22"/>
  <c r="X216" i="22"/>
  <c r="X217" i="22"/>
  <c r="X218" i="22"/>
  <c r="X219" i="22"/>
  <c r="X220" i="22"/>
  <c r="X221" i="22"/>
  <c r="X223" i="22"/>
  <c r="X224" i="22"/>
  <c r="X225" i="22"/>
  <c r="X226" i="22"/>
  <c r="X227" i="22"/>
  <c r="X228" i="22"/>
  <c r="X229" i="22"/>
  <c r="X230" i="22"/>
  <c r="X231" i="22"/>
  <c r="X232" i="22"/>
  <c r="X233" i="22"/>
  <c r="X234" i="22"/>
  <c r="X235" i="22"/>
  <c r="X236" i="22"/>
  <c r="X237" i="22"/>
  <c r="X238" i="22"/>
  <c r="X239" i="22"/>
  <c r="X240" i="22"/>
  <c r="X241" i="22"/>
  <c r="X242" i="22"/>
  <c r="X243" i="22"/>
  <c r="X244" i="22"/>
  <c r="X245" i="22"/>
  <c r="X246" i="22"/>
  <c r="X247" i="22"/>
  <c r="X248" i="22"/>
  <c r="X249" i="22"/>
  <c r="X250" i="22"/>
  <c r="X251" i="22"/>
  <c r="X252" i="22"/>
  <c r="X253" i="22"/>
  <c r="X254" i="22"/>
  <c r="X255" i="22"/>
  <c r="X256" i="22"/>
  <c r="X257" i="22"/>
  <c r="X258" i="22"/>
  <c r="X259" i="22"/>
  <c r="X260" i="22"/>
  <c r="X261" i="22"/>
  <c r="X136" i="22"/>
  <c r="X137" i="22"/>
  <c r="X138" i="22"/>
  <c r="X139" i="22"/>
  <c r="X140" i="22"/>
  <c r="X141" i="22"/>
  <c r="X142" i="22"/>
  <c r="X143" i="22"/>
  <c r="X144" i="22"/>
  <c r="X145" i="22"/>
  <c r="X146" i="22"/>
  <c r="X147" i="22"/>
  <c r="X148" i="22"/>
  <c r="X149" i="22"/>
  <c r="X150" i="22"/>
  <c r="X151" i="22"/>
  <c r="X152" i="22"/>
  <c r="X153" i="22"/>
  <c r="X154" i="22"/>
  <c r="X155" i="22"/>
  <c r="X156" i="22"/>
  <c r="X157" i="22"/>
  <c r="X158" i="22"/>
  <c r="X159" i="22"/>
  <c r="X161" i="22"/>
  <c r="X162" i="22"/>
  <c r="X163" i="22"/>
  <c r="X164" i="22"/>
  <c r="X165" i="22"/>
  <c r="X166" i="22"/>
  <c r="X167" i="22"/>
  <c r="X168" i="22"/>
  <c r="X169" i="22"/>
  <c r="X170" i="22"/>
  <c r="X171" i="22"/>
  <c r="X172" i="22"/>
  <c r="X174" i="22"/>
  <c r="X175" i="22"/>
  <c r="X176" i="22"/>
  <c r="X177" i="22"/>
  <c r="X178" i="22"/>
  <c r="X179" i="22"/>
  <c r="X180" i="22"/>
  <c r="X182" i="22"/>
  <c r="X183" i="22"/>
  <c r="X184" i="22"/>
  <c r="X185" i="22"/>
  <c r="X186" i="22"/>
  <c r="X72" i="22"/>
  <c r="X73" i="22"/>
  <c r="X74" i="22"/>
  <c r="X75" i="22"/>
  <c r="X76" i="22"/>
  <c r="X77" i="22"/>
  <c r="X78" i="22"/>
  <c r="X79" i="22"/>
  <c r="X80" i="22"/>
  <c r="X81" i="22"/>
  <c r="X82" i="22"/>
  <c r="X83" i="22"/>
  <c r="X85" i="22"/>
  <c r="X86" i="22"/>
  <c r="X87" i="22"/>
  <c r="X88" i="22"/>
  <c r="X89" i="22"/>
  <c r="X90" i="22"/>
  <c r="X91" i="22"/>
  <c r="X92" i="22"/>
  <c r="X93" i="22"/>
  <c r="X94" i="22"/>
  <c r="X95" i="22"/>
  <c r="X96" i="22"/>
  <c r="X97" i="22"/>
  <c r="X98" i="22"/>
  <c r="X101" i="22"/>
  <c r="X102" i="22"/>
  <c r="X103" i="22"/>
  <c r="X104" i="22"/>
  <c r="X105" i="22"/>
  <c r="X106" i="22"/>
  <c r="X107" i="22"/>
  <c r="X108" i="22"/>
  <c r="X109" i="22"/>
  <c r="X110" i="22"/>
  <c r="X111" i="22"/>
  <c r="X112" i="22"/>
  <c r="X114" i="22"/>
  <c r="X115" i="22"/>
  <c r="X116" i="22"/>
  <c r="X117" i="22"/>
  <c r="X118" i="22"/>
  <c r="X119" i="22"/>
  <c r="X120" i="22"/>
  <c r="X121" i="22"/>
  <c r="X122" i="22"/>
  <c r="X123" i="22"/>
  <c r="X124" i="22"/>
  <c r="X125" i="22"/>
  <c r="X127" i="22"/>
  <c r="X128" i="22"/>
  <c r="X129" i="22"/>
  <c r="X130" i="22"/>
  <c r="X131" i="22"/>
  <c r="X132" i="22"/>
  <c r="X133" i="22"/>
  <c r="X23" i="22"/>
  <c r="X24" i="22"/>
  <c r="X25" i="22"/>
  <c r="X26" i="22"/>
  <c r="X27" i="22"/>
  <c r="X28" i="22"/>
  <c r="X30" i="22"/>
  <c r="X31" i="22"/>
  <c r="X32" i="22"/>
  <c r="X33" i="22"/>
  <c r="X34" i="22"/>
  <c r="X35" i="22"/>
  <c r="X36" i="22"/>
  <c r="X37" i="22"/>
  <c r="X38" i="22"/>
  <c r="X39" i="22"/>
  <c r="X42" i="22"/>
  <c r="X43" i="22"/>
  <c r="X44" i="22"/>
  <c r="X45" i="22"/>
  <c r="X47" i="22"/>
  <c r="X48" i="22"/>
  <c r="X49" i="22"/>
  <c r="X50" i="22"/>
  <c r="X51" i="22"/>
  <c r="X52" i="22"/>
  <c r="X55" i="22"/>
  <c r="X56" i="22"/>
  <c r="X57" i="22"/>
  <c r="X59" i="22"/>
  <c r="X60" i="22"/>
  <c r="X63" i="22"/>
  <c r="X64" i="22"/>
  <c r="X65" i="22"/>
  <c r="X66" i="22"/>
  <c r="I16" i="22"/>
  <c r="I17" i="22"/>
  <c r="I160" i="22"/>
  <c r="I173" i="22" s="1"/>
  <c r="I181" i="22" s="1"/>
  <c r="I187" i="22" s="1"/>
  <c r="I190" i="22"/>
  <c r="X190" i="22" s="1"/>
  <c r="I222" i="22"/>
  <c r="X222" i="22" s="1"/>
  <c r="I126" i="21"/>
  <c r="I113" i="21"/>
  <c r="I100" i="21"/>
  <c r="I84" i="21"/>
  <c r="I71" i="21"/>
  <c r="I62" i="21"/>
  <c r="I58" i="21"/>
  <c r="I54" i="21"/>
  <c r="I46" i="21"/>
  <c r="I41" i="21"/>
  <c r="I29" i="21"/>
  <c r="I22" i="21"/>
  <c r="J62" i="28" l="1"/>
  <c r="Y62" i="28" s="1"/>
  <c r="Y54" i="28"/>
  <c r="J10" i="28"/>
  <c r="Y184" i="28"/>
  <c r="J12" i="28"/>
  <c r="J13" i="28" s="1"/>
  <c r="I70" i="26"/>
  <c r="X70" i="26" s="1"/>
  <c r="I99" i="26"/>
  <c r="X99" i="26" s="1"/>
  <c r="I40" i="25"/>
  <c r="I70" i="22"/>
  <c r="X70" i="22" s="1"/>
  <c r="I40" i="22"/>
  <c r="I8" i="22" s="1"/>
  <c r="I70" i="24"/>
  <c r="X70" i="24" s="1"/>
  <c r="X84" i="26"/>
  <c r="X193" i="28"/>
  <c r="X71" i="28"/>
  <c r="X136" i="28" s="1"/>
  <c r="X72" i="28"/>
  <c r="X194" i="28"/>
  <c r="X225" i="28"/>
  <c r="X100" i="28"/>
  <c r="I8" i="28"/>
  <c r="X46" i="26"/>
  <c r="I53" i="26"/>
  <c r="I61" i="26" s="1"/>
  <c r="I67" i="26" s="1"/>
  <c r="I14" i="26" s="1"/>
  <c r="I9" i="26"/>
  <c r="I12" i="26" s="1"/>
  <c r="I8" i="26"/>
  <c r="X41" i="24"/>
  <c r="I40" i="24"/>
  <c r="I53" i="24" s="1"/>
  <c r="I61" i="24" s="1"/>
  <c r="I67" i="24" s="1"/>
  <c r="I14" i="24" s="1"/>
  <c r="I19" i="24" s="1"/>
  <c r="I99" i="25"/>
  <c r="X99" i="25" s="1"/>
  <c r="I70" i="25"/>
  <c r="X70" i="25" s="1"/>
  <c r="I99" i="23"/>
  <c r="X99" i="23" s="1"/>
  <c r="X100" i="23"/>
  <c r="I70" i="23"/>
  <c r="X70" i="23" s="1"/>
  <c r="I40" i="23"/>
  <c r="I8" i="23" s="1"/>
  <c r="I99" i="22"/>
  <c r="X99" i="22" s="1"/>
  <c r="X100" i="22"/>
  <c r="X267" i="28" l="1"/>
  <c r="I9" i="24"/>
  <c r="I12" i="24" s="1"/>
  <c r="J68" i="28"/>
  <c r="Y68" i="28" s="1"/>
  <c r="I8" i="25"/>
  <c r="X40" i="25"/>
  <c r="I13" i="26"/>
  <c r="I9" i="25"/>
  <c r="Y190" i="28"/>
  <c r="I9" i="22"/>
  <c r="I10" i="22" s="1"/>
  <c r="I53" i="25"/>
  <c r="I9" i="23"/>
  <c r="I10" i="23" s="1"/>
  <c r="I53" i="23"/>
  <c r="I61" i="23" s="1"/>
  <c r="I53" i="22"/>
  <c r="I61" i="22" s="1"/>
  <c r="I67" i="22" s="1"/>
  <c r="I14" i="22" s="1"/>
  <c r="I54" i="28"/>
  <c r="I62" i="28" s="1"/>
  <c r="I68" i="28" s="1"/>
  <c r="I14" i="28" s="1"/>
  <c r="I9" i="28"/>
  <c r="I12" i="28" s="1"/>
  <c r="I13" i="28" s="1"/>
  <c r="I10" i="26"/>
  <c r="I8" i="24"/>
  <c r="I10" i="24" l="1"/>
  <c r="J14" i="28"/>
  <c r="I10" i="25"/>
  <c r="I61" i="25"/>
  <c r="X53" i="25"/>
  <c r="I12" i="25"/>
  <c r="I13" i="25" s="1"/>
  <c r="I12" i="22"/>
  <c r="I13" i="22" s="1"/>
  <c r="I12" i="23"/>
  <c r="I13" i="23" s="1"/>
  <c r="I13" i="24"/>
  <c r="I10" i="28"/>
  <c r="I67" i="23"/>
  <c r="I67" i="25" l="1"/>
  <c r="X61" i="25"/>
  <c r="I14" i="23"/>
  <c r="X191" i="21"/>
  <c r="X192" i="21"/>
  <c r="X193" i="21"/>
  <c r="X194" i="21"/>
  <c r="X195" i="21"/>
  <c r="X196" i="21"/>
  <c r="X197" i="21"/>
  <c r="X198" i="21"/>
  <c r="X199" i="21"/>
  <c r="X200" i="21"/>
  <c r="X201" i="21"/>
  <c r="X202" i="21"/>
  <c r="X203" i="21"/>
  <c r="X204" i="21"/>
  <c r="X205" i="21"/>
  <c r="X206" i="21"/>
  <c r="X207" i="21"/>
  <c r="X208" i="21"/>
  <c r="X209" i="21"/>
  <c r="X210" i="21"/>
  <c r="X211" i="21"/>
  <c r="X212" i="21"/>
  <c r="X213" i="21"/>
  <c r="X214" i="21"/>
  <c r="X215" i="21"/>
  <c r="X216" i="21"/>
  <c r="X217" i="21"/>
  <c r="X218" i="21"/>
  <c r="X219" i="21"/>
  <c r="X220" i="21"/>
  <c r="X221" i="21"/>
  <c r="X223" i="21"/>
  <c r="X224" i="21"/>
  <c r="X225" i="21"/>
  <c r="X226" i="21"/>
  <c r="X227" i="21"/>
  <c r="X228" i="21"/>
  <c r="X229" i="21"/>
  <c r="X230" i="21"/>
  <c r="X231" i="21"/>
  <c r="X232" i="21"/>
  <c r="X233" i="21"/>
  <c r="X234" i="21"/>
  <c r="X235" i="21"/>
  <c r="X236" i="21"/>
  <c r="X237" i="21"/>
  <c r="X238" i="21"/>
  <c r="X239" i="21"/>
  <c r="X240" i="21"/>
  <c r="X241" i="21"/>
  <c r="X242" i="21"/>
  <c r="X243" i="21"/>
  <c r="X244" i="21"/>
  <c r="X245" i="21"/>
  <c r="X246" i="21"/>
  <c r="X247" i="21"/>
  <c r="X248" i="21"/>
  <c r="X249" i="21"/>
  <c r="X250" i="21"/>
  <c r="X251" i="21"/>
  <c r="X252" i="21"/>
  <c r="X253" i="21"/>
  <c r="X254" i="21"/>
  <c r="X255" i="21"/>
  <c r="X256" i="21"/>
  <c r="X257" i="21"/>
  <c r="X258" i="21"/>
  <c r="X259" i="21"/>
  <c r="X260" i="21"/>
  <c r="X261" i="21"/>
  <c r="X136" i="21"/>
  <c r="X137" i="21"/>
  <c r="X138" i="21"/>
  <c r="X139" i="21"/>
  <c r="X140" i="21"/>
  <c r="X141" i="21"/>
  <c r="X142" i="21"/>
  <c r="X143" i="21"/>
  <c r="X144" i="21"/>
  <c r="X145" i="21"/>
  <c r="X146" i="21"/>
  <c r="X147" i="21"/>
  <c r="X148" i="21"/>
  <c r="X149" i="21"/>
  <c r="X150" i="21"/>
  <c r="X151" i="21"/>
  <c r="X152" i="21"/>
  <c r="X153" i="21"/>
  <c r="X154" i="21"/>
  <c r="X155" i="21"/>
  <c r="X156" i="21"/>
  <c r="X157" i="21"/>
  <c r="X158" i="21"/>
  <c r="X159" i="21"/>
  <c r="X161" i="21"/>
  <c r="X162" i="21"/>
  <c r="X163" i="21"/>
  <c r="X164" i="21"/>
  <c r="X165" i="21"/>
  <c r="X166" i="21"/>
  <c r="X167" i="21"/>
  <c r="X168" i="21"/>
  <c r="X169" i="21"/>
  <c r="X170" i="21"/>
  <c r="X171" i="21"/>
  <c r="X172" i="21"/>
  <c r="X174" i="21"/>
  <c r="X175" i="21"/>
  <c r="X176" i="21"/>
  <c r="X177" i="21"/>
  <c r="X178" i="21"/>
  <c r="X179" i="21"/>
  <c r="X180" i="21"/>
  <c r="X182" i="21"/>
  <c r="X183" i="21"/>
  <c r="X184" i="21"/>
  <c r="X185" i="21"/>
  <c r="X186" i="21"/>
  <c r="X71" i="21"/>
  <c r="X72" i="21"/>
  <c r="X73" i="21"/>
  <c r="X74" i="21"/>
  <c r="X75" i="21"/>
  <c r="X76" i="21"/>
  <c r="X77" i="21"/>
  <c r="X78" i="21"/>
  <c r="X79" i="21"/>
  <c r="X80" i="21"/>
  <c r="X81" i="21"/>
  <c r="X82" i="21"/>
  <c r="X83" i="21"/>
  <c r="X84" i="21"/>
  <c r="X85" i="21"/>
  <c r="X86" i="21"/>
  <c r="X87" i="21"/>
  <c r="X88" i="21"/>
  <c r="X89" i="21"/>
  <c r="X90" i="21"/>
  <c r="X91" i="21"/>
  <c r="X92" i="21"/>
  <c r="X93" i="21"/>
  <c r="X94" i="21"/>
  <c r="X95" i="21"/>
  <c r="X96" i="21"/>
  <c r="X97" i="21"/>
  <c r="X98" i="21"/>
  <c r="X100" i="21"/>
  <c r="X101" i="21"/>
  <c r="X102" i="21"/>
  <c r="X103" i="21"/>
  <c r="X104" i="21"/>
  <c r="X105" i="21"/>
  <c r="X106" i="21"/>
  <c r="X107" i="21"/>
  <c r="X108" i="21"/>
  <c r="X109" i="21"/>
  <c r="X110" i="21"/>
  <c r="X111" i="21"/>
  <c r="X112" i="21"/>
  <c r="X113" i="21"/>
  <c r="X114" i="21"/>
  <c r="X115" i="21"/>
  <c r="X116" i="21"/>
  <c r="X117" i="21"/>
  <c r="X118" i="21"/>
  <c r="X119" i="21"/>
  <c r="X120" i="21"/>
  <c r="X121" i="21"/>
  <c r="X122" i="21"/>
  <c r="X123" i="21"/>
  <c r="X124" i="21"/>
  <c r="X125" i="21"/>
  <c r="X126" i="21"/>
  <c r="X127" i="21"/>
  <c r="X128" i="21"/>
  <c r="X129" i="21"/>
  <c r="X130" i="21"/>
  <c r="X131" i="21"/>
  <c r="X132" i="21"/>
  <c r="X133" i="21"/>
  <c r="X22" i="21"/>
  <c r="X23" i="21"/>
  <c r="X24" i="21"/>
  <c r="X25" i="21"/>
  <c r="X26" i="21"/>
  <c r="X27" i="21"/>
  <c r="X28" i="21"/>
  <c r="X29" i="21"/>
  <c r="X30" i="21"/>
  <c r="X31" i="21"/>
  <c r="X32" i="21"/>
  <c r="X33" i="21"/>
  <c r="X34" i="21"/>
  <c r="X35" i="21"/>
  <c r="X36" i="21"/>
  <c r="X37" i="21"/>
  <c r="X38" i="21"/>
  <c r="X39" i="21"/>
  <c r="X41" i="21"/>
  <c r="X42" i="21"/>
  <c r="X43" i="21"/>
  <c r="X44" i="21"/>
  <c r="X45" i="21"/>
  <c r="X52" i="21"/>
  <c r="X54" i="21"/>
  <c r="X55" i="21"/>
  <c r="X56" i="21"/>
  <c r="X57" i="21"/>
  <c r="X58" i="21"/>
  <c r="X59" i="21"/>
  <c r="X60" i="21"/>
  <c r="X62" i="21"/>
  <c r="X63" i="21"/>
  <c r="X64" i="21"/>
  <c r="X65" i="21"/>
  <c r="X66" i="21"/>
  <c r="X11" i="21"/>
  <c r="I16" i="21"/>
  <c r="I17" i="21"/>
  <c r="I40" i="21"/>
  <c r="I8" i="21" s="1"/>
  <c r="I70" i="21"/>
  <c r="X70" i="21" s="1"/>
  <c r="I99" i="21"/>
  <c r="X99" i="21" s="1"/>
  <c r="I160" i="21"/>
  <c r="I173" i="21" s="1"/>
  <c r="I181" i="21" s="1"/>
  <c r="I187" i="21" s="1"/>
  <c r="I190" i="21"/>
  <c r="X190" i="21" s="1"/>
  <c r="I222" i="21"/>
  <c r="X222" i="21" s="1"/>
  <c r="B185" i="28"/>
  <c r="C185" i="28"/>
  <c r="D185" i="28"/>
  <c r="E185" i="28"/>
  <c r="F185" i="28"/>
  <c r="G185" i="28"/>
  <c r="B181" i="28"/>
  <c r="C181" i="28"/>
  <c r="D181" i="28"/>
  <c r="E181" i="28"/>
  <c r="F181" i="28"/>
  <c r="G181" i="28"/>
  <c r="B177" i="28"/>
  <c r="C177" i="28"/>
  <c r="D177" i="28"/>
  <c r="E177" i="28"/>
  <c r="F177" i="28"/>
  <c r="G177" i="28"/>
  <c r="B169" i="28"/>
  <c r="C169" i="28"/>
  <c r="D169" i="28"/>
  <c r="E169" i="28"/>
  <c r="F169" i="28"/>
  <c r="G169" i="28"/>
  <c r="H169" i="28"/>
  <c r="H176" i="28" s="1"/>
  <c r="H184" i="28" s="1"/>
  <c r="B164" i="28"/>
  <c r="C164" i="28"/>
  <c r="D164" i="28"/>
  <c r="E164" i="28"/>
  <c r="F164" i="28"/>
  <c r="G164" i="28"/>
  <c r="B147" i="28"/>
  <c r="C147" i="28"/>
  <c r="D147" i="28"/>
  <c r="E147" i="28"/>
  <c r="F147" i="28"/>
  <c r="G147" i="28"/>
  <c r="B138" i="28"/>
  <c r="C138" i="28"/>
  <c r="D138" i="28"/>
  <c r="E138" i="28"/>
  <c r="F138" i="28"/>
  <c r="G138" i="28"/>
  <c r="W245" i="28"/>
  <c r="I14" i="25" l="1"/>
  <c r="X67" i="25"/>
  <c r="X138" i="28"/>
  <c r="X177" i="28"/>
  <c r="X185" i="28"/>
  <c r="X181" i="28"/>
  <c r="X169" i="28"/>
  <c r="X164" i="28"/>
  <c r="X147" i="28"/>
  <c r="C163" i="28"/>
  <c r="C176" i="28" s="1"/>
  <c r="C184" i="28" s="1"/>
  <c r="C190" i="28" s="1"/>
  <c r="F163" i="28"/>
  <c r="B163" i="28"/>
  <c r="B176" i="28" s="1"/>
  <c r="B184" i="28" s="1"/>
  <c r="B190" i="28" s="1"/>
  <c r="G163" i="28"/>
  <c r="D163" i="28"/>
  <c r="D176" i="28" s="1"/>
  <c r="D184" i="28" s="1"/>
  <c r="D190" i="28" s="1"/>
  <c r="E163" i="28"/>
  <c r="E176" i="28" s="1"/>
  <c r="E184" i="28" s="1"/>
  <c r="E190" i="28" s="1"/>
  <c r="H190" i="28"/>
  <c r="G176" i="28" l="1"/>
  <c r="F176" i="28"/>
  <c r="X163" i="28"/>
  <c r="B259" i="28"/>
  <c r="C259" i="28"/>
  <c r="D259" i="28"/>
  <c r="E259" i="28"/>
  <c r="F259" i="28"/>
  <c r="G259" i="28"/>
  <c r="B242" i="28"/>
  <c r="C242" i="28"/>
  <c r="D242" i="28"/>
  <c r="E242" i="28"/>
  <c r="F242" i="28"/>
  <c r="G242" i="28"/>
  <c r="B226" i="28"/>
  <c r="C226" i="28"/>
  <c r="D226" i="28"/>
  <c r="E226" i="28"/>
  <c r="F226" i="28"/>
  <c r="G226" i="28"/>
  <c r="B209" i="28"/>
  <c r="C209" i="28"/>
  <c r="D209" i="28"/>
  <c r="E209" i="28"/>
  <c r="F209" i="28"/>
  <c r="G209" i="28"/>
  <c r="B194" i="28"/>
  <c r="C194" i="28"/>
  <c r="D194" i="28"/>
  <c r="E194" i="28"/>
  <c r="F194" i="28"/>
  <c r="G194" i="28"/>
  <c r="G184" i="28" l="1"/>
  <c r="F184" i="28"/>
  <c r="X176" i="28"/>
  <c r="B193" i="28"/>
  <c r="D193" i="28"/>
  <c r="F193" i="28"/>
  <c r="E193" i="28"/>
  <c r="C225" i="28"/>
  <c r="C193" i="28"/>
  <c r="G193" i="28"/>
  <c r="B225" i="28"/>
  <c r="G225" i="28"/>
  <c r="F225" i="28"/>
  <c r="E225" i="28"/>
  <c r="D225" i="28"/>
  <c r="F267" i="28" l="1"/>
  <c r="C267" i="28"/>
  <c r="E267" i="28"/>
  <c r="D267" i="28"/>
  <c r="B267" i="28"/>
  <c r="G267" i="28"/>
  <c r="G190" i="28"/>
  <c r="F190" i="28"/>
  <c r="X184" i="28"/>
  <c r="X190" i="28" l="1"/>
  <c r="G29" i="28"/>
  <c r="F29" i="28"/>
  <c r="B63" i="28"/>
  <c r="C63" i="28"/>
  <c r="D63" i="28"/>
  <c r="E63" i="28"/>
  <c r="F63" i="28"/>
  <c r="G63" i="28"/>
  <c r="H63" i="28"/>
  <c r="B59" i="28"/>
  <c r="C59" i="28"/>
  <c r="D59" i="28"/>
  <c r="E59" i="28"/>
  <c r="F59" i="28"/>
  <c r="G59" i="28"/>
  <c r="H59" i="28"/>
  <c r="B55" i="28"/>
  <c r="C55" i="28"/>
  <c r="D55" i="28"/>
  <c r="E55" i="28"/>
  <c r="F55" i="28"/>
  <c r="G55" i="28"/>
  <c r="H55" i="28"/>
  <c r="B47" i="28"/>
  <c r="C47" i="28"/>
  <c r="D47" i="28"/>
  <c r="E47" i="28"/>
  <c r="F47" i="28"/>
  <c r="H47" i="28"/>
  <c r="B29" i="28"/>
  <c r="C29" i="28"/>
  <c r="D29" i="28"/>
  <c r="E29" i="28"/>
  <c r="B22" i="28"/>
  <c r="C22" i="28"/>
  <c r="D22" i="28"/>
  <c r="E22" i="28"/>
  <c r="F22" i="28"/>
  <c r="G22" i="28"/>
  <c r="H22" i="28"/>
  <c r="H41" i="28" s="1"/>
  <c r="X55" i="28" l="1"/>
  <c r="X22" i="28"/>
  <c r="X63" i="28"/>
  <c r="G47" i="28"/>
  <c r="X52" i="28"/>
  <c r="X59" i="28"/>
  <c r="X42" i="28"/>
  <c r="X29" i="28"/>
  <c r="B41" i="28"/>
  <c r="B54" i="28" s="1"/>
  <c r="B62" i="28" s="1"/>
  <c r="B68" i="28" s="1"/>
  <c r="E41" i="28"/>
  <c r="E54" i="28" s="1"/>
  <c r="E62" i="28" s="1"/>
  <c r="E68" i="28" s="1"/>
  <c r="D41" i="28"/>
  <c r="D54" i="28" s="1"/>
  <c r="D62" i="28" s="1"/>
  <c r="D68" i="28" s="1"/>
  <c r="C41" i="28"/>
  <c r="C54" i="28" s="1"/>
  <c r="C62" i="28" s="1"/>
  <c r="C68" i="28" s="1"/>
  <c r="H54" i="28"/>
  <c r="H62" i="28" s="1"/>
  <c r="H68" i="28" s="1"/>
  <c r="F41" i="28"/>
  <c r="G41" i="28"/>
  <c r="X47" i="28" l="1"/>
  <c r="G54" i="28"/>
  <c r="F54" i="28"/>
  <c r="X41" i="28"/>
  <c r="W116" i="28"/>
  <c r="B128" i="28"/>
  <c r="C128" i="28"/>
  <c r="D128" i="28"/>
  <c r="E128" i="28"/>
  <c r="F128" i="28"/>
  <c r="B114" i="28"/>
  <c r="C114" i="28"/>
  <c r="D114" i="28"/>
  <c r="E114" i="28"/>
  <c r="F114" i="28"/>
  <c r="B101" i="28"/>
  <c r="C101" i="28"/>
  <c r="D101" i="28"/>
  <c r="E101" i="28"/>
  <c r="F101" i="28"/>
  <c r="B85" i="28"/>
  <c r="C85" i="28"/>
  <c r="D85" i="28"/>
  <c r="E85" i="28"/>
  <c r="F85" i="28"/>
  <c r="C72" i="28"/>
  <c r="D72" i="28"/>
  <c r="E72" i="28"/>
  <c r="F72" i="28"/>
  <c r="B72" i="28"/>
  <c r="G62" i="28" l="1"/>
  <c r="Y8" i="28"/>
  <c r="Y9" i="28"/>
  <c r="F62" i="28"/>
  <c r="X54" i="28"/>
  <c r="E100" i="28"/>
  <c r="C71" i="28"/>
  <c r="E71" i="28"/>
  <c r="D71" i="28"/>
  <c r="F100" i="28"/>
  <c r="F71" i="28"/>
  <c r="C100" i="28"/>
  <c r="B100" i="28"/>
  <c r="D100" i="28"/>
  <c r="B71" i="28"/>
  <c r="B136" i="28" s="1"/>
  <c r="C136" i="28" l="1"/>
  <c r="E136" i="28"/>
  <c r="F136" i="28"/>
  <c r="D136" i="28"/>
  <c r="G68" i="28"/>
  <c r="Y14" i="28" s="1"/>
  <c r="Y10" i="28"/>
  <c r="Y12" i="28"/>
  <c r="Y13" i="28" s="1"/>
  <c r="F68" i="28"/>
  <c r="X62" i="28"/>
  <c r="F2" i="9"/>
  <c r="F3" i="9"/>
  <c r="F4" i="9"/>
  <c r="F5" i="9"/>
  <c r="F6" i="9"/>
  <c r="F7" i="9"/>
  <c r="F8" i="9"/>
  <c r="E8" i="9"/>
  <c r="D8" i="9"/>
  <c r="X68" i="28" l="1"/>
  <c r="H222" i="26"/>
  <c r="H190" i="26"/>
  <c r="G160" i="26"/>
  <c r="G173" i="26" s="1"/>
  <c r="G181" i="26" s="1"/>
  <c r="G187" i="26" s="1"/>
  <c r="F160" i="26"/>
  <c r="E160" i="26"/>
  <c r="E173" i="26" s="1"/>
  <c r="E181" i="26" s="1"/>
  <c r="E187" i="26" s="1"/>
  <c r="D160" i="26"/>
  <c r="D173" i="26" s="1"/>
  <c r="D181" i="26" s="1"/>
  <c r="D187" i="26" s="1"/>
  <c r="C160" i="26"/>
  <c r="C173" i="26" s="1"/>
  <c r="C181" i="26" s="1"/>
  <c r="C187" i="26" s="1"/>
  <c r="B160" i="26"/>
  <c r="B173" i="26" s="1"/>
  <c r="B181" i="26" s="1"/>
  <c r="B187" i="26" s="1"/>
  <c r="H222" i="24"/>
  <c r="G222" i="24"/>
  <c r="F222" i="24"/>
  <c r="E222" i="24"/>
  <c r="D222" i="24"/>
  <c r="C222" i="24"/>
  <c r="B222" i="24"/>
  <c r="H190" i="24"/>
  <c r="G190" i="24"/>
  <c r="F190" i="24"/>
  <c r="E190" i="24"/>
  <c r="D190" i="24"/>
  <c r="C190" i="24"/>
  <c r="B190" i="24"/>
  <c r="H160" i="24"/>
  <c r="H173" i="24" s="1"/>
  <c r="H181" i="24" s="1"/>
  <c r="H187" i="24" s="1"/>
  <c r="G160" i="24"/>
  <c r="G173" i="24" s="1"/>
  <c r="G181" i="24" s="1"/>
  <c r="G187" i="24" s="1"/>
  <c r="F160" i="24"/>
  <c r="E160" i="24"/>
  <c r="E173" i="24" s="1"/>
  <c r="E181" i="24" s="1"/>
  <c r="E187" i="24" s="1"/>
  <c r="D160" i="24"/>
  <c r="D173" i="24" s="1"/>
  <c r="D181" i="24" s="1"/>
  <c r="D187" i="24" s="1"/>
  <c r="C160" i="24"/>
  <c r="C173" i="24" s="1"/>
  <c r="C181" i="24" s="1"/>
  <c r="C187" i="24" s="1"/>
  <c r="B160" i="24"/>
  <c r="B173" i="24" s="1"/>
  <c r="B181" i="24" s="1"/>
  <c r="B187" i="24" s="1"/>
  <c r="H222" i="25"/>
  <c r="G222" i="25"/>
  <c r="F222" i="25"/>
  <c r="E222" i="25"/>
  <c r="D222" i="25"/>
  <c r="C222" i="25"/>
  <c r="B222" i="25"/>
  <c r="H190" i="25"/>
  <c r="G190" i="25"/>
  <c r="F190" i="25"/>
  <c r="E190" i="25"/>
  <c r="D190" i="25"/>
  <c r="C190" i="25"/>
  <c r="B190" i="25"/>
  <c r="H160" i="25"/>
  <c r="H173" i="25" s="1"/>
  <c r="H181" i="25" s="1"/>
  <c r="H187" i="25" s="1"/>
  <c r="G160" i="25"/>
  <c r="G173" i="25" s="1"/>
  <c r="G181" i="25" s="1"/>
  <c r="G187" i="25" s="1"/>
  <c r="F160" i="25"/>
  <c r="E160" i="25"/>
  <c r="E173" i="25" s="1"/>
  <c r="E181" i="25" s="1"/>
  <c r="E187" i="25" s="1"/>
  <c r="D160" i="25"/>
  <c r="D173" i="25" s="1"/>
  <c r="D181" i="25" s="1"/>
  <c r="D187" i="25" s="1"/>
  <c r="C160" i="25"/>
  <c r="C173" i="25" s="1"/>
  <c r="C181" i="25" s="1"/>
  <c r="C187" i="25" s="1"/>
  <c r="B160" i="25"/>
  <c r="B173" i="25" s="1"/>
  <c r="B181" i="25" s="1"/>
  <c r="B187" i="25" s="1"/>
  <c r="H222" i="23"/>
  <c r="G222" i="23"/>
  <c r="F222" i="23"/>
  <c r="E222" i="23"/>
  <c r="D222" i="23"/>
  <c r="C222" i="23"/>
  <c r="B222" i="23"/>
  <c r="G190" i="23"/>
  <c r="F190" i="23"/>
  <c r="E190" i="23"/>
  <c r="D190" i="23"/>
  <c r="C190" i="23"/>
  <c r="B190" i="23"/>
  <c r="H190" i="23"/>
  <c r="H160" i="23"/>
  <c r="H173" i="23" s="1"/>
  <c r="H181" i="23" s="1"/>
  <c r="H187" i="23" s="1"/>
  <c r="G160" i="23"/>
  <c r="G173" i="23" s="1"/>
  <c r="G181" i="23" s="1"/>
  <c r="G187" i="23" s="1"/>
  <c r="F160" i="23"/>
  <c r="E160" i="23"/>
  <c r="E173" i="23" s="1"/>
  <c r="E181" i="23" s="1"/>
  <c r="E187" i="23" s="1"/>
  <c r="D160" i="23"/>
  <c r="D173" i="23" s="1"/>
  <c r="D181" i="23" s="1"/>
  <c r="D187" i="23" s="1"/>
  <c r="C160" i="23"/>
  <c r="C173" i="23" s="1"/>
  <c r="C181" i="23" s="1"/>
  <c r="C187" i="23" s="1"/>
  <c r="B160" i="23"/>
  <c r="B173" i="23" s="1"/>
  <c r="B181" i="23" s="1"/>
  <c r="B187" i="23" s="1"/>
  <c r="F173" i="25" l="1"/>
  <c r="X160" i="25"/>
  <c r="F173" i="26"/>
  <c r="F173" i="24"/>
  <c r="X160" i="24"/>
  <c r="F173" i="23"/>
  <c r="X160" i="23"/>
  <c r="H222" i="22"/>
  <c r="G222" i="22"/>
  <c r="F222" i="22"/>
  <c r="H190" i="22"/>
  <c r="G190" i="22"/>
  <c r="F190" i="22"/>
  <c r="H160" i="22"/>
  <c r="H173" i="22" s="1"/>
  <c r="H181" i="22" s="1"/>
  <c r="G160" i="22"/>
  <c r="G173" i="22" s="1"/>
  <c r="G181" i="22" s="1"/>
  <c r="G187" i="22" s="1"/>
  <c r="F160" i="22"/>
  <c r="E160" i="22"/>
  <c r="E173" i="22" s="1"/>
  <c r="E181" i="22" s="1"/>
  <c r="D160" i="22"/>
  <c r="D173" i="22" s="1"/>
  <c r="D181" i="22" s="1"/>
  <c r="C160" i="22"/>
  <c r="C173" i="22" s="1"/>
  <c r="C181" i="22" s="1"/>
  <c r="B160" i="22"/>
  <c r="B173" i="22" s="1"/>
  <c r="B181" i="22" s="1"/>
  <c r="G160" i="21"/>
  <c r="G173" i="21" s="1"/>
  <c r="G181" i="21" s="1"/>
  <c r="G187" i="21" s="1"/>
  <c r="F160" i="21"/>
  <c r="E160" i="21"/>
  <c r="E173" i="21" s="1"/>
  <c r="E181" i="21" s="1"/>
  <c r="E187" i="21" s="1"/>
  <c r="D160" i="21"/>
  <c r="D173" i="21" s="1"/>
  <c r="D181" i="21" s="1"/>
  <c r="D187" i="21" s="1"/>
  <c r="C160" i="21"/>
  <c r="C173" i="21" s="1"/>
  <c r="C181" i="21" s="1"/>
  <c r="C187" i="21" s="1"/>
  <c r="B160" i="21"/>
  <c r="B173" i="21" s="1"/>
  <c r="B181" i="21" s="1"/>
  <c r="B187" i="21" s="1"/>
  <c r="H160" i="21"/>
  <c r="H173" i="21" s="1"/>
  <c r="H181" i="21" s="1"/>
  <c r="H187" i="21" s="1"/>
  <c r="G222" i="21"/>
  <c r="F222" i="21"/>
  <c r="E222" i="21"/>
  <c r="W222" i="21" s="1"/>
  <c r="D222" i="21"/>
  <c r="C222" i="21"/>
  <c r="B222" i="21"/>
  <c r="H222" i="21"/>
  <c r="H190" i="21"/>
  <c r="F190" i="21"/>
  <c r="E190" i="21"/>
  <c r="D190" i="21"/>
  <c r="C190" i="21"/>
  <c r="B190" i="21"/>
  <c r="G190" i="21"/>
  <c r="F181" i="25" l="1"/>
  <c r="X173" i="25"/>
  <c r="F181" i="26"/>
  <c r="F181" i="24"/>
  <c r="X173" i="24"/>
  <c r="F181" i="23"/>
  <c r="X173" i="23"/>
  <c r="F173" i="22"/>
  <c r="X160" i="22"/>
  <c r="F173" i="21"/>
  <c r="X160" i="21"/>
  <c r="W181" i="22"/>
  <c r="H187" i="22"/>
  <c r="H99" i="26"/>
  <c r="G99" i="26"/>
  <c r="F99" i="26"/>
  <c r="E99" i="26"/>
  <c r="D99" i="26"/>
  <c r="C99" i="26"/>
  <c r="B99" i="26"/>
  <c r="G70" i="26"/>
  <c r="F70" i="26"/>
  <c r="E70" i="26"/>
  <c r="D70" i="26"/>
  <c r="C70" i="26"/>
  <c r="B70" i="26"/>
  <c r="H70" i="26"/>
  <c r="F187" i="25" l="1"/>
  <c r="X187" i="25" s="1"/>
  <c r="X181" i="25"/>
  <c r="F187" i="26"/>
  <c r="F187" i="24"/>
  <c r="X187" i="24" s="1"/>
  <c r="X181" i="24"/>
  <c r="F187" i="23"/>
  <c r="X187" i="23" s="1"/>
  <c r="X181" i="23"/>
  <c r="F181" i="22"/>
  <c r="X173" i="22"/>
  <c r="F181" i="21"/>
  <c r="X173" i="21"/>
  <c r="H40" i="26"/>
  <c r="H53" i="26" s="1"/>
  <c r="H61" i="26" s="1"/>
  <c r="H67" i="26" s="1"/>
  <c r="G40" i="26"/>
  <c r="G53" i="26" s="1"/>
  <c r="G61" i="26" s="1"/>
  <c r="G67" i="26" s="1"/>
  <c r="F40" i="26"/>
  <c r="E40" i="26"/>
  <c r="E53" i="26" s="1"/>
  <c r="E61" i="26" s="1"/>
  <c r="E67" i="26" s="1"/>
  <c r="D40" i="26"/>
  <c r="D53" i="26" s="1"/>
  <c r="D61" i="26" s="1"/>
  <c r="D67" i="26" s="1"/>
  <c r="C40" i="26"/>
  <c r="C53" i="26" s="1"/>
  <c r="C61" i="26" s="1"/>
  <c r="C67" i="26" s="1"/>
  <c r="B40" i="26"/>
  <c r="B53" i="26" s="1"/>
  <c r="B61" i="26" s="1"/>
  <c r="B67" i="26" s="1"/>
  <c r="H99" i="24"/>
  <c r="G99" i="24"/>
  <c r="F99" i="24"/>
  <c r="E99" i="24"/>
  <c r="D99" i="24"/>
  <c r="C99" i="24"/>
  <c r="B99" i="24"/>
  <c r="H70" i="24"/>
  <c r="G70" i="24"/>
  <c r="F70" i="24"/>
  <c r="E70" i="24"/>
  <c r="D70" i="24"/>
  <c r="C70" i="24"/>
  <c r="B70" i="24"/>
  <c r="H40" i="24"/>
  <c r="H53" i="24" s="1"/>
  <c r="H61" i="24" s="1"/>
  <c r="H67" i="24" s="1"/>
  <c r="G40" i="24"/>
  <c r="G53" i="24" s="1"/>
  <c r="G61" i="24" s="1"/>
  <c r="G67" i="24" s="1"/>
  <c r="F40" i="24"/>
  <c r="E40" i="24"/>
  <c r="E53" i="24" s="1"/>
  <c r="E61" i="24" s="1"/>
  <c r="E67" i="24" s="1"/>
  <c r="D40" i="24"/>
  <c r="D53" i="24" s="1"/>
  <c r="D61" i="24" s="1"/>
  <c r="D67" i="24" s="1"/>
  <c r="C40" i="24"/>
  <c r="C53" i="24" s="1"/>
  <c r="C61" i="24" s="1"/>
  <c r="C67" i="24" s="1"/>
  <c r="B40" i="24"/>
  <c r="B53" i="24" s="1"/>
  <c r="B61" i="24" s="1"/>
  <c r="B67" i="24" s="1"/>
  <c r="G99" i="25"/>
  <c r="F99" i="25"/>
  <c r="E99" i="25"/>
  <c r="D99" i="25"/>
  <c r="C99" i="25"/>
  <c r="B99" i="25"/>
  <c r="H99" i="25"/>
  <c r="G70" i="25"/>
  <c r="F70" i="25"/>
  <c r="E70" i="25"/>
  <c r="D70" i="25"/>
  <c r="C70" i="25"/>
  <c r="B70" i="25"/>
  <c r="H70" i="25"/>
  <c r="H40" i="25"/>
  <c r="H53" i="25" s="1"/>
  <c r="H61" i="25" s="1"/>
  <c r="H67" i="25" s="1"/>
  <c r="G40" i="25"/>
  <c r="G53" i="25" s="1"/>
  <c r="G61" i="25" s="1"/>
  <c r="G67" i="25" s="1"/>
  <c r="F40" i="25"/>
  <c r="E40" i="25"/>
  <c r="E53" i="25" s="1"/>
  <c r="E61" i="25" s="1"/>
  <c r="E67" i="25" s="1"/>
  <c r="D40" i="25"/>
  <c r="D53" i="25" s="1"/>
  <c r="D61" i="25" s="1"/>
  <c r="D67" i="25" s="1"/>
  <c r="C40" i="25"/>
  <c r="C53" i="25" s="1"/>
  <c r="C61" i="25" s="1"/>
  <c r="C67" i="25" s="1"/>
  <c r="B40" i="25"/>
  <c r="B53" i="25" s="1"/>
  <c r="B61" i="25" s="1"/>
  <c r="B67" i="25" s="1"/>
  <c r="G99" i="23"/>
  <c r="F99" i="23"/>
  <c r="E99" i="23"/>
  <c r="D99" i="23"/>
  <c r="C99" i="23"/>
  <c r="B99" i="23"/>
  <c r="H99" i="23"/>
  <c r="H70" i="23"/>
  <c r="F70" i="23"/>
  <c r="E70" i="23"/>
  <c r="D70" i="23"/>
  <c r="C70" i="23"/>
  <c r="B70" i="23"/>
  <c r="G70" i="23"/>
  <c r="G40" i="23"/>
  <c r="G53" i="23" s="1"/>
  <c r="G61" i="23" s="1"/>
  <c r="G67" i="23" s="1"/>
  <c r="F40" i="23"/>
  <c r="E40" i="23"/>
  <c r="E53" i="23" s="1"/>
  <c r="E61" i="23" s="1"/>
  <c r="E67" i="23" s="1"/>
  <c r="D40" i="23"/>
  <c r="D53" i="23" s="1"/>
  <c r="D61" i="23" s="1"/>
  <c r="D67" i="23" s="1"/>
  <c r="C40" i="23"/>
  <c r="C53" i="23" s="1"/>
  <c r="C61" i="23" s="1"/>
  <c r="C67" i="23" s="1"/>
  <c r="B40" i="23"/>
  <c r="B53" i="23" s="1"/>
  <c r="B61" i="23" s="1"/>
  <c r="B67" i="23" s="1"/>
  <c r="H40" i="23"/>
  <c r="H53" i="23" s="1"/>
  <c r="H61" i="23" s="1"/>
  <c r="H67" i="23" s="1"/>
  <c r="G99" i="22"/>
  <c r="F99" i="22"/>
  <c r="E99" i="22"/>
  <c r="D99" i="22"/>
  <c r="C99" i="22"/>
  <c r="B99" i="22"/>
  <c r="H99" i="22"/>
  <c r="G70" i="22"/>
  <c r="F70" i="22"/>
  <c r="E70" i="22"/>
  <c r="D70" i="22"/>
  <c r="C70" i="22"/>
  <c r="B70" i="22"/>
  <c r="H70" i="22"/>
  <c r="G40" i="22"/>
  <c r="G53" i="22" s="1"/>
  <c r="G61" i="22" s="1"/>
  <c r="G67" i="22" s="1"/>
  <c r="F40" i="22"/>
  <c r="E40" i="22"/>
  <c r="E53" i="22" s="1"/>
  <c r="E61" i="22" s="1"/>
  <c r="E67" i="22" s="1"/>
  <c r="D40" i="22"/>
  <c r="D53" i="22" s="1"/>
  <c r="D61" i="22" s="1"/>
  <c r="D67" i="22" s="1"/>
  <c r="C40" i="22"/>
  <c r="C53" i="22" s="1"/>
  <c r="C61" i="22" s="1"/>
  <c r="C67" i="22" s="1"/>
  <c r="B40" i="22"/>
  <c r="B53" i="22" s="1"/>
  <c r="B61" i="22" s="1"/>
  <c r="B67" i="22" s="1"/>
  <c r="H40" i="22"/>
  <c r="H53" i="22" s="1"/>
  <c r="H61" i="22" s="1"/>
  <c r="H67" i="22" s="1"/>
  <c r="W11" i="22"/>
  <c r="W11" i="23"/>
  <c r="AA11" i="22" l="1"/>
  <c r="AA12" i="22" s="1"/>
  <c r="AA11" i="23"/>
  <c r="AA12" i="23" s="1"/>
  <c r="F53" i="25"/>
  <c r="F53" i="26"/>
  <c r="X40" i="26"/>
  <c r="F53" i="24"/>
  <c r="X40" i="24"/>
  <c r="F53" i="23"/>
  <c r="X40" i="23"/>
  <c r="F53" i="22"/>
  <c r="X40" i="22"/>
  <c r="F187" i="22"/>
  <c r="X187" i="22" s="1"/>
  <c r="X181" i="22"/>
  <c r="F187" i="21"/>
  <c r="X187" i="21" s="1"/>
  <c r="X181" i="21"/>
  <c r="W11" i="21"/>
  <c r="AA13" i="22" l="1"/>
  <c r="AE12" i="22"/>
  <c r="AE3" i="22" s="1"/>
  <c r="AA13" i="23"/>
  <c r="AE12" i="23"/>
  <c r="AE3" i="23" s="1"/>
  <c r="AA11" i="21"/>
  <c r="AA12" i="21" s="1"/>
  <c r="F61" i="25"/>
  <c r="F61" i="26"/>
  <c r="X53" i="26"/>
  <c r="F61" i="24"/>
  <c r="X53" i="24"/>
  <c r="F61" i="23"/>
  <c r="X53" i="23"/>
  <c r="F61" i="22"/>
  <c r="X53" i="22"/>
  <c r="X133" i="24"/>
  <c r="X132" i="24"/>
  <c r="X131" i="24"/>
  <c r="X130" i="24"/>
  <c r="X129" i="24"/>
  <c r="X128" i="24"/>
  <c r="X127" i="24"/>
  <c r="X126" i="24"/>
  <c r="X125" i="24"/>
  <c r="X124" i="24"/>
  <c r="X123" i="24"/>
  <c r="X122" i="24"/>
  <c r="X121" i="24"/>
  <c r="X120" i="24"/>
  <c r="X119" i="24"/>
  <c r="X118" i="24"/>
  <c r="X117" i="24"/>
  <c r="X116" i="24"/>
  <c r="X115" i="24"/>
  <c r="X114" i="24"/>
  <c r="X113" i="24"/>
  <c r="X112" i="24"/>
  <c r="X111" i="24"/>
  <c r="X110" i="24"/>
  <c r="X109" i="24"/>
  <c r="X108" i="24"/>
  <c r="X107" i="24"/>
  <c r="X106" i="24"/>
  <c r="X105" i="24"/>
  <c r="X104" i="24"/>
  <c r="X103" i="24"/>
  <c r="X102" i="24"/>
  <c r="X101" i="24"/>
  <c r="X100" i="24"/>
  <c r="X99" i="24"/>
  <c r="X98" i="24"/>
  <c r="X97" i="24"/>
  <c r="X96" i="24"/>
  <c r="X95" i="24"/>
  <c r="X94" i="24"/>
  <c r="X93" i="24"/>
  <c r="X92" i="24"/>
  <c r="X91" i="24"/>
  <c r="X90" i="24"/>
  <c r="X89" i="24"/>
  <c r="X88" i="24"/>
  <c r="X87" i="24"/>
  <c r="X86" i="24"/>
  <c r="X85" i="24"/>
  <c r="X84" i="24"/>
  <c r="X83" i="24"/>
  <c r="X82" i="24"/>
  <c r="X81" i="24"/>
  <c r="X80" i="24"/>
  <c r="X79" i="24"/>
  <c r="X78" i="24"/>
  <c r="X77" i="24"/>
  <c r="X76" i="24"/>
  <c r="X75" i="24"/>
  <c r="X74" i="24"/>
  <c r="X73" i="24"/>
  <c r="X72" i="24"/>
  <c r="X71" i="24"/>
  <c r="G99" i="21"/>
  <c r="F99" i="21"/>
  <c r="E99" i="21"/>
  <c r="D99" i="21"/>
  <c r="C99" i="21"/>
  <c r="B99" i="21"/>
  <c r="H99" i="21"/>
  <c r="G70" i="21"/>
  <c r="F70" i="21"/>
  <c r="E70" i="21"/>
  <c r="D70" i="21"/>
  <c r="C70" i="21"/>
  <c r="B70" i="21"/>
  <c r="H70" i="21"/>
  <c r="G40" i="21"/>
  <c r="G53" i="21" s="1"/>
  <c r="G61" i="21" s="1"/>
  <c r="G67" i="21" s="1"/>
  <c r="F40" i="21"/>
  <c r="E40" i="21"/>
  <c r="E53" i="21" s="1"/>
  <c r="E61" i="21" s="1"/>
  <c r="E67" i="21" s="1"/>
  <c r="D40" i="21"/>
  <c r="D53" i="21" s="1"/>
  <c r="D61" i="21" s="1"/>
  <c r="D67" i="21" s="1"/>
  <c r="C40" i="21"/>
  <c r="C53" i="21" s="1"/>
  <c r="C61" i="21" s="1"/>
  <c r="C67" i="21" s="1"/>
  <c r="B40" i="21"/>
  <c r="B53" i="21" s="1"/>
  <c r="B61" i="21" s="1"/>
  <c r="B67" i="21" s="1"/>
  <c r="H40" i="21"/>
  <c r="H9" i="21" s="1"/>
  <c r="H17" i="21"/>
  <c r="H16" i="21"/>
  <c r="H17" i="22"/>
  <c r="H16" i="22"/>
  <c r="H14" i="22"/>
  <c r="H9" i="22"/>
  <c r="H12" i="22" s="1"/>
  <c r="H8" i="22"/>
  <c r="H17" i="23"/>
  <c r="H16" i="23"/>
  <c r="H14" i="23"/>
  <c r="H9" i="23"/>
  <c r="H8" i="23"/>
  <c r="H17" i="25"/>
  <c r="H16" i="25"/>
  <c r="H14" i="25"/>
  <c r="H9" i="25"/>
  <c r="H8" i="25"/>
  <c r="H17" i="24"/>
  <c r="H16" i="24"/>
  <c r="H14" i="24"/>
  <c r="H19" i="24" s="1"/>
  <c r="H9" i="24"/>
  <c r="H8" i="24"/>
  <c r="H160" i="26"/>
  <c r="H17" i="26"/>
  <c r="H16" i="26"/>
  <c r="H14" i="26"/>
  <c r="H11" i="26"/>
  <c r="H9" i="26"/>
  <c r="H8" i="26"/>
  <c r="H17" i="28"/>
  <c r="H16" i="28"/>
  <c r="H14" i="28"/>
  <c r="H9" i="28"/>
  <c r="H8" i="28"/>
  <c r="AA13" i="21" l="1"/>
  <c r="AE12" i="21"/>
  <c r="AE3" i="21" s="1"/>
  <c r="F67" i="25"/>
  <c r="H13" i="22"/>
  <c r="H10" i="25"/>
  <c r="X40" i="21"/>
  <c r="H173" i="26"/>
  <c r="X160" i="26"/>
  <c r="F67" i="26"/>
  <c r="X67" i="26" s="1"/>
  <c r="X61" i="26"/>
  <c r="F67" i="24"/>
  <c r="X67" i="24" s="1"/>
  <c r="X61" i="24"/>
  <c r="F67" i="23"/>
  <c r="X67" i="23" s="1"/>
  <c r="X61" i="23"/>
  <c r="F67" i="22"/>
  <c r="X67" i="22" s="1"/>
  <c r="X61" i="22"/>
  <c r="H12" i="28"/>
  <c r="H13" i="28" s="1"/>
  <c r="H10" i="28"/>
  <c r="H10" i="26"/>
  <c r="H12" i="26"/>
  <c r="H13" i="26" s="1"/>
  <c r="H12" i="24"/>
  <c r="H13" i="24" s="1"/>
  <c r="H10" i="24"/>
  <c r="H10" i="23"/>
  <c r="H12" i="25"/>
  <c r="H13" i="25" s="1"/>
  <c r="H12" i="23"/>
  <c r="H13" i="23" s="1"/>
  <c r="H8" i="21"/>
  <c r="H10" i="21" s="1"/>
  <c r="H10" i="22"/>
  <c r="H53" i="21"/>
  <c r="H61" i="21" s="1"/>
  <c r="H67" i="21" s="1"/>
  <c r="H14" i="21" s="1"/>
  <c r="F53" i="21"/>
  <c r="H12" i="21"/>
  <c r="H181" i="26" l="1"/>
  <c r="X173" i="26"/>
  <c r="H13" i="21"/>
  <c r="F61" i="21"/>
  <c r="H187" i="26" l="1"/>
  <c r="F67" i="21"/>
  <c r="G8" i="9" l="1"/>
  <c r="F9" i="5"/>
  <c r="E9" i="5"/>
  <c r="D9" i="5"/>
  <c r="C9" i="5"/>
  <c r="W266" i="28"/>
  <c r="W265" i="28"/>
  <c r="W264" i="28"/>
  <c r="W263" i="28"/>
  <c r="W262" i="28"/>
  <c r="W261" i="28"/>
  <c r="W260" i="28"/>
  <c r="W259" i="28"/>
  <c r="W258" i="28"/>
  <c r="W257" i="28"/>
  <c r="W256" i="28"/>
  <c r="W255" i="28"/>
  <c r="W254" i="28"/>
  <c r="W253" i="28"/>
  <c r="W252" i="28"/>
  <c r="W251" i="28"/>
  <c r="W250" i="28"/>
  <c r="W249" i="28"/>
  <c r="W248" i="28"/>
  <c r="W247" i="28"/>
  <c r="W246" i="28"/>
  <c r="W244" i="28"/>
  <c r="W243" i="28"/>
  <c r="W242" i="28"/>
  <c r="W241" i="28"/>
  <c r="W240" i="28"/>
  <c r="W239" i="28"/>
  <c r="W238" i="28"/>
  <c r="W237" i="28"/>
  <c r="W236" i="28"/>
  <c r="W235" i="28"/>
  <c r="W234" i="28"/>
  <c r="W232" i="28"/>
  <c r="W231" i="28"/>
  <c r="W230" i="28"/>
  <c r="W229" i="28"/>
  <c r="W228" i="28"/>
  <c r="W227" i="28"/>
  <c r="W226" i="28"/>
  <c r="W225" i="28"/>
  <c r="W224" i="28"/>
  <c r="W223" i="28"/>
  <c r="W222" i="28"/>
  <c r="W221" i="28"/>
  <c r="W220" i="28"/>
  <c r="W219" i="28"/>
  <c r="W218" i="28"/>
  <c r="W217" i="28"/>
  <c r="W216" i="28"/>
  <c r="W215" i="28"/>
  <c r="W214" i="28"/>
  <c r="W213" i="28"/>
  <c r="W212" i="28"/>
  <c r="W211" i="28"/>
  <c r="W210" i="28"/>
  <c r="W209" i="28"/>
  <c r="W208" i="28"/>
  <c r="W207" i="28"/>
  <c r="W206" i="28"/>
  <c r="W205" i="28"/>
  <c r="W204" i="28"/>
  <c r="W203" i="28"/>
  <c r="W202" i="28"/>
  <c r="W201" i="28"/>
  <c r="W200" i="28"/>
  <c r="W199" i="28"/>
  <c r="W198" i="28"/>
  <c r="W197" i="28"/>
  <c r="W196" i="28"/>
  <c r="W195" i="28"/>
  <c r="W194" i="28"/>
  <c r="W193" i="28"/>
  <c r="W267" i="28" s="1"/>
  <c r="W190" i="28"/>
  <c r="W189" i="28"/>
  <c r="W188" i="28"/>
  <c r="W187" i="28"/>
  <c r="W186" i="28"/>
  <c r="W185" i="28"/>
  <c r="W184" i="28"/>
  <c r="W183" i="28"/>
  <c r="W182" i="28"/>
  <c r="W181" i="28"/>
  <c r="W180" i="28"/>
  <c r="W179" i="28"/>
  <c r="W178" i="28"/>
  <c r="W177" i="28"/>
  <c r="W176" i="28"/>
  <c r="W175" i="28"/>
  <c r="W174" i="28"/>
  <c r="W173" i="28"/>
  <c r="W172" i="28"/>
  <c r="W171" i="28"/>
  <c r="W170" i="28"/>
  <c r="W169" i="28"/>
  <c r="W168" i="28"/>
  <c r="W167" i="28"/>
  <c r="W166" i="28"/>
  <c r="W165" i="28"/>
  <c r="W164" i="28"/>
  <c r="W163" i="28"/>
  <c r="W162" i="28"/>
  <c r="W161" i="28"/>
  <c r="W160" i="28"/>
  <c r="W159" i="28"/>
  <c r="W158" i="28"/>
  <c r="W156" i="28"/>
  <c r="W155" i="28"/>
  <c r="W154" i="28"/>
  <c r="W153" i="28"/>
  <c r="W152" i="28"/>
  <c r="W151" i="28"/>
  <c r="W150" i="28"/>
  <c r="W149" i="28"/>
  <c r="W148" i="28"/>
  <c r="W147" i="28"/>
  <c r="W146" i="28"/>
  <c r="W145" i="28"/>
  <c r="W144" i="28"/>
  <c r="W143" i="28"/>
  <c r="W142" i="28"/>
  <c r="W141" i="28"/>
  <c r="W140" i="28"/>
  <c r="W139" i="28"/>
  <c r="W138" i="28"/>
  <c r="W135" i="28"/>
  <c r="W134" i="28"/>
  <c r="W133" i="28"/>
  <c r="W132" i="28"/>
  <c r="W131" i="28"/>
  <c r="W130" i="28"/>
  <c r="W129" i="28"/>
  <c r="W128" i="28"/>
  <c r="W127" i="28"/>
  <c r="W126" i="28"/>
  <c r="W125" i="28"/>
  <c r="W124" i="28"/>
  <c r="W123" i="28"/>
  <c r="W122" i="28"/>
  <c r="W121" i="28"/>
  <c r="W120" i="28"/>
  <c r="W119" i="28"/>
  <c r="W118" i="28"/>
  <c r="W117" i="28"/>
  <c r="W115" i="28"/>
  <c r="W114" i="28"/>
  <c r="W113" i="28"/>
  <c r="W112" i="28"/>
  <c r="W111" i="28"/>
  <c r="W110" i="28"/>
  <c r="W109" i="28"/>
  <c r="W108" i="28"/>
  <c r="W107" i="28"/>
  <c r="W106" i="28"/>
  <c r="W105" i="28"/>
  <c r="W104" i="28"/>
  <c r="W103" i="28"/>
  <c r="W102" i="28"/>
  <c r="W101" i="28"/>
  <c r="W100" i="28"/>
  <c r="W99" i="28"/>
  <c r="W98" i="28"/>
  <c r="W97" i="28"/>
  <c r="W96" i="28"/>
  <c r="W95" i="28"/>
  <c r="W94" i="28"/>
  <c r="W93" i="28"/>
  <c r="W92" i="28"/>
  <c r="W91" i="28"/>
  <c r="W90" i="28"/>
  <c r="W89" i="28"/>
  <c r="W88" i="28"/>
  <c r="W87" i="28"/>
  <c r="W86" i="28"/>
  <c r="W85" i="28"/>
  <c r="W84" i="28"/>
  <c r="W83" i="28"/>
  <c r="W82" i="28"/>
  <c r="W81" i="28"/>
  <c r="W80" i="28"/>
  <c r="W79" i="28"/>
  <c r="W78" i="28"/>
  <c r="W77" i="28"/>
  <c r="W76" i="28"/>
  <c r="W75" i="28"/>
  <c r="W74" i="28"/>
  <c r="W73" i="28"/>
  <c r="W72" i="28"/>
  <c r="W71" i="28"/>
  <c r="X14" i="28"/>
  <c r="W68" i="28"/>
  <c r="W14" i="28" s="1"/>
  <c r="W67" i="28"/>
  <c r="W66" i="28"/>
  <c r="W65" i="28"/>
  <c r="W64" i="28"/>
  <c r="W63" i="28"/>
  <c r="W62" i="28"/>
  <c r="W61" i="28"/>
  <c r="W60" i="28"/>
  <c r="W59" i="28"/>
  <c r="W58" i="28"/>
  <c r="W57" i="28"/>
  <c r="W56" i="28"/>
  <c r="W55" i="28"/>
  <c r="W54" i="28"/>
  <c r="W53" i="28"/>
  <c r="W52" i="28"/>
  <c r="W51" i="28"/>
  <c r="W50" i="28"/>
  <c r="W49" i="28"/>
  <c r="W48" i="28"/>
  <c r="W47" i="28"/>
  <c r="W46" i="28"/>
  <c r="W45" i="28"/>
  <c r="W44" i="28"/>
  <c r="W43" i="28"/>
  <c r="W42" i="28"/>
  <c r="W41" i="28"/>
  <c r="W40" i="28"/>
  <c r="W39" i="28"/>
  <c r="W38" i="28"/>
  <c r="W37" i="28"/>
  <c r="W36" i="28"/>
  <c r="W34" i="28"/>
  <c r="W33" i="28"/>
  <c r="W32" i="28"/>
  <c r="W31" i="28"/>
  <c r="W30" i="28"/>
  <c r="W29" i="28"/>
  <c r="W28" i="28"/>
  <c r="W27" i="28"/>
  <c r="W26" i="28"/>
  <c r="W25" i="28"/>
  <c r="W24" i="28"/>
  <c r="W23" i="28"/>
  <c r="W22" i="28"/>
  <c r="G17" i="28"/>
  <c r="F17" i="28"/>
  <c r="E17" i="28"/>
  <c r="D17" i="28"/>
  <c r="C17" i="28"/>
  <c r="B17" i="28"/>
  <c r="G16" i="28"/>
  <c r="F16" i="28"/>
  <c r="E16" i="28"/>
  <c r="D16" i="28"/>
  <c r="C16" i="28"/>
  <c r="B16" i="28"/>
  <c r="G14" i="28"/>
  <c r="F14" i="28"/>
  <c r="E14" i="28"/>
  <c r="D14" i="28"/>
  <c r="C14" i="28"/>
  <c r="B14" i="28"/>
  <c r="G9" i="28"/>
  <c r="F9" i="28"/>
  <c r="E9" i="28"/>
  <c r="D9" i="28"/>
  <c r="C9" i="28"/>
  <c r="B9" i="28"/>
  <c r="X8" i="28"/>
  <c r="G8" i="28"/>
  <c r="F8" i="28"/>
  <c r="E8" i="28"/>
  <c r="D8" i="28"/>
  <c r="C8" i="28"/>
  <c r="B8" i="28"/>
  <c r="W136" i="28" l="1"/>
  <c r="X11" i="28"/>
  <c r="W19" i="28"/>
  <c r="W11" i="28"/>
  <c r="W16" i="28"/>
  <c r="G12" i="28"/>
  <c r="G13" i="28" s="1"/>
  <c r="W9" i="28"/>
  <c r="C10" i="28"/>
  <c r="W17" i="28"/>
  <c r="E12" i="28"/>
  <c r="E13" i="28" s="1"/>
  <c r="W8" i="28"/>
  <c r="D12" i="28"/>
  <c r="D13" i="28" s="1"/>
  <c r="B12" i="28"/>
  <c r="B13" i="28" s="1"/>
  <c r="F12" i="28"/>
  <c r="F13" i="28" s="1"/>
  <c r="X17" i="28"/>
  <c r="C12" i="28"/>
  <c r="C13" i="28" s="1"/>
  <c r="G10" i="28"/>
  <c r="D10" i="28"/>
  <c r="X9" i="28"/>
  <c r="E10" i="28"/>
  <c r="X16" i="28"/>
  <c r="B10" i="28"/>
  <c r="F10" i="28"/>
  <c r="G17" i="21"/>
  <c r="G17" i="23"/>
  <c r="G16" i="23"/>
  <c r="W12" i="28" l="1"/>
  <c r="W13" i="28" s="1"/>
  <c r="W10" i="28"/>
  <c r="X12" i="28"/>
  <c r="X13" i="28" s="1"/>
  <c r="X10" i="28"/>
  <c r="X17" i="21"/>
  <c r="W222" i="26"/>
  <c r="W191" i="26"/>
  <c r="W190" i="26"/>
  <c r="W174" i="26"/>
  <c r="W254" i="25"/>
  <c r="W187" i="25"/>
  <c r="W22" i="25"/>
  <c r="W136" i="22"/>
  <c r="X8" i="22"/>
  <c r="W181" i="21"/>
  <c r="W84" i="21"/>
  <c r="W70" i="21"/>
  <c r="W22" i="21"/>
  <c r="W238" i="23"/>
  <c r="W192" i="23"/>
  <c r="W190" i="23"/>
  <c r="W185" i="23"/>
  <c r="W136" i="23"/>
  <c r="W126" i="23"/>
  <c r="W100" i="23"/>
  <c r="W99" i="23"/>
  <c r="W84" i="23"/>
  <c r="W71" i="23"/>
  <c r="W39" i="23"/>
  <c r="X8" i="23"/>
  <c r="W145" i="23"/>
  <c r="X9" i="23" l="1"/>
  <c r="G16" i="26"/>
  <c r="G17" i="26"/>
  <c r="G8" i="26"/>
  <c r="G9" i="26"/>
  <c r="G11" i="26"/>
  <c r="G14" i="26"/>
  <c r="G19" i="26" s="1"/>
  <c r="G16" i="24"/>
  <c r="G17" i="24"/>
  <c r="C8" i="24"/>
  <c r="D8" i="24"/>
  <c r="E8" i="24"/>
  <c r="F8" i="24"/>
  <c r="G8" i="24"/>
  <c r="C9" i="24"/>
  <c r="D9" i="24"/>
  <c r="E9" i="24"/>
  <c r="F9" i="24"/>
  <c r="G9" i="24"/>
  <c r="C11" i="24"/>
  <c r="D11" i="24"/>
  <c r="E11" i="24"/>
  <c r="F11" i="24"/>
  <c r="C14" i="24"/>
  <c r="C19" i="24" s="1"/>
  <c r="D14" i="24"/>
  <c r="D19" i="24" s="1"/>
  <c r="E14" i="24"/>
  <c r="E19" i="24" s="1"/>
  <c r="F14" i="24"/>
  <c r="F19" i="24" s="1"/>
  <c r="G14" i="24"/>
  <c r="G19" i="24" s="1"/>
  <c r="C16" i="25"/>
  <c r="D16" i="25"/>
  <c r="E16" i="25"/>
  <c r="F16" i="25"/>
  <c r="G16" i="25"/>
  <c r="C17" i="25"/>
  <c r="D17" i="25"/>
  <c r="E17" i="25"/>
  <c r="F17" i="25"/>
  <c r="G17" i="25"/>
  <c r="C8" i="25"/>
  <c r="D8" i="25"/>
  <c r="E8" i="25"/>
  <c r="F8" i="25"/>
  <c r="G8" i="25"/>
  <c r="C9" i="25"/>
  <c r="D9" i="25"/>
  <c r="E9" i="25"/>
  <c r="F9" i="25"/>
  <c r="G9" i="25"/>
  <c r="C11" i="25"/>
  <c r="D11" i="25"/>
  <c r="E11" i="25"/>
  <c r="F11" i="25"/>
  <c r="C14" i="25"/>
  <c r="D14" i="25"/>
  <c r="E14" i="25"/>
  <c r="F14" i="25"/>
  <c r="G14" i="25"/>
  <c r="C8" i="23"/>
  <c r="D8" i="23"/>
  <c r="E8" i="23"/>
  <c r="F8" i="23"/>
  <c r="G8" i="23"/>
  <c r="C9" i="23"/>
  <c r="D9" i="23"/>
  <c r="E9" i="23"/>
  <c r="F9" i="23"/>
  <c r="F12" i="23" s="1"/>
  <c r="G9" i="23"/>
  <c r="G12" i="23" s="1"/>
  <c r="C14" i="23"/>
  <c r="D14" i="23"/>
  <c r="E14" i="23"/>
  <c r="F14" i="23"/>
  <c r="G14" i="23"/>
  <c r="G16" i="22"/>
  <c r="G17" i="22"/>
  <c r="G14" i="22"/>
  <c r="G9" i="22"/>
  <c r="G8" i="22"/>
  <c r="G16" i="21"/>
  <c r="G14" i="21"/>
  <c r="G9" i="21"/>
  <c r="G8" i="21"/>
  <c r="G12" i="22" l="1"/>
  <c r="G13" i="22" s="1"/>
  <c r="G12" i="21"/>
  <c r="G13" i="21" s="1"/>
  <c r="X19" i="23"/>
  <c r="X11" i="24"/>
  <c r="X19" i="24"/>
  <c r="X11" i="25"/>
  <c r="X19" i="25"/>
  <c r="C12" i="24"/>
  <c r="C13" i="24" s="1"/>
  <c r="C12" i="25"/>
  <c r="C13" i="25" s="1"/>
  <c r="F10" i="24"/>
  <c r="C10" i="24"/>
  <c r="F10" i="25"/>
  <c r="D10" i="23"/>
  <c r="G10" i="24"/>
  <c r="E10" i="23"/>
  <c r="G10" i="22"/>
  <c r="G10" i="21"/>
  <c r="E12" i="23"/>
  <c r="E13" i="23" s="1"/>
  <c r="D12" i="23"/>
  <c r="D13" i="23" s="1"/>
  <c r="C10" i="23"/>
  <c r="G13" i="23"/>
  <c r="F13" i="23"/>
  <c r="F12" i="25"/>
  <c r="F13" i="25" s="1"/>
  <c r="D12" i="25"/>
  <c r="D13" i="25" s="1"/>
  <c r="G10" i="25"/>
  <c r="E12" i="25"/>
  <c r="E13" i="25" s="1"/>
  <c r="D12" i="24"/>
  <c r="D13" i="24" s="1"/>
  <c r="E12" i="24"/>
  <c r="E13" i="24" s="1"/>
  <c r="F12" i="24"/>
  <c r="F13" i="24" s="1"/>
  <c r="G10" i="26"/>
  <c r="G12" i="26"/>
  <c r="G13" i="26" s="1"/>
  <c r="G12" i="24"/>
  <c r="G13" i="24" s="1"/>
  <c r="E10" i="24"/>
  <c r="D10" i="24"/>
  <c r="G12" i="25"/>
  <c r="G13" i="25" s="1"/>
  <c r="C10" i="25"/>
  <c r="E10" i="25"/>
  <c r="D10" i="25"/>
  <c r="G10" i="23"/>
  <c r="C12" i="23"/>
  <c r="C13" i="23" s="1"/>
  <c r="F10" i="23"/>
  <c r="W62" i="25" l="1"/>
  <c r="W61" i="26" l="1"/>
  <c r="W46" i="26"/>
  <c r="W261" i="26" l="1"/>
  <c r="W260" i="26"/>
  <c r="W259" i="26"/>
  <c r="W258" i="26"/>
  <c r="W257" i="26"/>
  <c r="W256" i="26"/>
  <c r="W255" i="26"/>
  <c r="W254" i="26"/>
  <c r="W253" i="26"/>
  <c r="W252" i="26"/>
  <c r="W251" i="26"/>
  <c r="W250" i="26"/>
  <c r="W249" i="26"/>
  <c r="W248" i="26"/>
  <c r="W247" i="26"/>
  <c r="W246" i="26"/>
  <c r="W245" i="26"/>
  <c r="W244" i="26"/>
  <c r="W243" i="26"/>
  <c r="W242" i="26"/>
  <c r="W241" i="26"/>
  <c r="W240" i="26"/>
  <c r="W239" i="26"/>
  <c r="W238" i="26"/>
  <c r="W237" i="26"/>
  <c r="W236" i="26"/>
  <c r="W235" i="26"/>
  <c r="W234" i="26"/>
  <c r="W233" i="26"/>
  <c r="W232" i="26"/>
  <c r="W231" i="26"/>
  <c r="W230" i="26"/>
  <c r="W229" i="26"/>
  <c r="W228" i="26"/>
  <c r="W227" i="26"/>
  <c r="W226" i="26"/>
  <c r="W225" i="26"/>
  <c r="W224" i="26"/>
  <c r="W223" i="26"/>
  <c r="W221" i="26"/>
  <c r="W220" i="26"/>
  <c r="W219" i="26"/>
  <c r="W218" i="26"/>
  <c r="W217" i="26"/>
  <c r="W216" i="26"/>
  <c r="W215" i="26"/>
  <c r="W214" i="26"/>
  <c r="W213" i="26"/>
  <c r="W212" i="26"/>
  <c r="W211" i="26"/>
  <c r="W210" i="26"/>
  <c r="W209" i="26"/>
  <c r="W208" i="26"/>
  <c r="W207" i="26"/>
  <c r="W206" i="26"/>
  <c r="W205" i="26"/>
  <c r="W204" i="26"/>
  <c r="W203" i="26"/>
  <c r="W202" i="26"/>
  <c r="W201" i="26"/>
  <c r="W200" i="26"/>
  <c r="W199" i="26"/>
  <c r="W198" i="26"/>
  <c r="W197" i="26"/>
  <c r="W196" i="26"/>
  <c r="W195" i="26"/>
  <c r="W194" i="26"/>
  <c r="W193" i="26"/>
  <c r="W192" i="26"/>
  <c r="W187" i="26"/>
  <c r="W186" i="26"/>
  <c r="W185" i="26"/>
  <c r="W184" i="26"/>
  <c r="W183" i="26"/>
  <c r="W182" i="26"/>
  <c r="W181" i="26"/>
  <c r="W180" i="26"/>
  <c r="W179" i="26"/>
  <c r="W178" i="26"/>
  <c r="W177" i="26"/>
  <c r="W176" i="26"/>
  <c r="W175" i="26"/>
  <c r="W173" i="26"/>
  <c r="W172" i="26"/>
  <c r="W171" i="26"/>
  <c r="W170" i="26"/>
  <c r="W169" i="26"/>
  <c r="W168" i="26"/>
  <c r="W167" i="26"/>
  <c r="W166" i="26"/>
  <c r="W165" i="26"/>
  <c r="W164" i="26"/>
  <c r="W163" i="26"/>
  <c r="W162" i="26"/>
  <c r="W161" i="26"/>
  <c r="W160" i="26"/>
  <c r="W159" i="26"/>
  <c r="W158" i="26"/>
  <c r="W157" i="26"/>
  <c r="W156" i="26"/>
  <c r="W155" i="26"/>
  <c r="W154" i="26"/>
  <c r="W153" i="26"/>
  <c r="W152" i="26"/>
  <c r="W151" i="26"/>
  <c r="W150" i="26"/>
  <c r="W149" i="26"/>
  <c r="W148" i="26"/>
  <c r="W147" i="26"/>
  <c r="W146" i="26"/>
  <c r="W145" i="26"/>
  <c r="W144" i="26"/>
  <c r="W143" i="26"/>
  <c r="W142" i="26"/>
  <c r="W141" i="26"/>
  <c r="W140" i="26"/>
  <c r="W139" i="26"/>
  <c r="W138" i="26"/>
  <c r="W137" i="26"/>
  <c r="W136" i="26"/>
  <c r="W133" i="26"/>
  <c r="W132" i="26"/>
  <c r="W131" i="26"/>
  <c r="W130" i="26"/>
  <c r="W129" i="26"/>
  <c r="W128" i="26"/>
  <c r="W127" i="26"/>
  <c r="W126" i="26"/>
  <c r="W125" i="26"/>
  <c r="W124" i="26"/>
  <c r="W123" i="26"/>
  <c r="W122" i="26"/>
  <c r="W121" i="26"/>
  <c r="W120" i="26"/>
  <c r="W119" i="26"/>
  <c r="W118" i="26"/>
  <c r="W117" i="26"/>
  <c r="W116" i="26"/>
  <c r="W115" i="26"/>
  <c r="W114" i="26"/>
  <c r="W113" i="26"/>
  <c r="W112" i="26"/>
  <c r="W111" i="26"/>
  <c r="W110" i="26"/>
  <c r="W109" i="26"/>
  <c r="W108" i="26"/>
  <c r="W107" i="26"/>
  <c r="W106" i="26"/>
  <c r="W105" i="26"/>
  <c r="W104" i="26"/>
  <c r="W103" i="26"/>
  <c r="W102" i="26"/>
  <c r="W101" i="26"/>
  <c r="W100" i="26"/>
  <c r="W99" i="26"/>
  <c r="W98" i="26"/>
  <c r="W97" i="26"/>
  <c r="W96" i="26"/>
  <c r="W95" i="26"/>
  <c r="W94" i="26"/>
  <c r="W93" i="26"/>
  <c r="W92" i="26"/>
  <c r="W91" i="26"/>
  <c r="W90" i="26"/>
  <c r="W89" i="26"/>
  <c r="W88" i="26"/>
  <c r="W87" i="26"/>
  <c r="W86" i="26"/>
  <c r="W85" i="26"/>
  <c r="W84" i="26"/>
  <c r="W83" i="26"/>
  <c r="W82" i="26"/>
  <c r="W81" i="26"/>
  <c r="W80" i="26"/>
  <c r="W79" i="26"/>
  <c r="W78" i="26"/>
  <c r="W77" i="26"/>
  <c r="W76" i="26"/>
  <c r="W75" i="26"/>
  <c r="W74" i="26"/>
  <c r="W73" i="26"/>
  <c r="W72" i="26"/>
  <c r="W71" i="26"/>
  <c r="W70" i="26"/>
  <c r="W67" i="26"/>
  <c r="W66" i="26"/>
  <c r="W65" i="26"/>
  <c r="W64" i="26"/>
  <c r="W63" i="26"/>
  <c r="W62" i="26"/>
  <c r="W60" i="26"/>
  <c r="W59" i="26"/>
  <c r="W58" i="26"/>
  <c r="W57" i="26"/>
  <c r="W56" i="26"/>
  <c r="W55" i="26"/>
  <c r="W54" i="26"/>
  <c r="W53" i="26"/>
  <c r="W52" i="26"/>
  <c r="W51" i="26"/>
  <c r="W50" i="26"/>
  <c r="W49" i="26"/>
  <c r="W48" i="26"/>
  <c r="W47" i="26"/>
  <c r="W45" i="26"/>
  <c r="W44" i="26"/>
  <c r="W43" i="26"/>
  <c r="W42" i="26"/>
  <c r="W41" i="26"/>
  <c r="W40" i="26"/>
  <c r="W8" i="26" s="1"/>
  <c r="W39" i="26"/>
  <c r="W38" i="26"/>
  <c r="W37" i="26"/>
  <c r="W36" i="26"/>
  <c r="W35" i="26"/>
  <c r="W34" i="26"/>
  <c r="W33" i="26"/>
  <c r="W32" i="26"/>
  <c r="W31" i="26"/>
  <c r="W30" i="26"/>
  <c r="W29" i="26"/>
  <c r="W28" i="26"/>
  <c r="W27" i="26"/>
  <c r="W26" i="26"/>
  <c r="W25" i="26"/>
  <c r="W24" i="26"/>
  <c r="W23" i="26"/>
  <c r="W22" i="26"/>
  <c r="F17" i="26"/>
  <c r="E17" i="26"/>
  <c r="D17" i="26"/>
  <c r="C17" i="26"/>
  <c r="B17" i="26"/>
  <c r="F16" i="26"/>
  <c r="E16" i="26"/>
  <c r="D16" i="26"/>
  <c r="C16" i="26"/>
  <c r="B16" i="26"/>
  <c r="X14" i="26"/>
  <c r="F14" i="26"/>
  <c r="E14" i="26"/>
  <c r="E19" i="26" s="1"/>
  <c r="D14" i="26"/>
  <c r="D19" i="26" s="1"/>
  <c r="C14" i="26"/>
  <c r="C19" i="26" s="1"/>
  <c r="B14" i="26"/>
  <c r="F11" i="26"/>
  <c r="X11" i="26" s="1"/>
  <c r="E11" i="26"/>
  <c r="D11" i="26"/>
  <c r="C11" i="26"/>
  <c r="B11" i="26"/>
  <c r="X9" i="26"/>
  <c r="F9" i="26"/>
  <c r="E9" i="26"/>
  <c r="D9" i="26"/>
  <c r="C9" i="26"/>
  <c r="B9" i="26"/>
  <c r="X8" i="26"/>
  <c r="F8" i="26"/>
  <c r="E8" i="26"/>
  <c r="D8" i="26"/>
  <c r="C8" i="26"/>
  <c r="B8" i="26"/>
  <c r="F19" i="26" l="1"/>
  <c r="X19" i="26" s="1"/>
  <c r="W11" i="26"/>
  <c r="AA12" i="26" s="1"/>
  <c r="W19" i="26"/>
  <c r="W14" i="26"/>
  <c r="E12" i="26"/>
  <c r="E13" i="26" s="1"/>
  <c r="X12" i="26"/>
  <c r="X13" i="26" s="1"/>
  <c r="W17" i="26"/>
  <c r="X17" i="26"/>
  <c r="X16" i="26"/>
  <c r="C12" i="26"/>
  <c r="C13" i="26" s="1"/>
  <c r="C10" i="26"/>
  <c r="D12" i="26"/>
  <c r="D13" i="26" s="1"/>
  <c r="E10" i="26"/>
  <c r="W16" i="26"/>
  <c r="B10" i="26"/>
  <c r="F10" i="26"/>
  <c r="W9" i="26"/>
  <c r="D10" i="26"/>
  <c r="X10" i="26"/>
  <c r="B12" i="26"/>
  <c r="B13" i="26" s="1"/>
  <c r="F12" i="26"/>
  <c r="F13" i="26" s="1"/>
  <c r="AA13" i="26" l="1"/>
  <c r="AE12" i="26"/>
  <c r="AE3" i="26" s="1"/>
  <c r="W12" i="26"/>
  <c r="W13" i="26" s="1"/>
  <c r="W10" i="26"/>
  <c r="X17" i="22"/>
  <c r="X17" i="23"/>
  <c r="X17" i="24"/>
  <c r="X17" i="25"/>
  <c r="W221" i="21"/>
  <c r="W220" i="21"/>
  <c r="W219" i="21"/>
  <c r="W218" i="21"/>
  <c r="W217" i="21"/>
  <c r="W216" i="21"/>
  <c r="W215" i="21"/>
  <c r="W214" i="21"/>
  <c r="W213" i="21"/>
  <c r="W212" i="21"/>
  <c r="W211" i="21"/>
  <c r="W210" i="21"/>
  <c r="W209" i="21"/>
  <c r="W208" i="21"/>
  <c r="W207" i="21"/>
  <c r="W206" i="21"/>
  <c r="W205" i="21"/>
  <c r="W204" i="21"/>
  <c r="W203" i="21"/>
  <c r="W202" i="21"/>
  <c r="W201" i="21"/>
  <c r="W200" i="21"/>
  <c r="W199" i="21"/>
  <c r="W198" i="21"/>
  <c r="W197" i="21"/>
  <c r="W196" i="21"/>
  <c r="W195" i="21"/>
  <c r="W194" i="21"/>
  <c r="W193" i="21"/>
  <c r="W192" i="21"/>
  <c r="W191" i="21"/>
  <c r="W190" i="21"/>
  <c r="W261" i="22"/>
  <c r="W260" i="22"/>
  <c r="W259" i="22"/>
  <c r="W258" i="22"/>
  <c r="W257" i="22"/>
  <c r="W256" i="22"/>
  <c r="W255" i="22"/>
  <c r="W253" i="22"/>
  <c r="W252" i="22"/>
  <c r="W251" i="22"/>
  <c r="W250" i="22"/>
  <c r="W249" i="22"/>
  <c r="W248" i="22"/>
  <c r="W247" i="22"/>
  <c r="W246" i="22"/>
  <c r="W245" i="22"/>
  <c r="W244" i="22"/>
  <c r="W243" i="22"/>
  <c r="W242" i="22"/>
  <c r="W241" i="22"/>
  <c r="W240" i="22"/>
  <c r="W239" i="22"/>
  <c r="W237" i="22"/>
  <c r="W236" i="22"/>
  <c r="W235" i="22"/>
  <c r="W234" i="22"/>
  <c r="W233" i="22"/>
  <c r="W232" i="22"/>
  <c r="W231" i="22"/>
  <c r="W230" i="22"/>
  <c r="W229" i="22"/>
  <c r="W228" i="22"/>
  <c r="W227" i="22"/>
  <c r="W226" i="22"/>
  <c r="W225" i="22"/>
  <c r="W224" i="22"/>
  <c r="W221" i="22"/>
  <c r="W220" i="22"/>
  <c r="W219" i="22"/>
  <c r="W218" i="22"/>
  <c r="W217" i="22"/>
  <c r="W216" i="22"/>
  <c r="W215" i="22"/>
  <c r="W214" i="22"/>
  <c r="W213" i="22"/>
  <c r="W212" i="22"/>
  <c r="W211" i="22"/>
  <c r="W210" i="22"/>
  <c r="W209" i="22"/>
  <c r="W208" i="22"/>
  <c r="W207" i="22"/>
  <c r="W205" i="22"/>
  <c r="W204" i="22"/>
  <c r="W203" i="22"/>
  <c r="W202" i="22"/>
  <c r="W201" i="22"/>
  <c r="W200" i="22"/>
  <c r="W199" i="22"/>
  <c r="W198" i="22"/>
  <c r="W197" i="22"/>
  <c r="W196" i="22"/>
  <c r="W195" i="22"/>
  <c r="W194" i="22"/>
  <c r="W193" i="22"/>
  <c r="W192" i="22"/>
  <c r="W261" i="23"/>
  <c r="W260" i="23"/>
  <c r="W259" i="23"/>
  <c r="W258" i="23"/>
  <c r="W257" i="23"/>
  <c r="W256" i="23"/>
  <c r="W255" i="23"/>
  <c r="W254" i="23"/>
  <c r="W253" i="23"/>
  <c r="W252" i="23"/>
  <c r="W251" i="23"/>
  <c r="W250" i="23"/>
  <c r="W249" i="23"/>
  <c r="W248" i="23"/>
  <c r="W247" i="23"/>
  <c r="W246" i="23"/>
  <c r="W245" i="23"/>
  <c r="W244" i="23"/>
  <c r="W243" i="23"/>
  <c r="W242" i="23"/>
  <c r="W241" i="23"/>
  <c r="W240" i="23"/>
  <c r="W239" i="23"/>
  <c r="W237" i="23"/>
  <c r="W236" i="23"/>
  <c r="W235" i="23"/>
  <c r="W234" i="23"/>
  <c r="W233" i="23"/>
  <c r="W232" i="23"/>
  <c r="W231" i="23"/>
  <c r="W230" i="23"/>
  <c r="W229" i="23"/>
  <c r="W228" i="23"/>
  <c r="W227" i="23"/>
  <c r="W226" i="23"/>
  <c r="W225" i="23"/>
  <c r="W224" i="23"/>
  <c r="W223" i="23"/>
  <c r="W221" i="23"/>
  <c r="W220" i="23"/>
  <c r="W219" i="23"/>
  <c r="W218" i="23"/>
  <c r="W217" i="23"/>
  <c r="W216" i="23"/>
  <c r="W215" i="23"/>
  <c r="W214" i="23"/>
  <c r="W213" i="23"/>
  <c r="W212" i="23"/>
  <c r="W211" i="23"/>
  <c r="W210" i="23"/>
  <c r="W209" i="23"/>
  <c r="W208" i="23"/>
  <c r="W207" i="23"/>
  <c r="W206" i="23"/>
  <c r="W205" i="23"/>
  <c r="W204" i="23"/>
  <c r="W203" i="23"/>
  <c r="W202" i="23"/>
  <c r="W201" i="23"/>
  <c r="W200" i="23"/>
  <c r="W199" i="23"/>
  <c r="W198" i="23"/>
  <c r="W197" i="23"/>
  <c r="W196" i="23"/>
  <c r="W195" i="23"/>
  <c r="W194" i="23"/>
  <c r="W193" i="23"/>
  <c r="W191" i="23"/>
  <c r="W261" i="24"/>
  <c r="W260" i="24"/>
  <c r="W259" i="24"/>
  <c r="W258" i="24"/>
  <c r="W257" i="24"/>
  <c r="W256" i="24"/>
  <c r="W255" i="24"/>
  <c r="W254" i="24"/>
  <c r="W253" i="24"/>
  <c r="W252" i="24"/>
  <c r="W251" i="24"/>
  <c r="W250" i="24"/>
  <c r="W249" i="24"/>
  <c r="W248" i="24"/>
  <c r="W247" i="24"/>
  <c r="W246" i="24"/>
  <c r="W245" i="24"/>
  <c r="W244" i="24"/>
  <c r="W243" i="24"/>
  <c r="W242" i="24"/>
  <c r="W241" i="24"/>
  <c r="W240" i="24"/>
  <c r="W239" i="24"/>
  <c r="W238" i="24"/>
  <c r="W237" i="24"/>
  <c r="W236" i="24"/>
  <c r="W235" i="24"/>
  <c r="W234" i="24"/>
  <c r="W233" i="24"/>
  <c r="W232" i="24"/>
  <c r="W231" i="24"/>
  <c r="W230" i="24"/>
  <c r="W229" i="24"/>
  <c r="W228" i="24"/>
  <c r="W227" i="24"/>
  <c r="W226" i="24"/>
  <c r="W225" i="24"/>
  <c r="W224" i="24"/>
  <c r="W223" i="24"/>
  <c r="W222" i="24"/>
  <c r="W221" i="24"/>
  <c r="W220" i="24"/>
  <c r="W219" i="24"/>
  <c r="W218" i="24"/>
  <c r="W217" i="24"/>
  <c r="W216" i="24"/>
  <c r="W215" i="24"/>
  <c r="W214" i="24"/>
  <c r="W213" i="24"/>
  <c r="W212" i="24"/>
  <c r="W211" i="24"/>
  <c r="W210" i="24"/>
  <c r="W209" i="24"/>
  <c r="W208" i="24"/>
  <c r="W207" i="24"/>
  <c r="W206" i="24"/>
  <c r="W205" i="24"/>
  <c r="W204" i="24"/>
  <c r="W203" i="24"/>
  <c r="W202" i="24"/>
  <c r="W201" i="24"/>
  <c r="W200" i="24"/>
  <c r="W199" i="24"/>
  <c r="W198" i="24"/>
  <c r="W197" i="24"/>
  <c r="W196" i="24"/>
  <c r="W195" i="24"/>
  <c r="W194" i="24"/>
  <c r="W193" i="24"/>
  <c r="W192" i="24"/>
  <c r="W191" i="24"/>
  <c r="W190" i="24"/>
  <c r="W261" i="25"/>
  <c r="W260" i="25"/>
  <c r="W259" i="25"/>
  <c r="W258" i="25"/>
  <c r="W257" i="25"/>
  <c r="W256" i="25"/>
  <c r="W255" i="25"/>
  <c r="W253" i="25"/>
  <c r="W252" i="25"/>
  <c r="W251" i="25"/>
  <c r="W250" i="25"/>
  <c r="W249" i="25"/>
  <c r="W248" i="25"/>
  <c r="W247" i="25"/>
  <c r="W246" i="25"/>
  <c r="W245" i="25"/>
  <c r="W244" i="25"/>
  <c r="W243" i="25"/>
  <c r="W242" i="25"/>
  <c r="W241" i="25"/>
  <c r="W240" i="25"/>
  <c r="W239" i="25"/>
  <c r="W238" i="25"/>
  <c r="W237" i="25"/>
  <c r="W236" i="25"/>
  <c r="W235" i="25"/>
  <c r="W234" i="25"/>
  <c r="W233" i="25"/>
  <c r="W232" i="25"/>
  <c r="W231" i="25"/>
  <c r="W230" i="25"/>
  <c r="W229" i="25"/>
  <c r="W228" i="25"/>
  <c r="W227" i="25"/>
  <c r="W226" i="25"/>
  <c r="W225" i="25"/>
  <c r="W224" i="25"/>
  <c r="W223" i="25"/>
  <c r="W222" i="25"/>
  <c r="W221" i="25"/>
  <c r="W220" i="25"/>
  <c r="W219" i="25"/>
  <c r="W218" i="25"/>
  <c r="W217" i="25"/>
  <c r="W216" i="25"/>
  <c r="W215" i="25"/>
  <c r="W214" i="25"/>
  <c r="W213" i="25"/>
  <c r="W212" i="25"/>
  <c r="W211" i="25"/>
  <c r="W210" i="25"/>
  <c r="W209" i="25"/>
  <c r="W208" i="25"/>
  <c r="W207" i="25"/>
  <c r="W206" i="25"/>
  <c r="W205" i="25"/>
  <c r="W204" i="25"/>
  <c r="W203" i="25"/>
  <c r="W202" i="25"/>
  <c r="W201" i="25"/>
  <c r="W200" i="25"/>
  <c r="W199" i="25"/>
  <c r="W198" i="25"/>
  <c r="W197" i="25"/>
  <c r="W196" i="25"/>
  <c r="W195" i="25"/>
  <c r="W194" i="25"/>
  <c r="W193" i="25"/>
  <c r="W192" i="25"/>
  <c r="W191" i="25"/>
  <c r="W190" i="25"/>
  <c r="W187" i="21"/>
  <c r="W186" i="21"/>
  <c r="W185" i="21"/>
  <c r="W184" i="21"/>
  <c r="W183" i="21"/>
  <c r="W182" i="21"/>
  <c r="W180" i="21"/>
  <c r="W179" i="21"/>
  <c r="W178" i="21"/>
  <c r="W177" i="21"/>
  <c r="W176" i="21"/>
  <c r="W175" i="21"/>
  <c r="W174" i="21"/>
  <c r="W173" i="21"/>
  <c r="W172" i="21"/>
  <c r="W171" i="21"/>
  <c r="W170" i="21"/>
  <c r="W169" i="21"/>
  <c r="W168" i="21"/>
  <c r="W167" i="21"/>
  <c r="W166" i="21"/>
  <c r="W165" i="21"/>
  <c r="W164" i="21"/>
  <c r="W163" i="21"/>
  <c r="W162" i="21"/>
  <c r="W161" i="21"/>
  <c r="W160" i="21"/>
  <c r="W159" i="21"/>
  <c r="W158" i="21"/>
  <c r="W157" i="21"/>
  <c r="W156" i="21"/>
  <c r="W155" i="21"/>
  <c r="W154" i="21"/>
  <c r="W153" i="21"/>
  <c r="W152" i="21"/>
  <c r="W151" i="21"/>
  <c r="W150" i="21"/>
  <c r="W149" i="21"/>
  <c r="W148" i="21"/>
  <c r="W147" i="21"/>
  <c r="W146" i="21"/>
  <c r="W145" i="21"/>
  <c r="W144" i="21"/>
  <c r="W143" i="21"/>
  <c r="W142" i="21"/>
  <c r="W141" i="21"/>
  <c r="W140" i="21"/>
  <c r="W139" i="21"/>
  <c r="W138" i="21"/>
  <c r="W137" i="21"/>
  <c r="W136" i="21"/>
  <c r="W186" i="22"/>
  <c r="W185" i="22"/>
  <c r="W184" i="22"/>
  <c r="W183" i="22"/>
  <c r="W180" i="22"/>
  <c r="W179" i="22"/>
  <c r="W178" i="22"/>
  <c r="W177" i="22"/>
  <c r="W176" i="22"/>
  <c r="W175" i="22"/>
  <c r="W174" i="22"/>
  <c r="W172" i="22"/>
  <c r="W171" i="22"/>
  <c r="W170" i="22"/>
  <c r="W169" i="22"/>
  <c r="W168" i="22"/>
  <c r="W167" i="22"/>
  <c r="W166" i="22"/>
  <c r="W165" i="22"/>
  <c r="W164" i="22"/>
  <c r="W163" i="22"/>
  <c r="W162" i="22"/>
  <c r="W161" i="22"/>
  <c r="W160" i="22"/>
  <c r="W159" i="22"/>
  <c r="W158" i="22"/>
  <c r="W157" i="22"/>
  <c r="W156" i="22"/>
  <c r="W155" i="22"/>
  <c r="W154" i="22"/>
  <c r="W153" i="22"/>
  <c r="W152" i="22"/>
  <c r="W151" i="22"/>
  <c r="W150" i="22"/>
  <c r="W149" i="22"/>
  <c r="W148" i="22"/>
  <c r="W147" i="22"/>
  <c r="W146" i="22"/>
  <c r="W145" i="22"/>
  <c r="W144" i="22"/>
  <c r="W143" i="22"/>
  <c r="W142" i="22"/>
  <c r="W141" i="22"/>
  <c r="W140" i="22"/>
  <c r="W139" i="22"/>
  <c r="W138" i="22"/>
  <c r="W137" i="22"/>
  <c r="W187" i="23"/>
  <c r="W186" i="23"/>
  <c r="W184" i="23"/>
  <c r="W183" i="23"/>
  <c r="W182" i="23"/>
  <c r="W181" i="23"/>
  <c r="W180" i="23"/>
  <c r="W179" i="23"/>
  <c r="W178" i="23"/>
  <c r="W177" i="23"/>
  <c r="W176" i="23"/>
  <c r="W175" i="23"/>
  <c r="W174" i="23"/>
  <c r="W173" i="23"/>
  <c r="W172" i="23"/>
  <c r="W171" i="23"/>
  <c r="W170" i="23"/>
  <c r="W169" i="23"/>
  <c r="W168" i="23"/>
  <c r="W167" i="23"/>
  <c r="W166" i="23"/>
  <c r="W165" i="23"/>
  <c r="W164" i="23"/>
  <c r="W163" i="23"/>
  <c r="W162" i="23"/>
  <c r="W161" i="23"/>
  <c r="W160" i="23"/>
  <c r="W159" i="23"/>
  <c r="W158" i="23"/>
  <c r="W157" i="23"/>
  <c r="W156" i="23"/>
  <c r="W155" i="23"/>
  <c r="W154" i="23"/>
  <c r="W153" i="23"/>
  <c r="W152" i="23"/>
  <c r="W151" i="23"/>
  <c r="W150" i="23"/>
  <c r="W149" i="23"/>
  <c r="W148" i="23"/>
  <c r="W147" i="23"/>
  <c r="W146" i="23"/>
  <c r="W144" i="23"/>
  <c r="W143" i="23"/>
  <c r="W142" i="23"/>
  <c r="W141" i="23"/>
  <c r="W140" i="23"/>
  <c r="W139" i="23"/>
  <c r="W138" i="23"/>
  <c r="W137" i="23"/>
  <c r="W187" i="24"/>
  <c r="W186" i="24"/>
  <c r="W185" i="24"/>
  <c r="W184" i="24"/>
  <c r="W183" i="24"/>
  <c r="W182" i="24"/>
  <c r="W181" i="24"/>
  <c r="W180" i="24"/>
  <c r="W179" i="24"/>
  <c r="W178" i="24"/>
  <c r="W177" i="24"/>
  <c r="W176" i="24"/>
  <c r="W175" i="24"/>
  <c r="W174" i="24"/>
  <c r="W173" i="24"/>
  <c r="W172" i="24"/>
  <c r="W171" i="24"/>
  <c r="W170" i="24"/>
  <c r="W169" i="24"/>
  <c r="W168" i="24"/>
  <c r="W167" i="24"/>
  <c r="W166" i="24"/>
  <c r="W165" i="24"/>
  <c r="W164" i="24"/>
  <c r="W163" i="24"/>
  <c r="W162" i="24"/>
  <c r="W161" i="24"/>
  <c r="W160" i="24"/>
  <c r="W159" i="24"/>
  <c r="W158" i="24"/>
  <c r="W157" i="24"/>
  <c r="W156" i="24"/>
  <c r="W155" i="24"/>
  <c r="W154" i="24"/>
  <c r="W153" i="24"/>
  <c r="W152" i="24"/>
  <c r="W151" i="24"/>
  <c r="W150" i="24"/>
  <c r="W149" i="24"/>
  <c r="W148" i="24"/>
  <c r="W147" i="24"/>
  <c r="W146" i="24"/>
  <c r="W145" i="24"/>
  <c r="W144" i="24"/>
  <c r="W143" i="24"/>
  <c r="W142" i="24"/>
  <c r="W141" i="24"/>
  <c r="W140" i="24"/>
  <c r="W139" i="24"/>
  <c r="W138" i="24"/>
  <c r="W137" i="24"/>
  <c r="W136" i="24"/>
  <c r="W186" i="25"/>
  <c r="W185" i="25"/>
  <c r="W184" i="25"/>
  <c r="W183" i="25"/>
  <c r="W182" i="25"/>
  <c r="W181" i="25"/>
  <c r="W180" i="25"/>
  <c r="W179" i="25"/>
  <c r="W178" i="25"/>
  <c r="W177" i="25"/>
  <c r="W176" i="25"/>
  <c r="W175" i="25"/>
  <c r="W173" i="25"/>
  <c r="W172" i="25"/>
  <c r="W171" i="25"/>
  <c r="W170" i="25"/>
  <c r="W169" i="25"/>
  <c r="W168" i="25"/>
  <c r="W167" i="25"/>
  <c r="W166" i="25"/>
  <c r="W165" i="25"/>
  <c r="W164" i="25"/>
  <c r="W163" i="25"/>
  <c r="W162" i="25"/>
  <c r="W161" i="25"/>
  <c r="W160" i="25"/>
  <c r="W159" i="25"/>
  <c r="W158" i="25"/>
  <c r="W157" i="25"/>
  <c r="W156" i="25"/>
  <c r="W155" i="25"/>
  <c r="W154" i="25"/>
  <c r="W153" i="25"/>
  <c r="W152" i="25"/>
  <c r="W151" i="25"/>
  <c r="W150" i="25"/>
  <c r="W149" i="25"/>
  <c r="W148" i="25"/>
  <c r="W147" i="25"/>
  <c r="W146" i="25"/>
  <c r="W145" i="25"/>
  <c r="W144" i="25"/>
  <c r="W143" i="25"/>
  <c r="W142" i="25"/>
  <c r="W141" i="25"/>
  <c r="W140" i="25"/>
  <c r="W139" i="25"/>
  <c r="W138" i="25"/>
  <c r="W137" i="25"/>
  <c r="W136" i="25"/>
  <c r="W133" i="21"/>
  <c r="W132" i="21"/>
  <c r="W131" i="21"/>
  <c r="W130" i="21"/>
  <c r="W129" i="21"/>
  <c r="W128" i="21"/>
  <c r="W127" i="21"/>
  <c r="W126" i="21"/>
  <c r="W125" i="21"/>
  <c r="W124" i="21"/>
  <c r="W123" i="21"/>
  <c r="W122" i="21"/>
  <c r="W121" i="21"/>
  <c r="W120" i="21"/>
  <c r="W119" i="21"/>
  <c r="W118" i="21"/>
  <c r="W117" i="21"/>
  <c r="W116" i="21"/>
  <c r="W115" i="21"/>
  <c r="W114" i="21"/>
  <c r="W113" i="21"/>
  <c r="W112" i="21"/>
  <c r="W111" i="21"/>
  <c r="W110" i="21"/>
  <c r="W109" i="21"/>
  <c r="W108" i="21"/>
  <c r="W107" i="21"/>
  <c r="W106" i="21"/>
  <c r="W105" i="21"/>
  <c r="W104" i="21"/>
  <c r="W103" i="21"/>
  <c r="W102" i="21"/>
  <c r="W101" i="21"/>
  <c r="W100" i="21"/>
  <c r="W99" i="21"/>
  <c r="W98" i="21"/>
  <c r="W97" i="21"/>
  <c r="W96" i="21"/>
  <c r="W95" i="21"/>
  <c r="W94" i="21"/>
  <c r="W93" i="21"/>
  <c r="W92" i="21"/>
  <c r="W91" i="21"/>
  <c r="W90" i="21"/>
  <c r="W89" i="21"/>
  <c r="W88" i="21"/>
  <c r="W87" i="21"/>
  <c r="W86" i="21"/>
  <c r="W85" i="21"/>
  <c r="W83" i="21"/>
  <c r="W82" i="21"/>
  <c r="W81" i="21"/>
  <c r="W80" i="21"/>
  <c r="W79" i="21"/>
  <c r="W78" i="21"/>
  <c r="W77" i="21"/>
  <c r="W76" i="21"/>
  <c r="W75" i="21"/>
  <c r="W74" i="21"/>
  <c r="W73" i="21"/>
  <c r="W72" i="21"/>
  <c r="W71" i="21"/>
  <c r="W133" i="22"/>
  <c r="W132" i="22"/>
  <c r="W131" i="22"/>
  <c r="W130" i="22"/>
  <c r="W129" i="22"/>
  <c r="W128" i="22"/>
  <c r="W127" i="22"/>
  <c r="W126" i="22"/>
  <c r="W125" i="22"/>
  <c r="W124" i="22"/>
  <c r="W123" i="22"/>
  <c r="W122" i="22"/>
  <c r="W121" i="22"/>
  <c r="W120" i="22"/>
  <c r="W119" i="22"/>
  <c r="W118" i="22"/>
  <c r="W117" i="22"/>
  <c r="W116" i="22"/>
  <c r="W115" i="22"/>
  <c r="W114" i="22"/>
  <c r="W113" i="22"/>
  <c r="W112" i="22"/>
  <c r="W111" i="22"/>
  <c r="W110" i="22"/>
  <c r="W109" i="22"/>
  <c r="W108" i="22"/>
  <c r="W107" i="22"/>
  <c r="W106" i="22"/>
  <c r="W105" i="22"/>
  <c r="W104" i="22"/>
  <c r="W103" i="22"/>
  <c r="W102" i="22"/>
  <c r="W101" i="22"/>
  <c r="W100" i="22"/>
  <c r="W99" i="22"/>
  <c r="W98" i="22"/>
  <c r="W97" i="22"/>
  <c r="W96" i="22"/>
  <c r="W95" i="22"/>
  <c r="W94" i="22"/>
  <c r="W93" i="22"/>
  <c r="W92" i="22"/>
  <c r="W91" i="22"/>
  <c r="W90" i="22"/>
  <c r="W89" i="22"/>
  <c r="W88" i="22"/>
  <c r="W87" i="22"/>
  <c r="W86" i="22"/>
  <c r="W85" i="22"/>
  <c r="W84" i="22"/>
  <c r="W83" i="22"/>
  <c r="W82" i="22"/>
  <c r="W81" i="22"/>
  <c r="W80" i="22"/>
  <c r="W79" i="22"/>
  <c r="W78" i="22"/>
  <c r="W77" i="22"/>
  <c r="W76" i="22"/>
  <c r="W75" i="22"/>
  <c r="W74" i="22"/>
  <c r="W73" i="22"/>
  <c r="W72" i="22"/>
  <c r="W71" i="22"/>
  <c r="W133" i="23"/>
  <c r="W132" i="23"/>
  <c r="W131" i="23"/>
  <c r="W130" i="23"/>
  <c r="W129" i="23"/>
  <c r="W128" i="23"/>
  <c r="W127" i="23"/>
  <c r="W125" i="23"/>
  <c r="W124" i="23"/>
  <c r="W123" i="23"/>
  <c r="W122" i="23"/>
  <c r="W121" i="23"/>
  <c r="W120" i="23"/>
  <c r="W119" i="23"/>
  <c r="W118" i="23"/>
  <c r="W117" i="23"/>
  <c r="W116" i="23"/>
  <c r="W115" i="23"/>
  <c r="W114" i="23"/>
  <c r="W112" i="23"/>
  <c r="W111" i="23"/>
  <c r="W110" i="23"/>
  <c r="W109" i="23"/>
  <c r="W108" i="23"/>
  <c r="W107" i="23"/>
  <c r="W106" i="23"/>
  <c r="W105" i="23"/>
  <c r="W104" i="23"/>
  <c r="W103" i="23"/>
  <c r="W102" i="23"/>
  <c r="W101" i="23"/>
  <c r="W98" i="23"/>
  <c r="W97" i="23"/>
  <c r="W96" i="23"/>
  <c r="W95" i="23"/>
  <c r="W94" i="23"/>
  <c r="W93" i="23"/>
  <c r="W92" i="23"/>
  <c r="W91" i="23"/>
  <c r="W90" i="23"/>
  <c r="W89" i="23"/>
  <c r="W88" i="23"/>
  <c r="W87" i="23"/>
  <c r="W86" i="23"/>
  <c r="W85" i="23"/>
  <c r="W83" i="23"/>
  <c r="W82" i="23"/>
  <c r="W81" i="23"/>
  <c r="W80" i="23"/>
  <c r="W79" i="23"/>
  <c r="W78" i="23"/>
  <c r="W77" i="23"/>
  <c r="W76" i="23"/>
  <c r="W75" i="23"/>
  <c r="W74" i="23"/>
  <c r="W73" i="23"/>
  <c r="W72" i="23"/>
  <c r="W133" i="24"/>
  <c r="W132" i="24"/>
  <c r="W131" i="24"/>
  <c r="W130" i="24"/>
  <c r="W129" i="24"/>
  <c r="W128" i="24"/>
  <c r="W127" i="24"/>
  <c r="W126" i="24"/>
  <c r="W125" i="24"/>
  <c r="W124" i="24"/>
  <c r="W123" i="24"/>
  <c r="W122" i="24"/>
  <c r="W121" i="24"/>
  <c r="W120" i="24"/>
  <c r="W119" i="24"/>
  <c r="W118" i="24"/>
  <c r="W117" i="24"/>
  <c r="W116" i="24"/>
  <c r="W115" i="24"/>
  <c r="W114" i="24"/>
  <c r="W113" i="24"/>
  <c r="W112" i="24"/>
  <c r="W111" i="24"/>
  <c r="W110" i="24"/>
  <c r="W109" i="24"/>
  <c r="W108" i="24"/>
  <c r="W107" i="24"/>
  <c r="W106" i="24"/>
  <c r="W105" i="24"/>
  <c r="W104" i="24"/>
  <c r="W103" i="24"/>
  <c r="W102" i="24"/>
  <c r="W101" i="24"/>
  <c r="W100" i="24"/>
  <c r="W99" i="24"/>
  <c r="W98" i="24"/>
  <c r="W97" i="24"/>
  <c r="W96" i="24"/>
  <c r="W95" i="24"/>
  <c r="W94" i="24"/>
  <c r="W93" i="24"/>
  <c r="W92" i="24"/>
  <c r="W91" i="24"/>
  <c r="W90" i="24"/>
  <c r="W89" i="24"/>
  <c r="W88" i="24"/>
  <c r="W87" i="24"/>
  <c r="W86" i="24"/>
  <c r="W85" i="24"/>
  <c r="W84" i="24"/>
  <c r="W83" i="24"/>
  <c r="W82" i="24"/>
  <c r="W81" i="24"/>
  <c r="W80" i="24"/>
  <c r="W79" i="24"/>
  <c r="W78" i="24"/>
  <c r="W77" i="24"/>
  <c r="W76" i="24"/>
  <c r="W75" i="24"/>
  <c r="W74" i="24"/>
  <c r="W73" i="24"/>
  <c r="W72" i="24"/>
  <c r="W71" i="24"/>
  <c r="W133" i="25"/>
  <c r="W132" i="25"/>
  <c r="W131" i="25"/>
  <c r="W130" i="25"/>
  <c r="W129" i="25"/>
  <c r="W128" i="25"/>
  <c r="W127" i="25"/>
  <c r="W126" i="25"/>
  <c r="W125" i="25"/>
  <c r="W124" i="25"/>
  <c r="W123" i="25"/>
  <c r="W122" i="25"/>
  <c r="W121" i="25"/>
  <c r="W120" i="25"/>
  <c r="W119" i="25"/>
  <c r="W118" i="25"/>
  <c r="W117" i="25"/>
  <c r="W116" i="25"/>
  <c r="W115" i="25"/>
  <c r="W114" i="25"/>
  <c r="W113" i="25"/>
  <c r="W112" i="25"/>
  <c r="W111" i="25"/>
  <c r="W110" i="25"/>
  <c r="W109" i="25"/>
  <c r="W108" i="25"/>
  <c r="W107" i="25"/>
  <c r="W106" i="25"/>
  <c r="W105" i="25"/>
  <c r="W104" i="25"/>
  <c r="W103" i="25"/>
  <c r="W102" i="25"/>
  <c r="W101" i="25"/>
  <c r="W100" i="25"/>
  <c r="W99" i="25"/>
  <c r="W98" i="25"/>
  <c r="W97" i="25"/>
  <c r="W96" i="25"/>
  <c r="W95" i="25"/>
  <c r="W94" i="25"/>
  <c r="W93" i="25"/>
  <c r="W92" i="25"/>
  <c r="W91" i="25"/>
  <c r="W90" i="25"/>
  <c r="W89" i="25"/>
  <c r="W88" i="25"/>
  <c r="W87" i="25"/>
  <c r="W86" i="25"/>
  <c r="W85" i="25"/>
  <c r="W84" i="25"/>
  <c r="W83" i="25"/>
  <c r="W82" i="25"/>
  <c r="W81" i="25"/>
  <c r="W80" i="25"/>
  <c r="W79" i="25"/>
  <c r="W78" i="25"/>
  <c r="W77" i="25"/>
  <c r="W76" i="25"/>
  <c r="W75" i="25"/>
  <c r="W74" i="25"/>
  <c r="W73" i="25"/>
  <c r="W72" i="25"/>
  <c r="W71" i="25"/>
  <c r="W70" i="22"/>
  <c r="W70" i="24"/>
  <c r="W70" i="25"/>
  <c r="W67" i="21"/>
  <c r="W66" i="21"/>
  <c r="W65" i="21"/>
  <c r="W64" i="21"/>
  <c r="W63" i="21"/>
  <c r="W62" i="21"/>
  <c r="W61" i="21"/>
  <c r="W60" i="21"/>
  <c r="W59" i="21"/>
  <c r="W58" i="21"/>
  <c r="W57" i="21"/>
  <c r="W56" i="21"/>
  <c r="W55" i="21"/>
  <c r="W54" i="21"/>
  <c r="W53" i="21"/>
  <c r="W52" i="21"/>
  <c r="W51" i="21"/>
  <c r="W50" i="21"/>
  <c r="W49" i="21"/>
  <c r="W48" i="21"/>
  <c r="W47" i="21"/>
  <c r="W46" i="21"/>
  <c r="W45" i="21"/>
  <c r="W44" i="21"/>
  <c r="W43" i="21"/>
  <c r="W42" i="21"/>
  <c r="W41" i="21"/>
  <c r="W40" i="21"/>
  <c r="W8" i="21" s="1"/>
  <c r="W39" i="21"/>
  <c r="W38" i="21"/>
  <c r="W37" i="21"/>
  <c r="W36" i="21"/>
  <c r="W35" i="21"/>
  <c r="W34" i="21"/>
  <c r="W33" i="21"/>
  <c r="W32" i="21"/>
  <c r="W31" i="21"/>
  <c r="W30" i="21"/>
  <c r="W29" i="21"/>
  <c r="W28" i="21"/>
  <c r="W27" i="21"/>
  <c r="W26" i="21"/>
  <c r="W25" i="21"/>
  <c r="W24" i="21"/>
  <c r="W23" i="21"/>
  <c r="W67" i="22"/>
  <c r="W66" i="22"/>
  <c r="W65" i="22"/>
  <c r="W64" i="22"/>
  <c r="W63" i="22"/>
  <c r="W62" i="22"/>
  <c r="W61" i="22"/>
  <c r="W60" i="22"/>
  <c r="W59" i="22"/>
  <c r="W58" i="22"/>
  <c r="W57" i="22"/>
  <c r="W56" i="22"/>
  <c r="W55" i="22"/>
  <c r="W54" i="22"/>
  <c r="W53" i="22"/>
  <c r="W52" i="22"/>
  <c r="W51" i="22"/>
  <c r="W50" i="22"/>
  <c r="W49" i="22"/>
  <c r="W48" i="22"/>
  <c r="W47" i="22"/>
  <c r="W46" i="22"/>
  <c r="W45" i="22"/>
  <c r="W44" i="22"/>
  <c r="W43" i="22"/>
  <c r="W42" i="22"/>
  <c r="W41" i="22"/>
  <c r="W40" i="22"/>
  <c r="W39" i="22"/>
  <c r="W38" i="22"/>
  <c r="W37" i="22"/>
  <c r="W36" i="22"/>
  <c r="W35" i="22"/>
  <c r="W34" i="22"/>
  <c r="W33" i="22"/>
  <c r="W32" i="22"/>
  <c r="W31" i="22"/>
  <c r="W30" i="22"/>
  <c r="W29" i="22"/>
  <c r="W28" i="22"/>
  <c r="W27" i="22"/>
  <c r="W26" i="22"/>
  <c r="W25" i="22"/>
  <c r="W24" i="22"/>
  <c r="W23" i="22"/>
  <c r="W67" i="23"/>
  <c r="W66" i="23"/>
  <c r="W65" i="23"/>
  <c r="W64" i="23"/>
  <c r="W63" i="23"/>
  <c r="W62" i="23"/>
  <c r="W61" i="23"/>
  <c r="W60" i="23"/>
  <c r="W59" i="23"/>
  <c r="W58" i="23"/>
  <c r="W57" i="23"/>
  <c r="W56" i="23"/>
  <c r="W55" i="23"/>
  <c r="W54" i="23"/>
  <c r="W53" i="23"/>
  <c r="W52" i="23"/>
  <c r="W51" i="23"/>
  <c r="W50" i="23"/>
  <c r="W49" i="23"/>
  <c r="W48" i="23"/>
  <c r="W47" i="23"/>
  <c r="W46" i="23"/>
  <c r="W45" i="23"/>
  <c r="W44" i="23"/>
  <c r="W43" i="23"/>
  <c r="W42" i="23"/>
  <c r="W41" i="23"/>
  <c r="W40" i="23"/>
  <c r="W38" i="23"/>
  <c r="W37" i="23"/>
  <c r="W36" i="23"/>
  <c r="W35" i="23"/>
  <c r="W34" i="23"/>
  <c r="W33" i="23"/>
  <c r="W32" i="23"/>
  <c r="W31" i="23"/>
  <c r="W30" i="23"/>
  <c r="W29" i="23"/>
  <c r="W28" i="23"/>
  <c r="W27" i="23"/>
  <c r="W26" i="23"/>
  <c r="W25" i="23"/>
  <c r="W24" i="23"/>
  <c r="W23" i="23"/>
  <c r="W67" i="24"/>
  <c r="W66" i="24"/>
  <c r="W65" i="24"/>
  <c r="W64" i="24"/>
  <c r="W63" i="24"/>
  <c r="W62" i="24"/>
  <c r="W61" i="24"/>
  <c r="W60" i="24"/>
  <c r="W59" i="24"/>
  <c r="W58" i="24"/>
  <c r="W57" i="24"/>
  <c r="W56" i="24"/>
  <c r="W55" i="24"/>
  <c r="W54" i="24"/>
  <c r="W53" i="24"/>
  <c r="W52" i="24"/>
  <c r="W51" i="24"/>
  <c r="W50" i="24"/>
  <c r="W49" i="24"/>
  <c r="W48" i="24"/>
  <c r="W47" i="24"/>
  <c r="W46" i="24"/>
  <c r="W45" i="24"/>
  <c r="W44" i="24"/>
  <c r="W43" i="24"/>
  <c r="W42" i="24"/>
  <c r="W41" i="24"/>
  <c r="W40" i="24"/>
  <c r="W39" i="24"/>
  <c r="W38" i="24"/>
  <c r="W37" i="24"/>
  <c r="W36" i="24"/>
  <c r="W35" i="24"/>
  <c r="W34" i="24"/>
  <c r="W33" i="24"/>
  <c r="W32" i="24"/>
  <c r="W31" i="24"/>
  <c r="W30" i="24"/>
  <c r="W29" i="24"/>
  <c r="W28" i="24"/>
  <c r="W27" i="24"/>
  <c r="W26" i="24"/>
  <c r="W25" i="24"/>
  <c r="W24" i="24"/>
  <c r="W23" i="24"/>
  <c r="W67" i="25"/>
  <c r="W66" i="25"/>
  <c r="W65" i="25"/>
  <c r="W64" i="25"/>
  <c r="W63" i="25"/>
  <c r="W61" i="25"/>
  <c r="W60" i="25"/>
  <c r="W59" i="25"/>
  <c r="W58" i="25"/>
  <c r="W57" i="25"/>
  <c r="W56" i="25"/>
  <c r="W55" i="25"/>
  <c r="W54" i="25"/>
  <c r="W53" i="25"/>
  <c r="W52" i="25"/>
  <c r="W51" i="25"/>
  <c r="W50" i="25"/>
  <c r="W49" i="25"/>
  <c r="W48" i="25"/>
  <c r="W47" i="25"/>
  <c r="W46" i="25"/>
  <c r="W45" i="25"/>
  <c r="W44" i="25"/>
  <c r="W43" i="25"/>
  <c r="W42" i="25"/>
  <c r="W41" i="25"/>
  <c r="W40" i="25"/>
  <c r="W39" i="25"/>
  <c r="W38" i="25"/>
  <c r="W37" i="25"/>
  <c r="W36" i="25"/>
  <c r="W35" i="25"/>
  <c r="W34" i="25"/>
  <c r="W33" i="25"/>
  <c r="W32" i="25"/>
  <c r="W31" i="25"/>
  <c r="W30" i="25"/>
  <c r="W29" i="25"/>
  <c r="W28" i="25"/>
  <c r="W27" i="25"/>
  <c r="W26" i="25"/>
  <c r="W25" i="25"/>
  <c r="W24" i="25"/>
  <c r="W23" i="25"/>
  <c r="W22" i="22"/>
  <c r="W22" i="23"/>
  <c r="W22" i="24"/>
  <c r="W17" i="21" l="1"/>
  <c r="W17" i="24"/>
  <c r="W17" i="25"/>
  <c r="W17" i="22"/>
  <c r="W17" i="23"/>
  <c r="B17" i="25" l="1"/>
  <c r="X16" i="25"/>
  <c r="W16" i="25"/>
  <c r="B16" i="25"/>
  <c r="X14" i="25"/>
  <c r="W14" i="25"/>
  <c r="W19" i="25"/>
  <c r="B14" i="25"/>
  <c r="B11" i="25"/>
  <c r="W11" i="25" s="1"/>
  <c r="X9" i="25"/>
  <c r="W9" i="25"/>
  <c r="B9" i="25"/>
  <c r="X8" i="25"/>
  <c r="W8" i="25"/>
  <c r="B8" i="25"/>
  <c r="F17" i="24"/>
  <c r="E17" i="24"/>
  <c r="D17" i="24"/>
  <c r="C17" i="24"/>
  <c r="B17" i="24"/>
  <c r="X16" i="24"/>
  <c r="W16" i="24"/>
  <c r="F16" i="24"/>
  <c r="E16" i="24"/>
  <c r="D16" i="24"/>
  <c r="C16" i="24"/>
  <c r="B16" i="24"/>
  <c r="X14" i="24"/>
  <c r="W14" i="24"/>
  <c r="W19" i="24"/>
  <c r="B14" i="24"/>
  <c r="B11" i="24"/>
  <c r="W11" i="24" s="1"/>
  <c r="X9" i="24"/>
  <c r="W9" i="24"/>
  <c r="B9" i="24"/>
  <c r="X8" i="24"/>
  <c r="W8" i="24"/>
  <c r="B8" i="24"/>
  <c r="W113" i="23"/>
  <c r="F17" i="23"/>
  <c r="E17" i="23"/>
  <c r="D17" i="23"/>
  <c r="C17" i="23"/>
  <c r="B17" i="23"/>
  <c r="X16" i="23"/>
  <c r="W16" i="23"/>
  <c r="F16" i="23"/>
  <c r="E16" i="23"/>
  <c r="D16" i="23"/>
  <c r="C16" i="23"/>
  <c r="B16" i="23"/>
  <c r="X14" i="23"/>
  <c r="W14" i="23"/>
  <c r="B14" i="23"/>
  <c r="W9" i="23"/>
  <c r="B9" i="23"/>
  <c r="B12" i="23" s="1"/>
  <c r="W8" i="23"/>
  <c r="B8" i="23"/>
  <c r="E254" i="22"/>
  <c r="W254" i="22" s="1"/>
  <c r="D254" i="22"/>
  <c r="C254" i="22"/>
  <c r="B254" i="22"/>
  <c r="E238" i="22"/>
  <c r="W238" i="22" s="1"/>
  <c r="D238" i="22"/>
  <c r="C238" i="22"/>
  <c r="B238" i="22"/>
  <c r="E223" i="22"/>
  <c r="D223" i="22"/>
  <c r="C223" i="22"/>
  <c r="B223" i="22"/>
  <c r="E206" i="22"/>
  <c r="W206" i="22" s="1"/>
  <c r="D206" i="22"/>
  <c r="C206" i="22"/>
  <c r="B206" i="22"/>
  <c r="E191" i="22"/>
  <c r="D191" i="22"/>
  <c r="C191" i="22"/>
  <c r="B191" i="22"/>
  <c r="E182" i="22"/>
  <c r="E187" i="22" s="1"/>
  <c r="D182" i="22"/>
  <c r="D187" i="22" s="1"/>
  <c r="C182" i="22"/>
  <c r="C187" i="22" s="1"/>
  <c r="B182" i="22"/>
  <c r="B187" i="22" s="1"/>
  <c r="F17" i="22"/>
  <c r="E17" i="22"/>
  <c r="D17" i="22"/>
  <c r="C17" i="22"/>
  <c r="B17" i="22"/>
  <c r="X16" i="22"/>
  <c r="W16" i="22"/>
  <c r="F16" i="22"/>
  <c r="E16" i="22"/>
  <c r="D16" i="22"/>
  <c r="C16" i="22"/>
  <c r="B16" i="22"/>
  <c r="X14" i="22"/>
  <c r="W14" i="22"/>
  <c r="F14" i="22"/>
  <c r="E14" i="22"/>
  <c r="D14" i="22"/>
  <c r="C14" i="22"/>
  <c r="B14" i="22"/>
  <c r="X9" i="22"/>
  <c r="X12" i="22" s="1"/>
  <c r="W9" i="22"/>
  <c r="W12" i="22" s="1"/>
  <c r="F9" i="22"/>
  <c r="E9" i="22"/>
  <c r="D9" i="22"/>
  <c r="C9" i="22"/>
  <c r="B9" i="22"/>
  <c r="B12" i="22" s="1"/>
  <c r="W8" i="22"/>
  <c r="F8" i="22"/>
  <c r="E8" i="22"/>
  <c r="D8" i="22"/>
  <c r="C8" i="22"/>
  <c r="B8" i="22"/>
  <c r="F17" i="21"/>
  <c r="E17" i="21"/>
  <c r="D17" i="21"/>
  <c r="C17" i="21"/>
  <c r="B17" i="21"/>
  <c r="X16" i="21"/>
  <c r="W16" i="21"/>
  <c r="F16" i="21"/>
  <c r="E16" i="21"/>
  <c r="D16" i="21"/>
  <c r="C16" i="21"/>
  <c r="B16" i="21"/>
  <c r="W14" i="21"/>
  <c r="F14" i="21"/>
  <c r="E14" i="21"/>
  <c r="D14" i="21"/>
  <c r="C14" i="21"/>
  <c r="B14" i="21"/>
  <c r="W9" i="21"/>
  <c r="W12" i="21" s="1"/>
  <c r="E9" i="21"/>
  <c r="D9" i="21"/>
  <c r="C9" i="21"/>
  <c r="B9" i="21"/>
  <c r="B12" i="21" s="1"/>
  <c r="E8" i="21"/>
  <c r="D8" i="21"/>
  <c r="C8" i="21"/>
  <c r="B8" i="21"/>
  <c r="AA11" i="24" l="1"/>
  <c r="AA12" i="24" s="1"/>
  <c r="AA11" i="25"/>
  <c r="AA12" i="25" s="1"/>
  <c r="F12" i="22"/>
  <c r="F13" i="22" s="1"/>
  <c r="X19" i="22"/>
  <c r="C12" i="21"/>
  <c r="C13" i="21" s="1"/>
  <c r="B190" i="22"/>
  <c r="C190" i="22"/>
  <c r="B222" i="22"/>
  <c r="C222" i="22"/>
  <c r="D190" i="22"/>
  <c r="D222" i="22"/>
  <c r="E190" i="22"/>
  <c r="E222" i="22"/>
  <c r="X19" i="21"/>
  <c r="W19" i="23"/>
  <c r="W19" i="21"/>
  <c r="W19" i="22"/>
  <c r="F8" i="21"/>
  <c r="F9" i="21"/>
  <c r="W191" i="22"/>
  <c r="W223" i="22"/>
  <c r="W13" i="22"/>
  <c r="W182" i="22"/>
  <c r="W173" i="22"/>
  <c r="B10" i="23"/>
  <c r="B13" i="23"/>
  <c r="W222" i="23"/>
  <c r="B12" i="25"/>
  <c r="B13" i="25" s="1"/>
  <c r="X10" i="25"/>
  <c r="W174" i="25"/>
  <c r="B12" i="24"/>
  <c r="B13" i="24" s="1"/>
  <c r="B10" i="24"/>
  <c r="W10" i="24"/>
  <c r="F10" i="22"/>
  <c r="W10" i="25"/>
  <c r="X12" i="25"/>
  <c r="X13" i="25" s="1"/>
  <c r="W12" i="25"/>
  <c r="W13" i="25" s="1"/>
  <c r="W12" i="24"/>
  <c r="W13" i="24" s="1"/>
  <c r="X10" i="24"/>
  <c r="W12" i="23"/>
  <c r="W13" i="23" s="1"/>
  <c r="X10" i="23"/>
  <c r="W10" i="23"/>
  <c r="X12" i="23"/>
  <c r="X13" i="23" s="1"/>
  <c r="X10" i="22"/>
  <c r="X13" i="22"/>
  <c r="W10" i="22"/>
  <c r="W10" i="21"/>
  <c r="B10" i="25"/>
  <c r="C10" i="22"/>
  <c r="D10" i="22"/>
  <c r="E10" i="22"/>
  <c r="B10" i="22"/>
  <c r="C12" i="22"/>
  <c r="C13" i="22" s="1"/>
  <c r="B13" i="22"/>
  <c r="D12" i="22"/>
  <c r="D13" i="22" s="1"/>
  <c r="W13" i="21"/>
  <c r="E10" i="21"/>
  <c r="C10" i="21"/>
  <c r="B13" i="21"/>
  <c r="D10" i="21"/>
  <c r="B10" i="21"/>
  <c r="D12" i="21"/>
  <c r="X12" i="24"/>
  <c r="X13" i="24" s="1"/>
  <c r="E12" i="21"/>
  <c r="E13" i="21" s="1"/>
  <c r="E12" i="22"/>
  <c r="E13" i="22" s="1"/>
  <c r="AA13" i="25" l="1"/>
  <c r="AE12" i="25"/>
  <c r="AE3" i="25" s="1"/>
  <c r="AE12" i="24"/>
  <c r="AE3" i="24" s="1"/>
  <c r="AA13" i="24"/>
  <c r="D13" i="21"/>
  <c r="F12" i="21"/>
  <c r="F13" i="21" s="1"/>
  <c r="W70" i="23"/>
  <c r="W190" i="22"/>
  <c r="X8" i="21"/>
  <c r="W222" i="22"/>
  <c r="F10" i="21"/>
  <c r="G3" i="9"/>
  <c r="G4" i="9"/>
  <c r="G5" i="9"/>
  <c r="G6" i="9"/>
  <c r="G7" i="9"/>
  <c r="W187" i="22" l="1"/>
  <c r="D1" i="15" l="1"/>
  <c r="E1" i="15" s="1"/>
  <c r="F1" i="15" s="1"/>
  <c r="G1" i="15" s="1"/>
  <c r="H1" i="15" s="1"/>
  <c r="I1" i="15" s="1"/>
  <c r="J1" i="15" s="1"/>
  <c r="K1" i="15" s="1"/>
  <c r="L1" i="15" s="1"/>
  <c r="M1" i="15" s="1"/>
  <c r="N1" i="15" s="1"/>
  <c r="O1" i="15" s="1"/>
  <c r="P1" i="15" s="1"/>
  <c r="Q1" i="15" s="1"/>
  <c r="R1" i="15" s="1"/>
  <c r="S1" i="15" s="1"/>
  <c r="T1" i="15" s="1"/>
  <c r="U1" i="15" s="1"/>
  <c r="V1" i="15" s="1"/>
  <c r="W1" i="15" s="1"/>
  <c r="X1" i="15" s="1"/>
  <c r="Y1" i="15" s="1"/>
  <c r="Z1" i="15" s="1"/>
  <c r="AA1" i="15" s="1"/>
  <c r="AB1" i="15" s="1"/>
  <c r="AC1" i="15" s="1"/>
  <c r="AD1" i="15" s="1"/>
  <c r="X46" i="21"/>
  <c r="I53" i="21"/>
  <c r="I61" i="21" s="1"/>
  <c r="I9" i="21"/>
  <c r="X48" i="21"/>
  <c r="X47" i="21"/>
  <c r="X51" i="21"/>
  <c r="X50" i="21"/>
  <c r="X49" i="21"/>
  <c r="X9" i="21" l="1"/>
  <c r="X12" i="21" s="1"/>
  <c r="X13" i="21" s="1"/>
  <c r="I10" i="21"/>
  <c r="I67" i="21"/>
  <c r="X61" i="21"/>
  <c r="I12" i="21"/>
  <c r="I13" i="21" s="1"/>
  <c r="X53" i="21"/>
  <c r="X10" i="21" l="1"/>
  <c r="I14" i="21"/>
  <c r="X67" i="21"/>
  <c r="X14" i="21" s="1"/>
  <c r="I99" i="24"/>
  <c r="X179" i="26"/>
  <c r="I178" i="26"/>
  <c r="X178" i="26" s="1"/>
  <c r="X182" i="26"/>
  <c r="I181" i="26" l="1"/>
  <c r="X181" i="26" l="1"/>
  <c r="I187" i="26"/>
  <c r="X187" i="26" s="1"/>
  <c r="Y62" i="25"/>
  <c r="M67" i="25"/>
  <c r="Y67" i="25" s="1"/>
  <c r="Y14" i="25" s="1"/>
  <c r="M14" i="25" l="1"/>
  <c r="O62" i="24"/>
  <c r="Z62" i="24" s="1"/>
  <c r="AD62" i="24" s="1"/>
  <c r="O67" i="24" l="1"/>
  <c r="Z67" i="24" s="1"/>
  <c r="AD67" i="24" l="1"/>
  <c r="Z14" i="24"/>
  <c r="O14" i="24"/>
  <c r="P8" i="28"/>
  <c r="P9" i="28"/>
  <c r="P10" i="28" s="1"/>
  <c r="P54" i="28"/>
  <c r="AD14" i="24" l="1"/>
  <c r="AD3" i="24" s="1"/>
  <c r="Z54" i="28"/>
  <c r="AD54" i="28" s="1"/>
  <c r="P12" i="28"/>
  <c r="P13" i="28" s="1"/>
  <c r="P62" i="28"/>
  <c r="Z62" i="28" l="1"/>
  <c r="AD62" i="28" s="1"/>
  <c r="P68" i="28"/>
  <c r="Z68" i="28" l="1"/>
  <c r="Z14" i="28" s="1"/>
  <c r="P14" i="28"/>
  <c r="AD14" i="28" l="1"/>
  <c r="AD68" i="28"/>
  <c r="P101" i="28"/>
  <c r="P100" i="28" l="1"/>
  <c r="AD101" i="28"/>
  <c r="P16" i="28"/>
  <c r="H30" i="18" s="1"/>
  <c r="K30" i="18" s="1"/>
  <c r="AD103" i="28"/>
  <c r="P17" i="28"/>
  <c r="AD100" i="28" l="1"/>
  <c r="Z16" i="28"/>
  <c r="Z17" i="28"/>
  <c r="H31" i="18"/>
  <c r="K31" i="18" s="1"/>
  <c r="P85" i="28" l="1"/>
  <c r="AD87" i="28"/>
  <c r="P71" i="28" l="1"/>
  <c r="AD85" i="28"/>
  <c r="AD71" i="28" l="1"/>
  <c r="P136" i="28"/>
  <c r="P147" i="28"/>
  <c r="Z147" i="28" l="1"/>
  <c r="AD147" i="28" s="1"/>
  <c r="P163" i="28"/>
  <c r="P164" i="28"/>
  <c r="Z163" i="28" l="1"/>
  <c r="AD163" i="28" s="1"/>
  <c r="Z164" i="28"/>
  <c r="AD164" i="28" s="1"/>
  <c r="P176" i="28"/>
  <c r="P177" i="28"/>
  <c r="Z177" i="28" l="1"/>
  <c r="AD177" i="28" s="1"/>
  <c r="Z176" i="28"/>
  <c r="AD176" i="28" s="1"/>
  <c r="P181" i="28"/>
  <c r="Z181" i="28" l="1"/>
  <c r="AD181" i="28" s="1"/>
  <c r="P184" i="28"/>
  <c r="P185" i="28"/>
  <c r="P190" i="28" s="1"/>
  <c r="Z190" i="28" s="1"/>
  <c r="Z185" i="28" l="1"/>
  <c r="AD185" i="28" s="1"/>
  <c r="Z184" i="28"/>
  <c r="AD184" i="28" s="1"/>
  <c r="P259" i="28"/>
  <c r="AD259" i="28" l="1"/>
  <c r="AD261" i="28"/>
  <c r="P242" i="28" l="1"/>
  <c r="AD244" i="28"/>
  <c r="AD242" i="28" l="1"/>
  <c r="AD228" i="28" l="1"/>
  <c r="P226" i="28" l="1"/>
  <c r="AD227" i="28"/>
  <c r="AD226" i="28" l="1"/>
  <c r="P225" i="28"/>
  <c r="AD225" i="28" l="1"/>
  <c r="AD211" i="28" l="1"/>
  <c r="P209" i="28"/>
  <c r="AD209" i="28" l="1"/>
  <c r="AD196" i="28" l="1"/>
  <c r="P194" i="28" l="1"/>
  <c r="AD195" i="28"/>
  <c r="AD194" i="28" l="1"/>
  <c r="P193" i="28"/>
  <c r="P267" i="28" l="1"/>
  <c r="AD193"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tc={AE1ABD7E-3974-4000-8A5B-8DE25F370B7C}</author>
  </authors>
  <commentList>
    <comment ref="E4" authorId="0" shapeId="0" xr:uid="{AE1ABD7E-3974-4000-8A5B-8DE25F370B7C}">
      <text>
        <t>[Comentário encadeado]
Sua versão do Excel permite que você leia este comentário encadeado, no entanto, as edições serão removidas se o arquivo for aberto em uma versão mais recente do Excel. Saiba mais: https://go.microsoft.com/fwlink/?linkid=870924
Comentário:
    Perfin: aquisição em nov/2019</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tc={BEFAF0CA-8C3B-4ED2-894A-BFE7C1B7B331}</author>
    <author>Bruno Siqueira</author>
  </authors>
  <commentList>
    <comment ref="E4" authorId="0" shapeId="0" xr:uid="{BEFAF0CA-8C3B-4ED2-894A-BFE7C1B7B331}">
      <text>
        <t>[Comentário encadeado]
Sua versão do Excel permite que você leia este comentário encadeado, no entanto, as edições serão removidas se o arquivo for aberto em uma versão mais recente do Excel. Saiba mais: https://go.microsoft.com/fwlink/?linkid=870924
Comentário:
    Perfin: alienação em nov/2019</t>
      </text>
    </comment>
    <comment ref="S4" authorId="1" shapeId="0" xr:uid="{008BDA23-2D21-4D7A-A4AE-AFAD2DB95ABA}">
      <text>
        <r>
          <rPr>
            <b/>
            <sz val="9"/>
            <color indexed="81"/>
            <rFont val="Segoe UI"/>
            <charset val="1"/>
          </rPr>
          <t>A partir de 24/abr/2023</t>
        </r>
        <r>
          <rPr>
            <sz val="9"/>
            <color indexed="81"/>
            <rFont val="Segoe UI"/>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Rodrigo Sarti</author>
  </authors>
  <commentList>
    <comment ref="N4" authorId="0" shapeId="0" xr:uid="{F8D69B86-5A14-4240-BDA2-F1851996D1DE}">
      <text>
        <r>
          <rPr>
            <b/>
            <sz val="9"/>
            <color indexed="81"/>
            <rFont val="Segoe UI"/>
            <family val="2"/>
          </rPr>
          <t>A partir de 14/fev/2022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Rodrigo Sarti</author>
  </authors>
  <commentList>
    <comment ref="M4" authorId="0" shapeId="0" xr:uid="{FE1E80E5-4841-4075-BB75-C8D731BD6CDB}">
      <text>
        <r>
          <rPr>
            <b/>
            <sz val="9"/>
            <color indexed="81"/>
            <rFont val="Segoe UI"/>
            <family val="2"/>
          </rPr>
          <t>A partir de 13/dez/2021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Rodrigo Sarti</author>
  </authors>
  <commentList>
    <comment ref="N4" authorId="0" shapeId="0" xr:uid="{060E8203-0B0B-4F8C-B569-2E2A8AFE2C6E}">
      <text>
        <r>
          <rPr>
            <b/>
            <sz val="9"/>
            <color indexed="81"/>
            <rFont val="Segoe UI"/>
            <family val="2"/>
          </rPr>
          <t>A partir de 28/mar/2022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tc={6254808A-E2F5-477B-90CF-767AEF60C6FE}</author>
  </authors>
  <commentList>
    <comment ref="I4" authorId="0" shapeId="0" xr:uid="{6254808A-E2F5-477B-90CF-767AEF60C6FE}">
      <text>
        <t>[Comentário encadeado]
Sua versão do Excel permite que você leia este comentário encadeado, no entanto, as edições serão removidas se o arquivo for aberto em uma versão mais recente do Excel. Saiba mais: https://go.microsoft.com/fwlink/?linkid=870924
Comentário:
    Aquisição de 100% da CGI em nov/20
os dividendos foram distribuídos em outubro, ainda na gestão Rialma.</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Rodrigo Sarti</author>
    <author>Bruno Siqueira</author>
  </authors>
  <commentList>
    <comment ref="E2" authorId="0" shapeId="0" xr:uid="{6F61313A-B5DC-4806-9512-A586CC13B2B3}">
      <text>
        <r>
          <rPr>
            <b/>
            <sz val="9"/>
            <color indexed="81"/>
            <rFont val="Segoe UI"/>
            <family val="2"/>
          </rPr>
          <t>Exercício em 14/fev/2022</t>
        </r>
      </text>
    </comment>
    <comment ref="D3" authorId="0" shapeId="0" xr:uid="{D2DC4A22-2089-424F-A3A2-8B39145E9E6A}">
      <text>
        <r>
          <rPr>
            <b/>
            <sz val="9"/>
            <color indexed="81"/>
            <rFont val="Segoe UI"/>
            <family val="2"/>
          </rPr>
          <t>Exercício em 13/dez/2021</t>
        </r>
      </text>
    </comment>
    <comment ref="E4" authorId="0" shapeId="0" xr:uid="{8127DD32-92A5-4CFB-A548-3EA17519E200}">
      <text>
        <r>
          <rPr>
            <b/>
            <sz val="9"/>
            <color indexed="81"/>
            <rFont val="Segoe UI"/>
            <family val="2"/>
          </rPr>
          <t>Exercício em 28/mar/2022</t>
        </r>
      </text>
    </comment>
    <comment ref="F5" authorId="1" shapeId="0" xr:uid="{F4D8865D-7F50-4C36-BBE0-7EE96C7AD3F7}">
      <text>
        <r>
          <rPr>
            <b/>
            <sz val="9"/>
            <color indexed="81"/>
            <rFont val="Segoe UI"/>
            <charset val="1"/>
          </rPr>
          <t>Exercício em 24/abr/2023</t>
        </r>
      </text>
    </comment>
  </commentList>
</comments>
</file>

<file path=xl/sharedStrings.xml><?xml version="1.0" encoding="utf-8"?>
<sst xmlns="http://schemas.openxmlformats.org/spreadsheetml/2006/main" count="4365" uniqueCount="322">
  <si>
    <t>AVISOS LEGAIS</t>
  </si>
  <si>
    <t>Este material foi elaborado pela Perfin Administração de Recursos Ltda. (“Perfin”), na qualidade de gestora do Apollo Energia Fundo de Investimento em Participações Infraestrutura (“Fundo”), negociado no mercado de bolsa administrado pela B3 S.A. – Brasil, Bolsa, Balcão sob o código “PFIN11”, e não foi auditado. O presente material tem caráter meramente informativo e se presta a auxiliar os investidores e o mercado em geral que desejarem fazer uso dele, sob sua exclusiva responsabilidade, na modelagem financeira e valuation do Fundo. As informações contidas neste material são públicas e de acesso irrestrito pelo mercado em geral. O usuário deste material está ciente de sua responsabilidade exclusiva na utilização e exonera a Perfin e seus funcionários, sócios e colaboradores, expressamente, de toda e qualquer responsabilidade relacionada ou resultante da utilização. A rentabilidade do Fundo divulgada neste material não é líquida de impostos e de custos transacionais. O investimento do Fundo de que trata este relatório apresenta riscos para o investidor. Ainda que a Perfin e o administrador mantenham sistemas de gerenciamento de riscos, não há garantia de completa eliminação da possibilidade de perdas para o fundo de investimento e para o investidor. Para avaliação da performance de quaisquer fundos de investimentos, é recomendável uma análise de período de, no mínimo, 12 (doze) meses. Os resultados obtidos no passado não representam garantia de resultados futuros e não contam com garantia da Perfin, de qualquer de suas afiliadas, do administrador, de qualquer mecanismo de seguro ou, ainda, do Fundo Garantidor de Créditos (FGC). Investimentos implicam na exposição a riscos, inclusive na possibilidade de perda total do investimento e, em casos excepcionais, em perdas superiores ao capital aplicado e a consequente obrigação do cotista de aportar recursos adicionais para cobrir o prejuízo dos fundos investidos. Os valores eventualmente atribuídos aos ativos do Fundo são estimados, pois seu valor efetivo somente será verificado no momento de eventual transação. As informações contidas neste documento são materialmente precisas até a data a que o documento se refere. Quaisquer projeções, avaliações de conjuntura ou estimativas de mercado eventualmente indicadas neste material são baseadas em certas premissas, refletem as visões da Perfin e não foram verificadas de forma independente e, portanto, não devem ser interpretadas como um indicativo dos eventos reais que ocorrerão. Outros eventos que não foram levados em consideração e/ou que não estão sob o controle da Perfin podem ocorrer e exercer impacto significativo no desempenho dos investimentos do Fundo. A Perfin usa informações de fontes conhecidas por sua confiabilidade e boa-fé, mas isto não representa nem endossa a precisão ou confiabilidade de nenhuma dessas informações e a Perfin não se responsabiliza pelo teor dessas informações. Não há qualquer garantia quanto à conclusão das operações prospectadas, nem ao valor de venda (ou qualquer outra forma de alienação), rentabilidade dos ativos financeiros, ou mesmo quanto ao valor dos investimentos na data-base deste material, pois dependem de uma quantidade significativa de fatores, que incluem, entre outros: resultados operacionais futuros, valor de mercado dos ativos, condições de mercado e setor no momento de eventual transação, custos de transação e forma de venda, os quais podem ser diferentes das premissas em que se basearam as decisões de investimento relacionadas ao portfólio aqui descrito. A Perfin pode modificar, a qualquer tempo, as condições das operações prospectadas, sem aviso prévio. Não se deve assumir que qualquer das posições, transações ou estratégias aqui discutidas foram ou serão rentáveis, ou que as propostas de desinvestimento que a Perfin realizará no futuro serão rentáveis. As informações aqui presentes não são comparáveis, indicativas ou garantias de resultados futuros do Fundo. Para mais informações, o investidor deverá acessar as informações relacionadas ao Fundo disponíveis através do site www.cvm.gov.br, bem como ler atentamente o Regulamento do Fundo, em especial a seção sobre os fatores de risco.</t>
  </si>
  <si>
    <t>TME</t>
  </si>
  <si>
    <t>TPE</t>
  </si>
  <si>
    <t>TCC</t>
  </si>
  <si>
    <t>TSM</t>
  </si>
  <si>
    <t>ETB</t>
  </si>
  <si>
    <t>EDTE</t>
  </si>
  <si>
    <t>CGI</t>
  </si>
  <si>
    <t/>
  </si>
  <si>
    <t>Informações Regulatórias / Contrato de Concessão</t>
  </si>
  <si>
    <t>Data do Leilão</t>
  </si>
  <si>
    <t>Contrato de Concessão ANEEL nº</t>
  </si>
  <si>
    <t>02/2017</t>
  </si>
  <si>
    <t>06/2017</t>
  </si>
  <si>
    <t>37/2017</t>
  </si>
  <si>
    <t>11/2016</t>
  </si>
  <si>
    <t xml:space="preserve">15/2016 </t>
  </si>
  <si>
    <t>41/2017</t>
  </si>
  <si>
    <t>Localização</t>
  </si>
  <si>
    <t>MT</t>
  </si>
  <si>
    <t>BA/MG</t>
  </si>
  <si>
    <t>MG/ES</t>
  </si>
  <si>
    <t>SP/RJ</t>
  </si>
  <si>
    <t>BA</t>
  </si>
  <si>
    <t>PB/PE</t>
  </si>
  <si>
    <t>Extensão da Linha</t>
  </si>
  <si>
    <t>Tensão da Linha</t>
  </si>
  <si>
    <t>500 kV</t>
  </si>
  <si>
    <t>Informações Societárias</t>
  </si>
  <si>
    <t>Participação Atual PFIN11</t>
  </si>
  <si>
    <t>Principal Parceiro</t>
  </si>
  <si>
    <t>Alupar</t>
  </si>
  <si>
    <t>-</t>
  </si>
  <si>
    <t>Início da Concessão</t>
  </si>
  <si>
    <t>Fim da Concessão</t>
  </si>
  <si>
    <t>Entrada do FIP Apollo Energia</t>
  </si>
  <si>
    <t>Informações Operacionais</t>
  </si>
  <si>
    <t>Status da Operação</t>
  </si>
  <si>
    <t>Operacional</t>
  </si>
  <si>
    <t>Início da Operação - RAP Trecho 1</t>
  </si>
  <si>
    <t>Início da Operação - RAP Trecho 2</t>
  </si>
  <si>
    <t>n/a</t>
  </si>
  <si>
    <t>Índice de Reajuste  da RAP</t>
  </si>
  <si>
    <t>IPCA</t>
  </si>
  <si>
    <t>Revisão Tarifária (Anos 5-10-15 de concessão)</t>
  </si>
  <si>
    <t>Sim</t>
  </si>
  <si>
    <t>Lucro Real</t>
  </si>
  <si>
    <t>Lucro Presumido</t>
  </si>
  <si>
    <t>Taxa de Depreciação Regulatória</t>
  </si>
  <si>
    <t>Ativo Permanente "Regulatório" - R$ Milhões ²</t>
  </si>
  <si>
    <t>Dívida Bruta - R$ Milhões ²</t>
  </si>
  <si>
    <t>Caixa e Equivalentes ²</t>
  </si>
  <si>
    <t>¹ ENTE = 50,01% Alupar e 49,99% Taesa</t>
  </si>
  <si>
    <t>HISTÓRICO DE DADOS FINANCEIROS DAS TRANSMISSORAS</t>
  </si>
  <si>
    <t>TME - TRANSMISSORA MATOGROSSENSE DE ENERGIA S/A</t>
  </si>
  <si>
    <t>INFORMAÇÕES FINANCEIRAS CONSIDERANDO 100% DO ATIVO</t>
  </si>
  <si>
    <t>STATUS</t>
  </si>
  <si>
    <t>PARTICIPAÇÃO PFIN11</t>
  </si>
  <si>
    <t>PERÍODO</t>
  </si>
  <si>
    <t>1T19</t>
  </si>
  <si>
    <t>2T19</t>
  </si>
  <si>
    <t>3T19</t>
  </si>
  <si>
    <t>4T19</t>
  </si>
  <si>
    <t>1T20</t>
  </si>
  <si>
    <t>2T20</t>
  </si>
  <si>
    <t>3T20</t>
  </si>
  <si>
    <t>4T20</t>
  </si>
  <si>
    <t>1T21</t>
  </si>
  <si>
    <t>2T21</t>
  </si>
  <si>
    <t>(1) INFORMAÇÕES CONSOLIDADAS TRIMESTRAIS</t>
  </si>
  <si>
    <t>PRINCIPAIS INFOS - DRE REGULATÓRIA</t>
  </si>
  <si>
    <t>Receita Operacional Líquida</t>
  </si>
  <si>
    <t>EBITDA</t>
  </si>
  <si>
    <t>Margem EBITDA</t>
  </si>
  <si>
    <t>(+/-) Receitas / Despesas não-recorrentes</t>
  </si>
  <si>
    <t>EBITDA recorrente</t>
  </si>
  <si>
    <t>Margem EBITDA recorrente</t>
  </si>
  <si>
    <t>Lucro Líquido do Exercício</t>
  </si>
  <si>
    <t>PRINCIPAIS INFOS - DÍVIDA</t>
  </si>
  <si>
    <t>Dívida Bruta Total</t>
  </si>
  <si>
    <t>Dívida Líquida Total</t>
  </si>
  <si>
    <t>PRINCIPAIS INFOS - DISTRIBUIÇÃO DE RESULTADOS AOS ACIONISTAS</t>
  </si>
  <si>
    <t>Distribuição de Resultados</t>
  </si>
  <si>
    <t>(2) DEMONSTRAÇÃO DE RESULTADO DO EXERCÍCIO - REGULATÓRIO</t>
  </si>
  <si>
    <t>Receita operacional bruta</t>
  </si>
  <si>
    <t xml:space="preserve">Receita de transmissão de energia </t>
  </si>
  <si>
    <t>Suprimento de energia</t>
  </si>
  <si>
    <t>Remuneração do ativo da concessão</t>
  </si>
  <si>
    <t>Remuneração do ativo contratual da concessão</t>
  </si>
  <si>
    <t>Correção monetária do ativo contratual</t>
  </si>
  <si>
    <t>Receita de infraestrutura</t>
  </si>
  <si>
    <t>Deduções da receita operacional</t>
  </si>
  <si>
    <t>PIS</t>
  </si>
  <si>
    <t xml:space="preserve">COFINS </t>
  </si>
  <si>
    <t>ICMS</t>
  </si>
  <si>
    <t>ISS</t>
  </si>
  <si>
    <t>IVA</t>
  </si>
  <si>
    <t>Quota para Reserva Global de Reversão - RGR</t>
  </si>
  <si>
    <t>Pesquisa e desenvolvimento - P&amp;D</t>
  </si>
  <si>
    <t>Fundo nacional de desenvolvimento científico e tecnológico - FNDCT</t>
  </si>
  <si>
    <t>Ministério de minas e energia - MME</t>
  </si>
  <si>
    <t>Taxa de fiscalização de serviços de energia elétrica - TFSEE</t>
  </si>
  <si>
    <t>Receita operacional líquida</t>
  </si>
  <si>
    <t>Custos</t>
  </si>
  <si>
    <t>Compra de Energia</t>
  </si>
  <si>
    <t xml:space="preserve">Custo dos serviços prestados </t>
  </si>
  <si>
    <t>Custo de construção</t>
  </si>
  <si>
    <t>Depreciação / Amortização</t>
  </si>
  <si>
    <t>(Despesas) receitas operacionais</t>
  </si>
  <si>
    <t>Administrativas e gerais</t>
  </si>
  <si>
    <t>Depreciação e amortização</t>
  </si>
  <si>
    <t>Pessoal / Honorários da diretoria e conselho de administração</t>
  </si>
  <si>
    <t>Resultado de Equivalência Patrimonial</t>
  </si>
  <si>
    <t>Outras receitas</t>
  </si>
  <si>
    <t>Outras despesas</t>
  </si>
  <si>
    <t>Lucro antes do resultado financeiro</t>
  </si>
  <si>
    <t>Despesas financeiras</t>
  </si>
  <si>
    <t>Encargos e variações monetárias sobre empr. e financ.</t>
  </si>
  <si>
    <t>Variações Cambiais</t>
  </si>
  <si>
    <t>Outras</t>
  </si>
  <si>
    <t>Receitas financeiras</t>
  </si>
  <si>
    <t>Receitas de aplicações financeiras</t>
  </si>
  <si>
    <t>Lucro antes da contribuição social e imposto de renda</t>
  </si>
  <si>
    <t>Imposto de Renda / Contribuição Social</t>
  </si>
  <si>
    <t xml:space="preserve">Imposto de renda </t>
  </si>
  <si>
    <t xml:space="preserve">Contribuição social </t>
  </si>
  <si>
    <t>Imposto de renda diferido</t>
  </si>
  <si>
    <t>Contribuição social diferidos</t>
  </si>
  <si>
    <t>(3) BALANÇO PATRIMONIAL - REGULATÓRIO</t>
  </si>
  <si>
    <t>ATIVO TOTAL</t>
  </si>
  <si>
    <t>ATIVO CIRCULANTE</t>
  </si>
  <si>
    <t>Caixa e equivalentes de caixa</t>
  </si>
  <si>
    <t>Investimentos de curto prazo</t>
  </si>
  <si>
    <t>Títulos e valores mobiliários</t>
  </si>
  <si>
    <t>Contas a receber de clientes</t>
  </si>
  <si>
    <t>Partes relacionadas</t>
  </si>
  <si>
    <t>Impostos a recuperar</t>
  </si>
  <si>
    <t>Adiantamento a fornecedores</t>
  </si>
  <si>
    <t>Estoques</t>
  </si>
  <si>
    <t>Cauções e depósitos judiciais</t>
  </si>
  <si>
    <t>Despesas pagas antecipadamente</t>
  </si>
  <si>
    <t>Ativo financeiro da concessão</t>
  </si>
  <si>
    <t>Outros ativos</t>
  </si>
  <si>
    <t>ATIVO NÃO CIRCULANTE</t>
  </si>
  <si>
    <t>Adiantamento para futuro aumento de capital</t>
  </si>
  <si>
    <t>Imposto de renda e contribuição social diferidos</t>
  </si>
  <si>
    <t>Investimentos</t>
  </si>
  <si>
    <t>Imobilizado</t>
  </si>
  <si>
    <t>Intangível</t>
  </si>
  <si>
    <t>PASSIVO TOTAL</t>
  </si>
  <si>
    <t>PASSIVO CIRCULANTE</t>
  </si>
  <si>
    <t>Empréstimos e financiamentos</t>
  </si>
  <si>
    <t>Debêntures</t>
  </si>
  <si>
    <t>Fornecedores</t>
  </si>
  <si>
    <t>Salários, férias e encargos sociais</t>
  </si>
  <si>
    <t>Tributos e contribuições sociais a recolher</t>
  </si>
  <si>
    <t>Provisões de constituição dos ativos</t>
  </si>
  <si>
    <t>Dividendos a pagar</t>
  </si>
  <si>
    <t>Provisão para gastos ambientais</t>
  </si>
  <si>
    <t>Taxas regulamentares e setoriais</t>
  </si>
  <si>
    <t>Provisões para contingências</t>
  </si>
  <si>
    <t>Adiantamentos de clientes</t>
  </si>
  <si>
    <t>Outras obrigações</t>
  </si>
  <si>
    <t>PASSIVO NÃO CIRCULANTE</t>
  </si>
  <si>
    <t>PATRIMÔNIO LÍQUIDO</t>
  </si>
  <si>
    <t>Capital social subscrito e integralizado</t>
  </si>
  <si>
    <t>(-) Gastos com emissão de ações</t>
  </si>
  <si>
    <t>Reserva de capital</t>
  </si>
  <si>
    <t>Reservas de lucros</t>
  </si>
  <si>
    <t>Lucros acumulados</t>
  </si>
  <si>
    <t>Outros resultados abrangentes</t>
  </si>
  <si>
    <t>(4) DEMONSTRAÇÃO DE RESULTADO DO EXERCÍCIO - SOCIETÁRIO (IFRS)</t>
  </si>
  <si>
    <t>Consultoria e assessoramento na área regulatória</t>
  </si>
  <si>
    <t>Serviços de operação e manutenção</t>
  </si>
  <si>
    <t>PIS diferido</t>
  </si>
  <si>
    <t>COFINS diferido</t>
  </si>
  <si>
    <t>Quota para Reserva Global de Reversão - RGR diferido</t>
  </si>
  <si>
    <t>Taxa de fiscalização de serviços de energia elétrica - TFSEE diferido</t>
  </si>
  <si>
    <t>(5) BALANÇO PATRIMONIAL - SOCIETÁRIO (IFRS)</t>
  </si>
  <si>
    <t>Contas a receber ativo contratual</t>
  </si>
  <si>
    <t>Ativos mantidos para venda</t>
  </si>
  <si>
    <t>Arrendamento Mercantil</t>
  </si>
  <si>
    <t>Taxas regulamentares e setoriais diferidas</t>
  </si>
  <si>
    <t>Taxas regulamentares e setoriais correntes</t>
  </si>
  <si>
    <t>PIS / COFINS Diferido</t>
  </si>
  <si>
    <t>Taxas setoriais Diferidas - RGR / TFSEE</t>
  </si>
  <si>
    <t>Obs.: Demonstrações Financeiras regulatórias e societárias são auditadas anualmente, no 4º trimestre de cada ano.</t>
  </si>
  <si>
    <t>EDTE - EMPRESA DIAMANTINA DE TRANSMISSÃO DE ENERGIA S/A</t>
  </si>
  <si>
    <t>Pré-op.</t>
  </si>
  <si>
    <t>ETB - EMPRESA DE TRANSMISSÃO BAIANA S/A</t>
  </si>
  <si>
    <t>Trecho 1 Op.</t>
  </si>
  <si>
    <t>TPE - TRANSMISSORA PARAÍSO DE ENERGIA S/A</t>
  </si>
  <si>
    <t>TCC - TRANSMISSORA CAMINHO DO CAFÉ S/A</t>
  </si>
  <si>
    <t>TSM - TRANSMISSORA SERRA DA MANTIQUEIRA S.A.</t>
  </si>
  <si>
    <t>CGI - TRANSMISSORA CAMPINA GRANDE IGARAÇU S.A.</t>
  </si>
  <si>
    <t>Partes Relacionadas</t>
  </si>
  <si>
    <t>NESTA SEÇÃO, SÃO APRESENTADAS INFORMAÇÕES SOBRE AS CONCESSÕES E ESTIMATIVAS UTILIZADAS PARA DEFINIÇÃO DO VALOR DOS ATIVOS NO IPO DO FUNDO, COM DATA BASE 30/06/2019</t>
  </si>
  <si>
    <t>CICLOS DE RECEITA (R$ milhões)</t>
  </si>
  <si>
    <t>Fonte: ANEEL</t>
  </si>
  <si>
    <t>2017-18</t>
  </si>
  <si>
    <t>2018-19</t>
  </si>
  <si>
    <t>2019-20</t>
  </si>
  <si>
    <t>2020-21</t>
  </si>
  <si>
    <t>2021-22</t>
  </si>
  <si>
    <t>TOTAL</t>
  </si>
  <si>
    <t>MESES DE OPERAÇÃO NO ANO</t>
  </si>
  <si>
    <t>5 (T1) / 2 (T2)</t>
  </si>
  <si>
    <t>DEDUÇÕES DA RECEITA</t>
  </si>
  <si>
    <t>PIS/COFINS ¹</t>
  </si>
  <si>
    <t>ENCARGOS SETORIAIS 1 - % ROB ²</t>
  </si>
  <si>
    <t>TFSEE, ONS</t>
  </si>
  <si>
    <t>ENCARGOS SETORIAIS 2 - % ROB</t>
  </si>
  <si>
    <r>
      <t xml:space="preserve">RGR; </t>
    </r>
    <r>
      <rPr>
        <u/>
        <sz val="10"/>
        <color theme="1"/>
        <rFont val="Avenir Next LT Pro"/>
        <family val="2"/>
      </rPr>
      <t>aplicável somente para TME</t>
    </r>
    <r>
      <rPr>
        <sz val="10"/>
        <color theme="1"/>
        <rFont val="Avenir Next LT Pro"/>
        <family val="2"/>
      </rPr>
      <t xml:space="preserve"> (contratos anteriores a 2013)</t>
    </r>
  </si>
  <si>
    <t>ENCARGOS SETORIAIS 3 - % ROB (excluindo PIS/Cofins)</t>
  </si>
  <si>
    <t>P&amp;D</t>
  </si>
  <si>
    <t>INDISPONIBILIDADE (PV) - % ROB</t>
  </si>
  <si>
    <r>
      <rPr>
        <b/>
        <u/>
        <sz val="10"/>
        <color theme="1"/>
        <rFont val="Avenir Next LT Pro"/>
        <family val="2"/>
      </rPr>
      <t>Estimativas</t>
    </r>
    <r>
      <rPr>
        <sz val="10"/>
        <color theme="1"/>
        <rFont val="Avenir Next LT Pro"/>
        <family val="2"/>
      </rPr>
      <t>; Valores utilizados no Laudo PWC e praticados pela Administração</t>
    </r>
  </si>
  <si>
    <t>MARGEM EBITDA - % ROL ³</t>
  </si>
  <si>
    <r>
      <t xml:space="preserve">¹ 9.25% da ROB para ativos no Lucro Real (todos da carteira atual).
  </t>
    </r>
    <r>
      <rPr>
        <u/>
        <sz val="9"/>
        <color theme="1"/>
        <rFont val="Avenir Next LT Pro"/>
        <family val="2"/>
      </rPr>
      <t xml:space="preserve">As receitas destes ativos já são, contratualmente, líquidas de PIS e Cofins (i.e., deve-se efetuar o "gross-up" do
</t>
    </r>
    <r>
      <rPr>
        <sz val="9"/>
        <color theme="1"/>
        <rFont val="Avenir Next LT Pro"/>
        <family val="2"/>
      </rPr>
      <t xml:space="preserve">  </t>
    </r>
    <r>
      <rPr>
        <u/>
        <sz val="9"/>
        <color theme="1"/>
        <rFont val="Avenir Next LT Pro"/>
        <family val="2"/>
      </rPr>
      <t>PIS/Cofins sobre as receitas indicadas para encontrarmos a Receita Operacional Bruta da companhia</t>
    </r>
  </si>
  <si>
    <t>² ROB = Receita Operacional Bruta</t>
  </si>
  <si>
    <t>³ ROL = Receita Operacional Líquida</t>
  </si>
  <si>
    <t xml:space="preserve"> DÍVIDAS</t>
  </si>
  <si>
    <t>VALOR (R$ MM)</t>
  </si>
  <si>
    <t>ALAVANCAGEM</t>
  </si>
  <si>
    <t>CUSTO</t>
  </si>
  <si>
    <t>VENCIMENTO</t>
  </si>
  <si>
    <t>Primeira Amortização</t>
  </si>
  <si>
    <t>BALLOON ¹</t>
  </si>
  <si>
    <t>GARANTIAS</t>
  </si>
  <si>
    <t>COVENANTS</t>
  </si>
  <si>
    <t>&gt;80%</t>
  </si>
  <si>
    <t>IPCA + 6.53% aa</t>
  </si>
  <si>
    <t xml:space="preserve">Aval da Alupar </t>
  </si>
  <si>
    <t>IPCA + 4.5% aa</t>
  </si>
  <si>
    <t>ICSD = 1,2x</t>
  </si>
  <si>
    <t>IPCA + 5.34% aa</t>
  </si>
  <si>
    <t>IPCA + 5.29% aa</t>
  </si>
  <si>
    <t>Aval da Alupar ²</t>
  </si>
  <si>
    <t>Bullet</t>
  </si>
  <si>
    <t>&gt;60%</t>
  </si>
  <si>
    <t>Garantias Reais, Conta Reserva</t>
  </si>
  <si>
    <r>
      <t xml:space="preserve">¹ </t>
    </r>
    <r>
      <rPr>
        <i/>
        <sz val="9"/>
        <color theme="1"/>
        <rFont val="Avenir Next LT Pro"/>
        <family val="2"/>
      </rPr>
      <t>Balloon</t>
    </r>
    <r>
      <rPr>
        <sz val="9"/>
        <color theme="1"/>
        <rFont val="Avenir Next LT Pro"/>
        <family val="2"/>
      </rPr>
      <t xml:space="preserve"> = termo utilizado para indicar que uma porção relevante da amortização é efetuada na data de vencimento da dívida, podendo ser necessária a captação de novo instrumento de dívida para efetuar o pagamento desta amortização.</t>
    </r>
  </si>
  <si>
    <t>² Garantia concedida pela Alupar para a Apollo 12 Participações S.A.; outros acionistas dão a garantia em sua proporção na participação acionária da companhia</t>
  </si>
  <si>
    <t>Com exceção de TSM, estima-se que todas as outras companhias deverão passar por realavancagens quando vencerem as dívidas atuais</t>
  </si>
  <si>
    <t>Geralmente, tais dívidas possuem de 2 a 6 anos de prazo, com custo de CDI+1,0% a 3,5% aa (a depender do nível do CDI e condições de mercado)</t>
  </si>
  <si>
    <t>% PARTICIPAÇÃO PFIN11 ¹</t>
  </si>
  <si>
    <r>
      <rPr>
        <b/>
        <u/>
        <sz val="10"/>
        <color theme="0"/>
        <rFont val="Avenir Next LT Pro"/>
        <family val="2"/>
      </rPr>
      <t>Estimativas</t>
    </r>
    <r>
      <rPr>
        <sz val="10"/>
        <color theme="0"/>
        <rFont val="Avenir Next LT Pro"/>
        <family val="2"/>
      </rPr>
      <t xml:space="preserve"> atuais da Administração</t>
    </r>
  </si>
  <si>
    <t>49%  =&gt; 34.3%</t>
  </si>
  <si>
    <t>49%  =&gt; 35%</t>
  </si>
  <si>
    <t>IR/CSLL - ALÍQUOTA</t>
  </si>
  <si>
    <t>REGIME TRIBUTÁRIO</t>
  </si>
  <si>
    <t>IR</t>
  </si>
  <si>
    <t>CSLL</t>
  </si>
  <si>
    <t>% SEM BENEFÍCIO FISCAL</t>
  </si>
  <si>
    <t>% COM BENEFÍCIO FISCAL</t>
  </si>
  <si>
    <t>BENEFÍCIO SUDAM / SUDENE</t>
  </si>
  <si>
    <t>INÍCIO</t>
  </si>
  <si>
    <t>DURAÇÃO (ANOS)</t>
  </si>
  <si>
    <t>BENEFÍCIO
% DO IRPJ</t>
  </si>
  <si>
    <t>% ATIVO COM BENEFÍCIO</t>
  </si>
  <si>
    <t>Parcial</t>
  </si>
  <si>
    <t>N</t>
  </si>
  <si>
    <t>S</t>
  </si>
  <si>
    <t>TEMPLATE - AUXÍLIO PARA CÁLCULO DE FLUXO DE CAIXA DOS ATIVOS</t>
  </si>
  <si>
    <t>(i) DRE REGULATÓRIO (para fins de cálculo de IR/CSLL a ser desembolsado)</t>
  </si>
  <si>
    <t>RECEITA LÍQUIDA ANUAL ESTIMADA</t>
  </si>
  <si>
    <t>RECEITA LÍQUIDA</t>
  </si>
  <si>
    <t>EBITDA mg</t>
  </si>
  <si>
    <t>(-) DEPRECIAÇÃO REGULATÓRIA</t>
  </si>
  <si>
    <t>(-) DESPESAS FINANCEIRAS</t>
  </si>
  <si>
    <t>EBT</t>
  </si>
  <si>
    <t>(-) IR/CSLL</t>
  </si>
  <si>
    <t>LUCRO LÍQUIDO</t>
  </si>
  <si>
    <t>(ii) Fluxo de Caixa Livre ao acionista</t>
  </si>
  <si>
    <t>(-) CAPEX MANUTENÇÃO</t>
  </si>
  <si>
    <t>Premissa utilizada (Laudo IPO e Administração) = 1% da RAP</t>
  </si>
  <si>
    <t>(-) JUROS PAGOS</t>
  </si>
  <si>
    <t>(-) AMORTIZAÇÕES</t>
  </si>
  <si>
    <t>(+/-) ENTRADA / SAÍDA DE DÍVIDAS</t>
  </si>
  <si>
    <t>(-) IMPOSTO</t>
  </si>
  <si>
    <t>(+) VALOR RESIDUAL LÍQUIDO DE IMPOSTO</t>
  </si>
  <si>
    <t>Premissa utilizada no Laudo do IPO = correção do ativo imobilizado não depreciado pela inflação do período, e tributação de 34% do ganho de capital em relação ao valor de livro</t>
  </si>
  <si>
    <t>FLUXO DE CAIXA LIVRE AO ACIONISTA</t>
  </si>
  <si>
    <t>- Proxy dos dividendos a pagar = ativos possuem lucros acumulados em seus balanços (contabilidade IFRS) de forma a permitir o pagamento de toda a geração de caixa gerada, de acordo com as estimativas (i.e., payout poderá ser maior que o lucro do exercício)
- Pagamento efetivo dos dividendos depende de deliberação da Administração
- Considera a variação de capital de giro imaterial</t>
  </si>
  <si>
    <t>3T21</t>
  </si>
  <si>
    <t>Apollo 17</t>
  </si>
  <si>
    <t>4T21</t>
  </si>
  <si>
    <t>TPE, TCC, TSM, ETB, EDTE e CGI</t>
  </si>
  <si>
    <t>IPCA + 5,6% aa</t>
  </si>
  <si>
    <t>&gt;35%</t>
  </si>
  <si>
    <t>1T22</t>
  </si>
  <si>
    <t>2T22</t>
  </si>
  <si>
    <t>CDI + 1,7% aa</t>
  </si>
  <si>
    <t>CURVA DE AMORTIZAÇÃO DAS DÍVIDAS - SEM REALAVANCAGEM</t>
  </si>
  <si>
    <t>&gt; 4,5x EBITDA</t>
  </si>
  <si>
    <t>2022-23</t>
  </si>
  <si>
    <t>IPCA³ + 2,04% aa</t>
  </si>
  <si>
    <t>³ IPCA pago mensalmente</t>
  </si>
  <si>
    <t>Capacidade de Transformação (MVA)</t>
  </si>
  <si>
    <t>23/2009</t>
  </si>
  <si>
    <t>Subestações próprias</t>
  </si>
  <si>
    <t>Bay de conexão (entrada de linha)</t>
  </si>
  <si>
    <t>3T22</t>
  </si>
  <si>
    <t>Check</t>
  </si>
  <si>
    <t>Conta de Desenvolvimento energético - CDE</t>
  </si>
  <si>
    <t>4T22</t>
  </si>
  <si>
    <t>1T23</t>
  </si>
  <si>
    <t>¹ A Alupar detinha uma opção de compra para adquirir 30% da participação do PFIN11, remunerando os aportes do Fundo por IPCA + 7,3% aa, ajustado por proventos.</t>
  </si>
  <si>
    <t>2T23</t>
  </si>
  <si>
    <t>ENTE ¹'</t>
  </si>
  <si>
    <t>RAP Trecho 1 (Ciclo 2023-2024)  - R$ Milhões</t>
  </si>
  <si>
    <t>RAP Trecho 2 (Ciclo 2023-2024)  - R$ Milhões</t>
  </si>
  <si>
    <t>RBNI (Ciclo 2023-2024) - R$ Milhões</t>
  </si>
  <si>
    <t>2023-24</t>
  </si>
  <si>
    <t>3T23</t>
  </si>
  <si>
    <t>Regime de Tributação 2023</t>
  </si>
  <si>
    <t>³ Para TSM e CGI não esta contemplada a revisão tarifária prevista para o ciclo 2023-2024 , pois o tema esta em discussão junto à Aneel</t>
  </si>
  <si>
    <t>RAP+RBNI (Ciclo 2023-2024) - R$ Milhões³</t>
  </si>
  <si>
    <t>Atualizado para Dezembro de 2023</t>
  </si>
  <si>
    <t>² Informações do 4T23</t>
  </si>
  <si>
    <t>4T23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</si>
</sst>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 #,##0_-;\-* #,##0_-;_-* &quot;-&quot;??_-;_-@_-"/>
    <numFmt numFmtId="165" formatCode="#,##0_ ;[Red]\(#,##0\);&quot;-&quot;"/>
    <numFmt numFmtId="166" formatCode="0.0%"/>
    <numFmt numFmtId="167" formatCode="#,##0_ ;\(#,##0\);&quot;-&quot;"/>
    <numFmt numFmtId="168" formatCode="_(* #,##0.00_);_(* \(#,##0.00\);_(* &quot;-&quot;??_);_(@_)"/>
    <numFmt numFmtId="169" formatCode="_(* #,##0_);_(* \(#,##0\);_(* &quot;-&quot;_);_(@_)"/>
    <numFmt numFmtId="170" formatCode="0.00%;&quot;ERRO&quot;;&quot;-&quot;"/>
    <numFmt numFmtId="171" formatCode="_-* #,##0.0_-;\-* #,##0.0_-;_-* &quot;-&quot;??_-;_-@_-"/>
    <numFmt numFmtId="172" formatCode="#,###\ &quot;km&quot;"/>
    <numFmt numFmtId="173" formatCode="#,##0.0"/>
    <numFmt numFmtId="174" formatCode="_(* #,##0.0_);_(* \(#,##0.0\);_(* &quot;-&quot;?_);_(@_)"/>
    <numFmt numFmtId="175" formatCode="#,##0_ ;\-#,##0\ "/>
    <numFmt numFmtId="176" formatCode="#,##0.0_ ;\-#,##0.0;&quot;-&quot;"/>
    <numFmt numFmtId="177" formatCode="#,##0.0_ ;\-#,##0.0\ "/>
    <numFmt numFmtId="178" formatCode="#,##0.0%_ ;[Red]\(#,##0.0%\);&quot;-&quot;"/>
    <numFmt numFmtId="179" formatCode="#,###\ &quot;MWA&quot;"/>
    <numFmt numFmtId="180" formatCode="0.0000%"/>
  </numFmts>
  <fonts count="57" x14ac:knownFonts="1">
    <font>
      <sz val="10"/>
      <color theme="1"/>
      <name val="Calibri"/>
      <family val="2"/>
      <scheme val="minor"/>
    </font>
    <font>
      <sz val="11"/>
      <color theme="1"/>
      <name val="Calibri"/>
      <family val="2"/>
      <scheme val="minor"/>
    </font>
    <font>
      <sz val="10"/>
      <color theme="1"/>
      <name val="Calibri"/>
      <family val="2"/>
      <scheme val="minor"/>
    </font>
    <font>
      <b/>
      <sz val="12"/>
      <color theme="1"/>
      <name val="Avenir Next LT Pro"/>
      <family val="2"/>
    </font>
    <font>
      <sz val="12"/>
      <color theme="1"/>
      <name val="Avenir Next LT Pro"/>
      <family val="2"/>
    </font>
    <font>
      <sz val="12"/>
      <color theme="1" tint="0.34998626667073579"/>
      <name val="Avenir Next LT Pro"/>
      <family val="2"/>
    </font>
    <font>
      <b/>
      <sz val="12"/>
      <color rgb="FF0000FF"/>
      <name val="Avenir Next LT Pro"/>
      <family val="2"/>
    </font>
    <font>
      <b/>
      <i/>
      <sz val="12"/>
      <color theme="1"/>
      <name val="Avenir Next LT Pro"/>
      <family val="2"/>
    </font>
    <font>
      <b/>
      <sz val="12"/>
      <color theme="0"/>
      <name val="Avenir Next LT Pro"/>
      <family val="2"/>
    </font>
    <font>
      <i/>
      <sz val="12"/>
      <color theme="1"/>
      <name val="Avenir Next LT Pro"/>
      <family val="2"/>
    </font>
    <font>
      <i/>
      <sz val="12"/>
      <color theme="0"/>
      <name val="Avenir Next LT Pro"/>
      <family val="2"/>
    </font>
    <font>
      <sz val="12"/>
      <name val="Avenir Next LT Pro"/>
      <family val="2"/>
    </font>
    <font>
      <b/>
      <sz val="10"/>
      <color theme="1"/>
      <name val="Calibri"/>
      <family val="2"/>
      <scheme val="minor"/>
    </font>
    <font>
      <i/>
      <sz val="10"/>
      <color theme="1"/>
      <name val="Calibri"/>
      <family val="2"/>
      <scheme val="minor"/>
    </font>
    <font>
      <sz val="12"/>
      <color theme="1" tint="0.499984740745262"/>
      <name val="Avenir Next LT Pro"/>
      <family val="2"/>
    </font>
    <font>
      <i/>
      <sz val="12"/>
      <color theme="1" tint="0.499984740745262"/>
      <name val="Avenir Next LT Pro"/>
      <family val="2"/>
    </font>
    <font>
      <sz val="12"/>
      <color theme="0" tint="-0.249977111117893"/>
      <name val="Avenir Next LT Pro"/>
      <family val="2"/>
    </font>
    <font>
      <i/>
      <sz val="10"/>
      <color theme="1"/>
      <name val="Avenir Next LT Pro"/>
      <family val="2"/>
    </font>
    <font>
      <b/>
      <sz val="10"/>
      <color theme="1"/>
      <name val="Avenir Next LT Pro"/>
      <family val="2"/>
    </font>
    <font>
      <sz val="10"/>
      <color theme="1"/>
      <name val="Avenir Next LT Pro"/>
      <family val="2"/>
    </font>
    <font>
      <b/>
      <sz val="10"/>
      <name val="Avenir Next LT Pro"/>
      <family val="2"/>
    </font>
    <font>
      <b/>
      <u/>
      <sz val="10"/>
      <color theme="1"/>
      <name val="Avenir Next LT Pro"/>
      <family val="2"/>
    </font>
    <font>
      <b/>
      <sz val="10"/>
      <color theme="0"/>
      <name val="Avenir Next LT Pro"/>
      <family val="2"/>
    </font>
    <font>
      <sz val="10"/>
      <color theme="0"/>
      <name val="Avenir Next LT Pro"/>
      <family val="2"/>
    </font>
    <font>
      <sz val="10"/>
      <name val="Arial"/>
      <family val="2"/>
    </font>
    <font>
      <sz val="10"/>
      <color theme="1" tint="0.249977111117893"/>
      <name val="Avenir Next LT Pro"/>
      <family val="2"/>
    </font>
    <font>
      <sz val="10"/>
      <name val="Avenir Next LT Pro"/>
      <family val="2"/>
    </font>
    <font>
      <sz val="12"/>
      <color theme="0"/>
      <name val="Avenir Next LT Pro"/>
      <family val="2"/>
    </font>
    <font>
      <b/>
      <sz val="10"/>
      <color indexed="9"/>
      <name val="Avenir Next LT Pro"/>
      <family val="2"/>
    </font>
    <font>
      <b/>
      <sz val="10"/>
      <color theme="8" tint="0.39997558519241921"/>
      <name val="Avenir Next LT Pro"/>
      <family val="2"/>
    </font>
    <font>
      <b/>
      <u/>
      <sz val="10"/>
      <color theme="0"/>
      <name val="Avenir Next LT Pro"/>
      <family val="2"/>
    </font>
    <font>
      <b/>
      <i/>
      <sz val="10"/>
      <color theme="0"/>
      <name val="Avenir Next LT Pro"/>
      <family val="2"/>
    </font>
    <font>
      <sz val="11"/>
      <color theme="1"/>
      <name val="Avenir Next LT Pro"/>
      <family val="2"/>
    </font>
    <font>
      <b/>
      <sz val="11"/>
      <color theme="1"/>
      <name val="Avenir Next LT Pro"/>
      <family val="2"/>
    </font>
    <font>
      <b/>
      <sz val="11"/>
      <color theme="1" tint="0.34998626667073579"/>
      <name val="Avenir Next LT Pro"/>
      <family val="2"/>
    </font>
    <font>
      <sz val="11"/>
      <color theme="1" tint="0.34998626667073579"/>
      <name val="Avenir Next LT Pro"/>
      <family val="2"/>
    </font>
    <font>
      <b/>
      <sz val="12"/>
      <color theme="0" tint="-4.9989318521683403E-2"/>
      <name val="Avenir Next LT Pro"/>
      <family val="2"/>
    </font>
    <font>
      <sz val="9"/>
      <color theme="1"/>
      <name val="Avenir Next LT Pro"/>
      <family val="2"/>
    </font>
    <font>
      <u/>
      <sz val="9"/>
      <color theme="1"/>
      <name val="Avenir Next LT Pro"/>
      <family val="2"/>
    </font>
    <font>
      <u/>
      <sz val="10"/>
      <color theme="1"/>
      <name val="Avenir Next LT Pro"/>
      <family val="2"/>
    </font>
    <font>
      <sz val="10"/>
      <color rgb="FFFF0000"/>
      <name val="Avenir Next LT Pro"/>
      <family val="2"/>
    </font>
    <font>
      <sz val="11"/>
      <name val="Calibri"/>
      <family val="2"/>
      <scheme val="minor"/>
    </font>
    <font>
      <b/>
      <sz val="11"/>
      <name val="Calibri"/>
      <family val="2"/>
      <scheme val="minor"/>
    </font>
    <font>
      <sz val="8"/>
      <name val="Calibri"/>
      <family val="2"/>
      <scheme val="minor"/>
    </font>
    <font>
      <b/>
      <sz val="9"/>
      <color rgb="FF0000FF"/>
      <name val="Avenir Next LT Pro"/>
      <family val="2"/>
    </font>
    <font>
      <i/>
      <sz val="9"/>
      <color theme="1"/>
      <name val="Avenir Next LT Pro"/>
      <family val="2"/>
    </font>
    <font>
      <sz val="11"/>
      <color theme="0" tint="-0.249977111117893"/>
      <name val="Avenir Next LT Pro"/>
      <family val="2"/>
    </font>
    <font>
      <b/>
      <sz val="10"/>
      <color rgb="FFFF0000"/>
      <name val="Avenir Next LT Pro"/>
      <family val="2"/>
    </font>
    <font>
      <b/>
      <i/>
      <sz val="10"/>
      <color rgb="FFFF0000"/>
      <name val="Avenir Next LT Pro"/>
      <family val="2"/>
    </font>
    <font>
      <sz val="9"/>
      <name val="Avenir Next LT Pro"/>
      <family val="2"/>
    </font>
    <font>
      <b/>
      <sz val="9"/>
      <color indexed="81"/>
      <name val="Segoe UI"/>
      <family val="2"/>
    </font>
    <font>
      <sz val="12"/>
      <color rgb="FFFF0000"/>
      <name val="Avenir Next LT Pro"/>
      <family val="2"/>
    </font>
    <font>
      <i/>
      <sz val="10"/>
      <name val="Avenir Next LT Pro"/>
      <family val="2"/>
    </font>
    <font>
      <b/>
      <sz val="9"/>
      <color indexed="81"/>
      <name val="Segoe UI"/>
      <charset val="1"/>
    </font>
    <font>
      <sz val="9"/>
      <color indexed="81"/>
      <name val="Segoe UI"/>
      <charset val="1"/>
    </font>
    <font>
      <sz val="11"/>
      <color rgb="FFFF0000"/>
      <name val="Avenir Next LT Pro"/>
      <family val="2"/>
    </font>
    <font>
      <sz val="11"/>
      <name val="Avenir Next LT Pro"/>
      <family val="2"/>
    </font>
  </fonts>
  <fills count="10">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6" tint="0.59999389629810485"/>
        <bgColor indexed="64"/>
      </patternFill>
    </fill>
    <fill>
      <patternFill patternType="solid">
        <fgColor theme="0" tint="-0.249977111117893"/>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theme="1" tint="0.34998626667073579"/>
      </top>
      <bottom style="thin">
        <color theme="1" tint="0.34998626667073579"/>
      </bottom>
      <diagonal/>
    </border>
    <border>
      <left/>
      <right/>
      <top/>
      <bottom style="thick">
        <color theme="0"/>
      </bottom>
      <diagonal/>
    </border>
    <border>
      <left/>
      <right/>
      <top style="thin">
        <color indexed="64"/>
      </top>
      <bottom style="thin">
        <color indexed="64"/>
      </bottom>
      <diagonal/>
    </border>
    <border>
      <left/>
      <right/>
      <top/>
      <bottom style="thin">
        <color theme="1"/>
      </bottom>
      <diagonal/>
    </border>
    <border>
      <left/>
      <right/>
      <top/>
      <bottom style="thin">
        <color theme="1" tint="0.34998626667073579"/>
      </bottom>
      <diagonal/>
    </border>
    <border>
      <left/>
      <right/>
      <top style="hair">
        <color auto="1"/>
      </top>
      <bottom/>
      <diagonal/>
    </border>
    <border>
      <left/>
      <right/>
      <top/>
      <bottom style="hair">
        <color auto="1"/>
      </bottom>
      <diagonal/>
    </border>
    <border>
      <left/>
      <right/>
      <top style="thick">
        <color theme="0"/>
      </top>
      <bottom/>
      <diagonal/>
    </border>
    <border>
      <left/>
      <right/>
      <top style="double">
        <color indexed="64"/>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168" fontId="24" fillId="0" borderId="0" applyFont="0" applyFill="0" applyBorder="0" applyAlignment="0" applyProtection="0"/>
    <xf numFmtId="0" fontId="1" fillId="0" borderId="0"/>
    <xf numFmtId="168" fontId="24" fillId="0" borderId="0" applyFont="0" applyFill="0" applyBorder="0" applyAlignment="0" applyProtection="0"/>
    <xf numFmtId="0" fontId="24" fillId="0" borderId="0"/>
    <xf numFmtId="43" fontId="1" fillId="0" borderId="0" applyFont="0" applyFill="0" applyBorder="0" applyAlignment="0" applyProtection="0"/>
    <xf numFmtId="9" fontId="1" fillId="0" borderId="0" applyFont="0" applyFill="0" applyBorder="0" applyAlignment="0" applyProtection="0"/>
  </cellStyleXfs>
  <cellXfs count="294">
    <xf numFmtId="0" fontId="0" fillId="0" borderId="0" xfId="0"/>
    <xf numFmtId="0" fontId="3" fillId="0" borderId="0" xfId="0" quotePrefix="1" applyFont="1" applyAlignment="1">
      <alignment vertical="center"/>
    </xf>
    <xf numFmtId="0" fontId="4" fillId="0" borderId="0" xfId="0" applyFont="1" applyAlignment="1">
      <alignment vertical="center"/>
    </xf>
    <xf numFmtId="0" fontId="3" fillId="0" borderId="0" xfId="0" applyFont="1" applyAlignment="1">
      <alignment vertical="center"/>
    </xf>
    <xf numFmtId="164" fontId="3" fillId="0" borderId="0" xfId="1" applyNumberFormat="1" applyFont="1" applyAlignment="1">
      <alignment vertical="center"/>
    </xf>
    <xf numFmtId="0" fontId="3" fillId="3" borderId="0" xfId="0" applyFont="1" applyFill="1" applyAlignment="1">
      <alignment vertical="center"/>
    </xf>
    <xf numFmtId="0" fontId="9" fillId="0" borderId="0" xfId="0" applyFont="1" applyAlignment="1">
      <alignment vertical="center"/>
    </xf>
    <xf numFmtId="0" fontId="9" fillId="3" borderId="0" xfId="0" applyFont="1" applyFill="1" applyAlignment="1">
      <alignment vertical="center"/>
    </xf>
    <xf numFmtId="0" fontId="9" fillId="0" borderId="0" xfId="0" applyFont="1" applyAlignment="1">
      <alignment vertical="center" wrapText="1"/>
    </xf>
    <xf numFmtId="0" fontId="7" fillId="0" borderId="0" xfId="0" applyFont="1" applyAlignment="1">
      <alignment vertical="center"/>
    </xf>
    <xf numFmtId="0" fontId="3" fillId="0" borderId="1" xfId="0" applyFont="1" applyBorder="1" applyAlignment="1">
      <alignment vertical="center"/>
    </xf>
    <xf numFmtId="164" fontId="4" fillId="0" borderId="0" xfId="1" quotePrefix="1" applyNumberFormat="1" applyFont="1" applyAlignment="1">
      <alignment vertical="center" wrapText="1"/>
    </xf>
    <xf numFmtId="0" fontId="0" fillId="0" borderId="0" xfId="0" quotePrefix="1"/>
    <xf numFmtId="164" fontId="3" fillId="0" borderId="0" xfId="1" quotePrefix="1" applyNumberFormat="1" applyFont="1" applyAlignment="1">
      <alignment vertical="center" wrapText="1"/>
    </xf>
    <xf numFmtId="0" fontId="12" fillId="0" borderId="0" xfId="0" quotePrefix="1" applyFont="1"/>
    <xf numFmtId="0" fontId="12" fillId="0" borderId="0" xfId="0" applyFont="1"/>
    <xf numFmtId="0" fontId="13" fillId="0" borderId="0" xfId="0" quotePrefix="1" applyFont="1" applyAlignment="1">
      <alignment vertical="center"/>
    </xf>
    <xf numFmtId="10" fontId="6" fillId="0" borderId="0" xfId="2" quotePrefix="1" applyNumberFormat="1" applyFont="1" applyAlignment="1">
      <alignment vertical="center" wrapText="1"/>
    </xf>
    <xf numFmtId="164" fontId="6" fillId="0" borderId="0" xfId="1" quotePrefix="1" applyNumberFormat="1" applyFont="1" applyAlignment="1">
      <alignment vertical="center" wrapText="1"/>
    </xf>
    <xf numFmtId="164" fontId="16" fillId="0" borderId="0" xfId="1" quotePrefix="1" applyNumberFormat="1" applyFont="1" applyAlignment="1">
      <alignment vertical="center" wrapText="1"/>
    </xf>
    <xf numFmtId="0" fontId="19" fillId="0" borderId="0" xfId="0" applyFont="1" applyAlignment="1">
      <alignment vertical="center"/>
    </xf>
    <xf numFmtId="0" fontId="19" fillId="4" borderId="0" xfId="0" applyFont="1" applyFill="1" applyAlignment="1">
      <alignment vertical="center"/>
    </xf>
    <xf numFmtId="164" fontId="19" fillId="4" borderId="0" xfId="1" applyNumberFormat="1" applyFont="1" applyFill="1" applyAlignment="1">
      <alignment vertical="center"/>
    </xf>
    <xf numFmtId="0" fontId="17" fillId="4" borderId="0" xfId="0" applyFont="1" applyFill="1" applyAlignment="1">
      <alignment vertical="center"/>
    </xf>
    <xf numFmtId="10" fontId="19" fillId="4" borderId="0" xfId="2" applyNumberFormat="1" applyFont="1" applyFill="1" applyAlignment="1">
      <alignment vertical="center"/>
    </xf>
    <xf numFmtId="0" fontId="18" fillId="4" borderId="1" xfId="0" applyFont="1" applyFill="1" applyBorder="1" applyAlignment="1">
      <alignment vertical="center"/>
    </xf>
    <xf numFmtId="0" fontId="17" fillId="4" borderId="1" xfId="0" applyFont="1" applyFill="1" applyBorder="1" applyAlignment="1">
      <alignment vertical="center"/>
    </xf>
    <xf numFmtId="0" fontId="19" fillId="4" borderId="1" xfId="0" applyFont="1" applyFill="1" applyBorder="1" applyAlignment="1">
      <alignment vertical="center"/>
    </xf>
    <xf numFmtId="10" fontId="19" fillId="4" borderId="0" xfId="1" applyNumberFormat="1" applyFont="1" applyFill="1" applyBorder="1" applyAlignment="1">
      <alignment vertical="center"/>
    </xf>
    <xf numFmtId="164" fontId="19" fillId="4" borderId="0" xfId="1" applyNumberFormat="1" applyFont="1" applyFill="1" applyBorder="1" applyAlignment="1">
      <alignment vertical="center"/>
    </xf>
    <xf numFmtId="0" fontId="19" fillId="4" borderId="2" xfId="0" applyFont="1" applyFill="1" applyBorder="1" applyAlignment="1">
      <alignment vertical="center"/>
    </xf>
    <xf numFmtId="10" fontId="19" fillId="4" borderId="2" xfId="1" applyNumberFormat="1" applyFont="1" applyFill="1" applyBorder="1" applyAlignment="1">
      <alignment vertical="center"/>
    </xf>
    <xf numFmtId="0" fontId="20" fillId="4" borderId="1" xfId="1" applyNumberFormat="1" applyFont="1" applyFill="1" applyBorder="1" applyAlignment="1">
      <alignment horizontal="center" vertical="center"/>
    </xf>
    <xf numFmtId="0" fontId="18" fillId="0" borderId="0" xfId="0" quotePrefix="1" applyFont="1" applyAlignment="1">
      <alignment vertical="center"/>
    </xf>
    <xf numFmtId="165" fontId="19" fillId="0" borderId="0" xfId="0" applyNumberFormat="1" applyFont="1" applyAlignment="1">
      <alignment vertical="center"/>
    </xf>
    <xf numFmtId="0" fontId="18" fillId="4" borderId="0" xfId="0" quotePrefix="1" applyFont="1" applyFill="1" applyAlignment="1">
      <alignment vertical="center"/>
    </xf>
    <xf numFmtId="0" fontId="8" fillId="2" borderId="0" xfId="0" applyFont="1" applyFill="1" applyAlignment="1">
      <alignment horizontal="left" vertical="center"/>
    </xf>
    <xf numFmtId="165" fontId="8" fillId="2" borderId="0" xfId="0" applyNumberFormat="1" applyFont="1" applyFill="1" applyAlignment="1">
      <alignment horizontal="center" vertical="center"/>
    </xf>
    <xf numFmtId="0" fontId="4" fillId="0" borderId="0" xfId="0" quotePrefix="1" applyFont="1" applyAlignment="1">
      <alignment vertical="center"/>
    </xf>
    <xf numFmtId="0" fontId="22" fillId="5" borderId="0" xfId="0" applyFont="1" applyFill="1" applyAlignment="1">
      <alignment horizontal="left" vertical="center"/>
    </xf>
    <xf numFmtId="165" fontId="23" fillId="5" borderId="0" xfId="0" applyNumberFormat="1" applyFont="1" applyFill="1" applyAlignment="1">
      <alignment horizontal="center" vertical="center" wrapText="1"/>
    </xf>
    <xf numFmtId="0" fontId="19" fillId="0" borderId="0" xfId="0" quotePrefix="1" applyFont="1" applyAlignment="1">
      <alignment horizontal="center" vertical="center" wrapText="1"/>
    </xf>
    <xf numFmtId="0" fontId="19" fillId="0" borderId="0" xfId="0" applyFont="1" applyAlignment="1">
      <alignment horizontal="center" vertical="center" wrapText="1"/>
    </xf>
    <xf numFmtId="0" fontId="20" fillId="6" borderId="5" xfId="0" applyFont="1" applyFill="1" applyBorder="1" applyAlignment="1">
      <alignment vertical="center"/>
    </xf>
    <xf numFmtId="165" fontId="20" fillId="6" borderId="5" xfId="3" applyNumberFormat="1" applyFont="1" applyFill="1" applyBorder="1" applyAlignment="1">
      <alignment horizontal="right" vertical="center"/>
    </xf>
    <xf numFmtId="0" fontId="19" fillId="0" borderId="0" xfId="0" quotePrefix="1" applyFont="1" applyAlignment="1">
      <alignment vertical="center"/>
    </xf>
    <xf numFmtId="0" fontId="20" fillId="0" borderId="0" xfId="0" applyFont="1" applyAlignment="1">
      <alignment horizontal="left" vertical="center"/>
    </xf>
    <xf numFmtId="165" fontId="20" fillId="0" borderId="0" xfId="3" applyNumberFormat="1" applyFont="1" applyAlignment="1">
      <alignment horizontal="right" vertical="center"/>
    </xf>
    <xf numFmtId="0" fontId="18" fillId="0" borderId="0" xfId="0" applyFont="1" applyAlignment="1">
      <alignment vertical="center"/>
    </xf>
    <xf numFmtId="0" fontId="25" fillId="0" borderId="0" xfId="0" applyFont="1" applyAlignment="1">
      <alignment horizontal="left" vertical="center" indent="1"/>
    </xf>
    <xf numFmtId="166" fontId="25" fillId="0" borderId="0" xfId="2" applyNumberFormat="1" applyFont="1" applyAlignment="1">
      <alignment horizontal="righ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xf>
    <xf numFmtId="165" fontId="26" fillId="0" borderId="0" xfId="3" applyNumberFormat="1" applyFont="1" applyAlignment="1">
      <alignment horizontal="right" vertical="center"/>
    </xf>
    <xf numFmtId="169" fontId="20" fillId="0" borderId="0" xfId="0" applyNumberFormat="1" applyFont="1" applyAlignment="1">
      <alignment vertical="center"/>
    </xf>
    <xf numFmtId="165" fontId="20" fillId="0" borderId="0" xfId="0" applyNumberFormat="1" applyFont="1" applyAlignment="1">
      <alignment horizontal="right" vertical="center"/>
    </xf>
    <xf numFmtId="169" fontId="26" fillId="0" borderId="0" xfId="0" applyNumberFormat="1" applyFont="1" applyAlignment="1">
      <alignment horizontal="left" vertical="center" indent="2"/>
    </xf>
    <xf numFmtId="165" fontId="26" fillId="0" borderId="0" xfId="0" applyNumberFormat="1" applyFont="1" applyAlignment="1">
      <alignment horizontal="right" vertical="center"/>
    </xf>
    <xf numFmtId="41" fontId="20" fillId="0" borderId="0" xfId="0" applyNumberFormat="1" applyFont="1" applyAlignment="1">
      <alignment vertical="center"/>
    </xf>
    <xf numFmtId="169" fontId="20" fillId="0" borderId="0" xfId="0" applyNumberFormat="1" applyFont="1"/>
    <xf numFmtId="0" fontId="20" fillId="3" borderId="0" xfId="0" applyFont="1" applyFill="1" applyAlignment="1">
      <alignment horizontal="left" vertical="center" indent="1"/>
    </xf>
    <xf numFmtId="165" fontId="20" fillId="3" borderId="0" xfId="3" applyNumberFormat="1" applyFont="1" applyFill="1" applyAlignment="1">
      <alignment horizontal="right" vertical="center"/>
    </xf>
    <xf numFmtId="0" fontId="26" fillId="0" borderId="0" xfId="0" applyFont="1" applyAlignment="1">
      <alignment horizontal="left" vertical="center" indent="2"/>
    </xf>
    <xf numFmtId="0" fontId="27" fillId="7" borderId="0" xfId="0" applyFont="1" applyFill="1" applyAlignment="1">
      <alignment vertical="center"/>
    </xf>
    <xf numFmtId="0" fontId="22" fillId="2" borderId="0" xfId="0" applyFont="1" applyFill="1" applyAlignment="1">
      <alignment horizontal="left" vertical="center"/>
    </xf>
    <xf numFmtId="0" fontId="22" fillId="2" borderId="6" xfId="0" applyFont="1" applyFill="1" applyBorder="1" applyAlignment="1">
      <alignment horizontal="left" vertical="center"/>
    </xf>
    <xf numFmtId="165" fontId="8" fillId="2" borderId="6" xfId="0" applyNumberFormat="1" applyFont="1" applyFill="1" applyBorder="1" applyAlignment="1">
      <alignment horizontal="center" vertical="center"/>
    </xf>
    <xf numFmtId="0" fontId="4" fillId="0" borderId="6" xfId="0" applyFont="1" applyBorder="1" applyAlignment="1">
      <alignment vertical="center"/>
    </xf>
    <xf numFmtId="0" fontId="28" fillId="2" borderId="6" xfId="0" applyFont="1" applyFill="1" applyBorder="1" applyAlignment="1">
      <alignment horizontal="left" vertical="center"/>
    </xf>
    <xf numFmtId="0" fontId="22" fillId="2" borderId="3" xfId="0" applyFont="1" applyFill="1" applyBorder="1" applyAlignment="1">
      <alignment vertical="center"/>
    </xf>
    <xf numFmtId="0" fontId="22" fillId="2" borderId="3" xfId="1" applyNumberFormat="1" applyFont="1" applyFill="1" applyBorder="1" applyAlignment="1">
      <alignment horizontal="center" vertical="center"/>
    </xf>
    <xf numFmtId="164" fontId="22" fillId="2" borderId="3" xfId="1" applyNumberFormat="1" applyFont="1" applyFill="1" applyBorder="1" applyAlignment="1">
      <alignment horizontal="center" vertical="center"/>
    </xf>
    <xf numFmtId="0" fontId="22" fillId="2" borderId="4" xfId="0" applyFont="1" applyFill="1" applyBorder="1" applyAlignment="1">
      <alignment vertical="center"/>
    </xf>
    <xf numFmtId="0" fontId="19" fillId="4" borderId="0" xfId="0" applyFont="1" applyFill="1"/>
    <xf numFmtId="9" fontId="19" fillId="4" borderId="0" xfId="2" applyFont="1" applyFill="1"/>
    <xf numFmtId="43" fontId="19" fillId="4" borderId="0" xfId="1" applyFont="1" applyFill="1"/>
    <xf numFmtId="43" fontId="19" fillId="4" borderId="0" xfId="0" applyNumberFormat="1" applyFont="1" applyFill="1"/>
    <xf numFmtId="0" fontId="18" fillId="4" borderId="0" xfId="0" applyFont="1" applyFill="1" applyAlignment="1">
      <alignment horizontal="center"/>
    </xf>
    <xf numFmtId="0" fontId="22" fillId="2" borderId="3" xfId="0" applyFont="1" applyFill="1" applyBorder="1" applyAlignment="1">
      <alignment horizontal="left" vertical="center"/>
    </xf>
    <xf numFmtId="0" fontId="22" fillId="2" borderId="3" xfId="0" applyFont="1" applyFill="1" applyBorder="1" applyAlignment="1">
      <alignment horizontal="center" vertical="center" wrapText="1"/>
    </xf>
    <xf numFmtId="0" fontId="22" fillId="2" borderId="3" xfId="0" applyFont="1" applyFill="1" applyBorder="1" applyAlignment="1">
      <alignment vertical="center" wrapText="1"/>
    </xf>
    <xf numFmtId="165" fontId="22" fillId="2" borderId="0" xfId="0" applyNumberFormat="1" applyFont="1" applyFill="1" applyAlignment="1">
      <alignment horizontal="center" vertical="center"/>
    </xf>
    <xf numFmtId="170" fontId="22" fillId="2" borderId="6" xfId="2" applyNumberFormat="1" applyFont="1" applyFill="1" applyBorder="1" applyAlignment="1">
      <alignment horizontal="center" vertical="center"/>
    </xf>
    <xf numFmtId="165" fontId="22" fillId="2" borderId="6" xfId="0" applyNumberFormat="1" applyFont="1" applyFill="1" applyBorder="1" applyAlignment="1">
      <alignment horizontal="center" vertical="center"/>
    </xf>
    <xf numFmtId="165" fontId="29" fillId="2" borderId="0" xfId="0" applyNumberFormat="1" applyFont="1" applyFill="1" applyAlignment="1">
      <alignment horizontal="center" vertical="center"/>
    </xf>
    <xf numFmtId="0" fontId="23" fillId="2" borderId="3" xfId="0" applyFont="1" applyFill="1" applyBorder="1" applyAlignment="1">
      <alignment vertical="center" wrapText="1"/>
    </xf>
    <xf numFmtId="10" fontId="19" fillId="4" borderId="0" xfId="2" applyNumberFormat="1" applyFont="1" applyFill="1" applyAlignment="1">
      <alignment horizontal="right" vertical="center"/>
    </xf>
    <xf numFmtId="0" fontId="19" fillId="4" borderId="0" xfId="0" applyFont="1" applyFill="1" applyAlignment="1">
      <alignment horizontal="right" vertical="center"/>
    </xf>
    <xf numFmtId="171" fontId="19" fillId="4" borderId="0" xfId="1" applyNumberFormat="1" applyFont="1" applyFill="1" applyAlignment="1">
      <alignment vertical="center"/>
    </xf>
    <xf numFmtId="171" fontId="17" fillId="4" borderId="0" xfId="1" applyNumberFormat="1" applyFont="1" applyFill="1" applyAlignment="1">
      <alignment horizontal="left" vertical="center" wrapText="1"/>
    </xf>
    <xf numFmtId="0" fontId="19" fillId="4" borderId="0" xfId="0" quotePrefix="1" applyFont="1" applyFill="1" applyAlignment="1">
      <alignment vertical="center"/>
    </xf>
    <xf numFmtId="10" fontId="19" fillId="4" borderId="0" xfId="2" quotePrefix="1" applyNumberFormat="1" applyFont="1" applyFill="1" applyAlignment="1">
      <alignment vertical="center"/>
    </xf>
    <xf numFmtId="9" fontId="19" fillId="4" borderId="0" xfId="0" applyNumberFormat="1" applyFont="1" applyFill="1" applyAlignment="1">
      <alignment horizontal="right" vertical="center"/>
    </xf>
    <xf numFmtId="0" fontId="32" fillId="0" borderId="0" xfId="4" applyFont="1"/>
    <xf numFmtId="0" fontId="32" fillId="4" borderId="0" xfId="4" applyFont="1" applyFill="1" applyAlignment="1">
      <alignment vertical="center"/>
    </xf>
    <xf numFmtId="0" fontId="4" fillId="4" borderId="0" xfId="4" quotePrefix="1" applyFont="1" applyFill="1" applyAlignment="1">
      <alignment vertical="center"/>
    </xf>
    <xf numFmtId="0" fontId="33" fillId="0" borderId="0" xfId="4" applyFont="1" applyAlignment="1">
      <alignment horizontal="left" vertical="center"/>
    </xf>
    <xf numFmtId="0" fontId="32" fillId="0" borderId="0" xfId="6" applyFont="1" applyAlignment="1">
      <alignment horizontal="center" vertical="center"/>
    </xf>
    <xf numFmtId="0" fontId="32" fillId="0" borderId="0" xfId="4" applyFont="1" applyAlignment="1">
      <alignment horizontal="center" vertical="center"/>
    </xf>
    <xf numFmtId="0" fontId="32" fillId="0" borderId="0" xfId="4" quotePrefix="1" applyFont="1" applyAlignment="1">
      <alignment horizontal="center" vertical="center"/>
    </xf>
    <xf numFmtId="173" fontId="32" fillId="0" borderId="0" xfId="6" applyNumberFormat="1" applyFont="1" applyAlignment="1">
      <alignment horizontal="center" vertical="center"/>
    </xf>
    <xf numFmtId="0" fontId="34" fillId="0" borderId="0" xfId="4" applyFont="1" applyAlignment="1">
      <alignment horizontal="left" vertical="center" indent="1"/>
    </xf>
    <xf numFmtId="0" fontId="5" fillId="4" borderId="0" xfId="4" quotePrefix="1" applyFont="1" applyFill="1" applyAlignment="1">
      <alignment vertical="center"/>
    </xf>
    <xf numFmtId="0" fontId="35" fillId="4" borderId="0" xfId="4" applyFont="1" applyFill="1" applyAlignment="1">
      <alignment vertical="center"/>
    </xf>
    <xf numFmtId="176" fontId="35" fillId="0" borderId="0" xfId="6" applyNumberFormat="1" applyFont="1" applyAlignment="1">
      <alignment horizontal="center" vertical="center"/>
    </xf>
    <xf numFmtId="176" fontId="35" fillId="0" borderId="0" xfId="4" applyNumberFormat="1" applyFont="1" applyAlignment="1">
      <alignment horizontal="center" vertical="center"/>
    </xf>
    <xf numFmtId="165" fontId="8" fillId="2" borderId="0" xfId="0" applyNumberFormat="1" applyFont="1" applyFill="1" applyAlignment="1">
      <alignment horizontal="left" vertical="center" indent="1"/>
    </xf>
    <xf numFmtId="0" fontId="19" fillId="8" borderId="0" xfId="0" applyFont="1" applyFill="1" applyAlignment="1">
      <alignment vertical="center"/>
    </xf>
    <xf numFmtId="169" fontId="36" fillId="2" borderId="0" xfId="5" applyNumberFormat="1" applyFont="1" applyFill="1" applyAlignment="1">
      <alignment horizontal="center" vertical="center"/>
    </xf>
    <xf numFmtId="0" fontId="22" fillId="2" borderId="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37" fillId="4" borderId="0" xfId="0" applyFont="1" applyFill="1" applyAlignment="1">
      <alignment vertical="center"/>
    </xf>
    <xf numFmtId="0" fontId="37" fillId="4" borderId="0" xfId="0" applyFont="1" applyFill="1" applyAlignment="1">
      <alignment horizontal="left" vertical="center" indent="1"/>
    </xf>
    <xf numFmtId="0" fontId="14" fillId="0" borderId="0" xfId="0" applyFont="1" applyAlignment="1">
      <alignment horizontal="left" vertical="center" indent="1"/>
    </xf>
    <xf numFmtId="0" fontId="15" fillId="0" borderId="0" xfId="0" applyFont="1" applyAlignment="1">
      <alignment vertical="center" wrapText="1"/>
    </xf>
    <xf numFmtId="0" fontId="14" fillId="0" borderId="0" xfId="0" applyFont="1" applyAlignment="1">
      <alignment vertical="center"/>
    </xf>
    <xf numFmtId="167" fontId="11" fillId="0" borderId="0" xfId="1" applyNumberFormat="1" applyFont="1" applyAlignment="1">
      <alignment vertical="center"/>
    </xf>
    <xf numFmtId="164" fontId="13" fillId="0" borderId="0" xfId="1" quotePrefix="1" applyNumberFormat="1" applyFont="1" applyAlignment="1">
      <alignment vertical="center"/>
    </xf>
    <xf numFmtId="0" fontId="13" fillId="0" borderId="0" xfId="0" quotePrefix="1" applyFont="1" applyAlignment="1">
      <alignment horizontal="left" vertical="center" indent="1"/>
    </xf>
    <xf numFmtId="0" fontId="13" fillId="0" borderId="0" xfId="0" quotePrefix="1" applyFont="1"/>
    <xf numFmtId="0" fontId="8" fillId="2" borderId="0" xfId="0" applyFont="1" applyFill="1" applyAlignment="1">
      <alignment vertical="center"/>
    </xf>
    <xf numFmtId="0" fontId="10" fillId="2" borderId="0" xfId="0" applyFont="1" applyFill="1" applyAlignment="1">
      <alignment vertical="center"/>
    </xf>
    <xf numFmtId="0" fontId="4" fillId="0" borderId="1" xfId="0" quotePrefix="1" applyFont="1" applyBorder="1" applyAlignment="1">
      <alignment vertical="center" wrapText="1"/>
    </xf>
    <xf numFmtId="0" fontId="8" fillId="2" borderId="0" xfId="0" applyFont="1" applyFill="1" applyAlignment="1">
      <alignment horizontal="center" vertical="center"/>
    </xf>
    <xf numFmtId="169" fontId="19" fillId="0" borderId="0" xfId="0" applyNumberFormat="1" applyFont="1" applyAlignment="1">
      <alignment vertical="center"/>
    </xf>
    <xf numFmtId="169" fontId="40" fillId="0" borderId="0" xfId="3" applyNumberFormat="1" applyFont="1" applyAlignment="1">
      <alignment vertical="center"/>
    </xf>
    <xf numFmtId="169" fontId="40" fillId="4" borderId="0" xfId="3" applyNumberFormat="1" applyFont="1" applyFill="1" applyAlignment="1">
      <alignment vertical="center"/>
    </xf>
    <xf numFmtId="169" fontId="26" fillId="0" borderId="0" xfId="3" applyNumberFormat="1" applyFont="1" applyAlignment="1">
      <alignment vertical="center"/>
    </xf>
    <xf numFmtId="169" fontId="41" fillId="0" borderId="0" xfId="3" applyNumberFormat="1" applyFont="1" applyAlignment="1">
      <alignment vertical="center"/>
    </xf>
    <xf numFmtId="169" fontId="41" fillId="0" borderId="0" xfId="3" applyNumberFormat="1" applyFont="1" applyAlignment="1">
      <alignment horizontal="right"/>
    </xf>
    <xf numFmtId="169" fontId="26" fillId="0" borderId="0" xfId="3" applyNumberFormat="1" applyFont="1" applyAlignment="1">
      <alignment horizontal="right"/>
    </xf>
    <xf numFmtId="165" fontId="26" fillId="0" borderId="0" xfId="3" applyNumberFormat="1" applyFont="1" applyAlignment="1">
      <alignment horizontal="right"/>
    </xf>
    <xf numFmtId="169" fontId="41" fillId="0" borderId="0" xfId="0" applyNumberFormat="1" applyFont="1"/>
    <xf numFmtId="41" fontId="26" fillId="0" borderId="0" xfId="1" applyNumberFormat="1" applyFont="1" applyAlignment="1" applyProtection="1">
      <alignment vertical="center"/>
      <protection locked="0"/>
    </xf>
    <xf numFmtId="169" fontId="26" fillId="4" borderId="0" xfId="0" applyNumberFormat="1" applyFont="1" applyFill="1" applyAlignment="1">
      <alignment horizontal="left" vertical="center" indent="2"/>
    </xf>
    <xf numFmtId="165" fontId="26" fillId="4" borderId="0" xfId="0" applyNumberFormat="1" applyFont="1" applyFill="1" applyAlignment="1">
      <alignment horizontal="right" vertical="center"/>
    </xf>
    <xf numFmtId="165" fontId="19" fillId="0" borderId="0" xfId="0" applyNumberFormat="1" applyFont="1" applyAlignment="1">
      <alignment horizontal="center" vertical="center" wrapText="1"/>
    </xf>
    <xf numFmtId="165" fontId="26" fillId="0" borderId="0" xfId="0" applyNumberFormat="1" applyFont="1" applyAlignment="1">
      <alignment horizontal="right"/>
    </xf>
    <xf numFmtId="165" fontId="20" fillId="0" borderId="0" xfId="0" applyNumberFormat="1" applyFont="1" applyAlignment="1">
      <alignment horizontal="right"/>
    </xf>
    <xf numFmtId="169" fontId="42" fillId="4" borderId="0" xfId="3" applyNumberFormat="1" applyFont="1" applyFill="1" applyAlignment="1">
      <alignment horizontal="right"/>
    </xf>
    <xf numFmtId="17" fontId="19" fillId="0" borderId="0" xfId="0" applyNumberFormat="1" applyFont="1" applyAlignment="1">
      <alignment vertical="center"/>
    </xf>
    <xf numFmtId="165" fontId="20" fillId="4" borderId="0" xfId="3" applyNumberFormat="1" applyFont="1" applyFill="1" applyAlignment="1">
      <alignment horizontal="right" vertical="center"/>
    </xf>
    <xf numFmtId="165" fontId="20" fillId="6" borderId="7" xfId="3" applyNumberFormat="1" applyFont="1" applyFill="1" applyBorder="1" applyAlignment="1">
      <alignment horizontal="right" vertical="center"/>
    </xf>
    <xf numFmtId="17" fontId="32" fillId="0" borderId="0" xfId="4" applyNumberFormat="1" applyFont="1" applyAlignment="1">
      <alignment horizontal="center" vertical="center"/>
    </xf>
    <xf numFmtId="17" fontId="4" fillId="4" borderId="0" xfId="4" quotePrefix="1" applyNumberFormat="1" applyFont="1" applyFill="1" applyAlignment="1">
      <alignment vertical="center"/>
    </xf>
    <xf numFmtId="169" fontId="41" fillId="0" borderId="0" xfId="3" applyNumberFormat="1" applyFont="1" applyFill="1" applyBorder="1" applyAlignment="1">
      <alignment horizontal="right"/>
    </xf>
    <xf numFmtId="0" fontId="4" fillId="0" borderId="0" xfId="0" applyFont="1" applyAlignment="1">
      <alignment vertical="center" wrapText="1"/>
    </xf>
    <xf numFmtId="0" fontId="18" fillId="0" borderId="6" xfId="0" applyFont="1" applyBorder="1" applyAlignment="1">
      <alignment vertical="center"/>
    </xf>
    <xf numFmtId="165" fontId="20" fillId="6" borderId="9" xfId="3" applyNumberFormat="1" applyFont="1" applyFill="1" applyBorder="1" applyAlignment="1">
      <alignment horizontal="right" vertical="center"/>
    </xf>
    <xf numFmtId="165" fontId="23" fillId="5" borderId="8" xfId="0" applyNumberFormat="1" applyFont="1" applyFill="1" applyBorder="1" applyAlignment="1">
      <alignment horizontal="center" vertical="center" wrapText="1"/>
    </xf>
    <xf numFmtId="0" fontId="19" fillId="0" borderId="6" xfId="0" applyFont="1" applyBorder="1" applyAlignment="1">
      <alignment vertical="center"/>
    </xf>
    <xf numFmtId="165" fontId="18" fillId="0" borderId="0" xfId="0" applyNumberFormat="1" applyFont="1" applyAlignment="1">
      <alignment vertical="center"/>
    </xf>
    <xf numFmtId="169" fontId="20" fillId="6" borderId="7" xfId="3" applyNumberFormat="1" applyFont="1" applyFill="1" applyBorder="1" applyAlignment="1">
      <alignment horizontal="right" vertical="center"/>
    </xf>
    <xf numFmtId="169" fontId="20" fillId="3" borderId="0" xfId="3" applyNumberFormat="1" applyFont="1" applyFill="1" applyBorder="1" applyAlignment="1">
      <alignment horizontal="right" vertical="center"/>
    </xf>
    <xf numFmtId="169" fontId="26" fillId="0" borderId="0" xfId="3" applyNumberFormat="1" applyFont="1" applyFill="1" applyAlignment="1">
      <alignment horizontal="right" vertical="center"/>
    </xf>
    <xf numFmtId="0" fontId="33" fillId="3" borderId="0" xfId="4" applyFont="1" applyFill="1" applyAlignment="1">
      <alignment horizontal="left" vertical="center"/>
    </xf>
    <xf numFmtId="0" fontId="32" fillId="3" borderId="0" xfId="6" applyFont="1" applyFill="1" applyAlignment="1">
      <alignment horizontal="center" vertical="center"/>
    </xf>
    <xf numFmtId="0" fontId="32" fillId="3" borderId="0" xfId="4" applyFont="1" applyFill="1" applyAlignment="1">
      <alignment horizontal="center" vertical="center"/>
    </xf>
    <xf numFmtId="10" fontId="32" fillId="3" borderId="0" xfId="2" applyNumberFormat="1" applyFont="1" applyFill="1" applyAlignment="1">
      <alignment horizontal="center" vertical="center"/>
    </xf>
    <xf numFmtId="17" fontId="32" fillId="3" borderId="0" xfId="4" applyNumberFormat="1" applyFont="1" applyFill="1" applyAlignment="1">
      <alignment horizontal="center" vertical="center"/>
    </xf>
    <xf numFmtId="15" fontId="32" fillId="3" borderId="0" xfId="4" applyNumberFormat="1" applyFont="1" applyFill="1" applyAlignment="1">
      <alignment horizontal="center" vertical="center"/>
    </xf>
    <xf numFmtId="176" fontId="32" fillId="3" borderId="0" xfId="6" applyNumberFormat="1" applyFont="1" applyFill="1" applyAlignment="1">
      <alignment horizontal="center" vertical="center"/>
    </xf>
    <xf numFmtId="176" fontId="32" fillId="3" borderId="0" xfId="4" applyNumberFormat="1" applyFont="1" applyFill="1" applyAlignment="1">
      <alignment horizontal="center" vertical="center"/>
    </xf>
    <xf numFmtId="174" fontId="32" fillId="3" borderId="0" xfId="6" applyNumberFormat="1" applyFont="1" applyFill="1" applyAlignment="1">
      <alignment horizontal="center" vertical="center"/>
    </xf>
    <xf numFmtId="173" fontId="19" fillId="3" borderId="0" xfId="6" applyNumberFormat="1" applyFont="1" applyFill="1" applyAlignment="1">
      <alignment horizontal="center" vertical="center"/>
    </xf>
    <xf numFmtId="0" fontId="33" fillId="3" borderId="10" xfId="4" applyFont="1" applyFill="1" applyBorder="1" applyAlignment="1">
      <alignment horizontal="left" vertical="center"/>
    </xf>
    <xf numFmtId="0" fontId="33" fillId="3" borderId="11" xfId="4" applyFont="1" applyFill="1" applyBorder="1" applyAlignment="1">
      <alignment horizontal="left" vertical="center"/>
    </xf>
    <xf numFmtId="10" fontId="44" fillId="4" borderId="0" xfId="2" applyNumberFormat="1" applyFont="1" applyFill="1" applyAlignment="1">
      <alignment horizontal="right" vertical="center"/>
    </xf>
    <xf numFmtId="0" fontId="19" fillId="3" borderId="0" xfId="0" applyFont="1" applyFill="1" applyAlignment="1">
      <alignment vertical="center"/>
    </xf>
    <xf numFmtId="10" fontId="19" fillId="3" borderId="0" xfId="2" applyNumberFormat="1" applyFont="1" applyFill="1" applyAlignment="1">
      <alignment vertical="center"/>
    </xf>
    <xf numFmtId="10" fontId="44" fillId="3" borderId="0" xfId="2" applyNumberFormat="1" applyFont="1" applyFill="1" applyAlignment="1">
      <alignment horizontal="right" vertical="center"/>
    </xf>
    <xf numFmtId="9" fontId="19" fillId="3" borderId="0" xfId="0" applyNumberFormat="1" applyFont="1" applyFill="1" applyAlignment="1">
      <alignment horizontal="right" vertical="center"/>
    </xf>
    <xf numFmtId="10" fontId="19" fillId="3" borderId="0" xfId="2" applyNumberFormat="1" applyFont="1" applyFill="1" applyAlignment="1">
      <alignment horizontal="right" vertical="center"/>
    </xf>
    <xf numFmtId="17" fontId="35" fillId="0" borderId="0" xfId="4" applyNumberFormat="1" applyFont="1" applyAlignment="1">
      <alignment horizontal="center" vertical="center"/>
    </xf>
    <xf numFmtId="0" fontId="19" fillId="4" borderId="0" xfId="0" applyFont="1" applyFill="1" applyAlignment="1">
      <alignment horizontal="left" vertical="center" indent="1"/>
    </xf>
    <xf numFmtId="171" fontId="17" fillId="3" borderId="0" xfId="1" applyNumberFormat="1" applyFont="1" applyFill="1" applyAlignment="1">
      <alignment horizontal="left" vertical="center" wrapText="1"/>
    </xf>
    <xf numFmtId="171" fontId="19" fillId="3" borderId="0" xfId="1" applyNumberFormat="1" applyFont="1" applyFill="1" applyAlignment="1">
      <alignment vertical="center"/>
    </xf>
    <xf numFmtId="0" fontId="17" fillId="3" borderId="0" xfId="0" applyFont="1" applyFill="1" applyAlignment="1">
      <alignment vertical="center"/>
    </xf>
    <xf numFmtId="164" fontId="19" fillId="3" borderId="0" xfId="1" applyNumberFormat="1" applyFont="1" applyFill="1" applyBorder="1" applyAlignment="1">
      <alignment vertical="center"/>
    </xf>
    <xf numFmtId="10" fontId="19" fillId="3" borderId="0" xfId="1" applyNumberFormat="1" applyFont="1" applyFill="1" applyBorder="1" applyAlignment="1">
      <alignment vertical="center"/>
    </xf>
    <xf numFmtId="0" fontId="19" fillId="3" borderId="0" xfId="0" applyFont="1" applyFill="1" applyAlignment="1">
      <alignment vertical="center" wrapText="1"/>
    </xf>
    <xf numFmtId="164" fontId="18" fillId="4" borderId="0" xfId="1" applyNumberFormat="1" applyFont="1" applyFill="1" applyBorder="1" applyAlignment="1">
      <alignment horizontal="center" vertical="center"/>
    </xf>
    <xf numFmtId="176" fontId="46" fillId="0" borderId="0" xfId="6" applyNumberFormat="1" applyFont="1" applyAlignment="1">
      <alignment horizontal="center" vertical="center"/>
    </xf>
    <xf numFmtId="176" fontId="46" fillId="0" borderId="0" xfId="4" applyNumberFormat="1" applyFont="1" applyAlignment="1">
      <alignment horizontal="center" vertical="center"/>
    </xf>
    <xf numFmtId="0" fontId="18" fillId="3" borderId="2" xfId="0" applyFont="1" applyFill="1" applyBorder="1" applyAlignment="1">
      <alignment vertical="center"/>
    </xf>
    <xf numFmtId="171" fontId="18" fillId="3" borderId="2" xfId="1" applyNumberFormat="1" applyFont="1" applyFill="1" applyBorder="1" applyAlignment="1">
      <alignment vertical="center"/>
    </xf>
    <xf numFmtId="0" fontId="17" fillId="4" borderId="2" xfId="0" applyFont="1" applyFill="1" applyBorder="1" applyAlignment="1">
      <alignment vertical="center"/>
    </xf>
    <xf numFmtId="164" fontId="19" fillId="4" borderId="2" xfId="1" applyNumberFormat="1" applyFont="1" applyFill="1" applyBorder="1" applyAlignment="1">
      <alignment vertical="center"/>
    </xf>
    <xf numFmtId="17" fontId="32" fillId="0" borderId="0" xfId="4" quotePrefix="1" applyNumberFormat="1" applyFont="1" applyAlignment="1">
      <alignment horizontal="center" vertical="center"/>
    </xf>
    <xf numFmtId="0" fontId="4" fillId="0" borderId="0" xfId="4" quotePrefix="1" applyFont="1" applyAlignment="1">
      <alignment vertical="center"/>
    </xf>
    <xf numFmtId="0" fontId="32" fillId="0" borderId="0" xfId="4" applyFont="1" applyAlignment="1">
      <alignment vertical="center"/>
    </xf>
    <xf numFmtId="172" fontId="32" fillId="0" borderId="0" xfId="7" applyNumberFormat="1" applyFont="1" applyFill="1" applyAlignment="1">
      <alignment horizontal="center" vertical="center"/>
    </xf>
    <xf numFmtId="0" fontId="33" fillId="9" borderId="12" xfId="4" applyFont="1" applyFill="1" applyBorder="1" applyAlignment="1">
      <alignment horizontal="left" vertical="center"/>
    </xf>
    <xf numFmtId="17" fontId="32" fillId="9" borderId="12" xfId="4" applyNumberFormat="1" applyFont="1" applyFill="1" applyBorder="1" applyAlignment="1">
      <alignment horizontal="center" vertical="center"/>
    </xf>
    <xf numFmtId="171" fontId="48" fillId="4" borderId="0" xfId="1" applyNumberFormat="1" applyFont="1" applyFill="1" applyAlignment="1">
      <alignment horizontal="left" vertical="center" wrapText="1"/>
    </xf>
    <xf numFmtId="0" fontId="47" fillId="4" borderId="2" xfId="0" applyFont="1" applyFill="1" applyBorder="1" applyAlignment="1">
      <alignment vertical="center"/>
    </xf>
    <xf numFmtId="10" fontId="19" fillId="4" borderId="2" xfId="2" applyNumberFormat="1" applyFont="1" applyFill="1" applyBorder="1" applyAlignment="1">
      <alignment vertical="center"/>
    </xf>
    <xf numFmtId="0" fontId="49" fillId="0" borderId="0" xfId="0" applyFont="1" applyAlignment="1">
      <alignment horizontal="left" vertical="center"/>
    </xf>
    <xf numFmtId="166" fontId="19" fillId="4" borderId="2" xfId="0" applyNumberFormat="1" applyFont="1" applyFill="1" applyBorder="1" applyAlignment="1">
      <alignment horizontal="right" vertical="center"/>
    </xf>
    <xf numFmtId="10" fontId="19" fillId="4" borderId="2" xfId="2" applyNumberFormat="1" applyFont="1" applyFill="1" applyBorder="1" applyAlignment="1">
      <alignment horizontal="right" vertical="center"/>
    </xf>
    <xf numFmtId="0" fontId="19" fillId="4" borderId="2" xfId="0" applyFont="1" applyFill="1" applyBorder="1" applyAlignment="1">
      <alignment horizontal="right" vertical="center"/>
    </xf>
    <xf numFmtId="17" fontId="26" fillId="4" borderId="13" xfId="0" applyNumberFormat="1" applyFont="1" applyFill="1" applyBorder="1" applyAlignment="1">
      <alignment horizontal="center" vertical="center"/>
    </xf>
    <xf numFmtId="17" fontId="26" fillId="3" borderId="0" xfId="0" applyNumberFormat="1" applyFont="1" applyFill="1" applyAlignment="1">
      <alignment horizontal="center" vertical="center"/>
    </xf>
    <xf numFmtId="17" fontId="26" fillId="4" borderId="0" xfId="0" applyNumberFormat="1" applyFont="1" applyFill="1" applyAlignment="1">
      <alignment horizontal="center" vertical="center"/>
    </xf>
    <xf numFmtId="10" fontId="19" fillId="4" borderId="2" xfId="0" applyNumberFormat="1" applyFont="1" applyFill="1" applyBorder="1" applyAlignment="1">
      <alignment horizontal="right" vertical="center"/>
    </xf>
    <xf numFmtId="9" fontId="19" fillId="4" borderId="0" xfId="0" applyNumberFormat="1" applyFont="1" applyFill="1" applyAlignment="1">
      <alignment horizontal="left" vertical="center" indent="1"/>
    </xf>
    <xf numFmtId="9" fontId="19" fillId="3" borderId="0" xfId="0" applyNumberFormat="1" applyFont="1" applyFill="1" applyAlignment="1">
      <alignment horizontal="left" vertical="center" indent="1"/>
    </xf>
    <xf numFmtId="166" fontId="19" fillId="4" borderId="2" xfId="0" applyNumberFormat="1" applyFont="1" applyFill="1" applyBorder="1" applyAlignment="1">
      <alignment horizontal="left" vertical="center" indent="1"/>
    </xf>
    <xf numFmtId="165" fontId="20" fillId="0" borderId="0" xfId="3" applyNumberFormat="1" applyFont="1" applyFill="1" applyAlignment="1">
      <alignment horizontal="right" vertical="center"/>
    </xf>
    <xf numFmtId="165" fontId="26" fillId="0" borderId="0" xfId="3" applyNumberFormat="1" applyFont="1" applyFill="1" applyAlignment="1">
      <alignment horizontal="right" vertical="center"/>
    </xf>
    <xf numFmtId="0" fontId="19" fillId="0" borderId="0" xfId="0" applyFont="1" applyAlignment="1">
      <alignment horizontal="left" vertical="center" indent="1"/>
    </xf>
    <xf numFmtId="177" fontId="32" fillId="3" borderId="10" xfId="4" applyNumberFormat="1" applyFont="1" applyFill="1" applyBorder="1" applyAlignment="1">
      <alignment horizontal="center" vertical="center"/>
    </xf>
    <xf numFmtId="177" fontId="32" fillId="3" borderId="11" xfId="4" applyNumberFormat="1" applyFont="1" applyFill="1" applyBorder="1" applyAlignment="1">
      <alignment horizontal="center" vertical="center"/>
    </xf>
    <xf numFmtId="177" fontId="32" fillId="0" borderId="0" xfId="4" applyNumberFormat="1" applyFont="1" applyAlignment="1">
      <alignment horizontal="center" vertical="center"/>
    </xf>
    <xf numFmtId="10" fontId="32" fillId="0" borderId="0" xfId="4" applyNumberFormat="1" applyFont="1" applyAlignment="1">
      <alignment horizontal="center" vertical="center"/>
    </xf>
    <xf numFmtId="4" fontId="19" fillId="0" borderId="0" xfId="0" applyNumberFormat="1" applyFont="1" applyAlignment="1">
      <alignment vertical="center"/>
    </xf>
    <xf numFmtId="4" fontId="17" fillId="4" borderId="0" xfId="0" applyNumberFormat="1" applyFont="1" applyFill="1" applyAlignment="1">
      <alignment vertical="center"/>
    </xf>
    <xf numFmtId="4" fontId="17" fillId="3" borderId="0" xfId="0" applyNumberFormat="1" applyFont="1" applyFill="1" applyAlignment="1">
      <alignment vertical="center"/>
    </xf>
    <xf numFmtId="4" fontId="17" fillId="4" borderId="2" xfId="0" applyNumberFormat="1" applyFont="1" applyFill="1" applyBorder="1" applyAlignment="1">
      <alignment vertical="center"/>
    </xf>
    <xf numFmtId="0" fontId="20" fillId="4" borderId="0" xfId="1" applyNumberFormat="1" applyFont="1" applyFill="1" applyBorder="1" applyAlignment="1">
      <alignment horizontal="center" vertical="center"/>
    </xf>
    <xf numFmtId="176" fontId="4" fillId="4" borderId="0" xfId="4" quotePrefix="1" applyNumberFormat="1" applyFont="1" applyFill="1" applyAlignment="1">
      <alignment vertical="center"/>
    </xf>
    <xf numFmtId="173" fontId="19" fillId="0" borderId="0" xfId="0" applyNumberFormat="1" applyFont="1" applyAlignment="1">
      <alignment vertical="center"/>
    </xf>
    <xf numFmtId="176" fontId="32" fillId="0" borderId="0" xfId="4" applyNumberFormat="1" applyFont="1"/>
    <xf numFmtId="17" fontId="26" fillId="0" borderId="0" xfId="0" applyNumberFormat="1" applyFont="1" applyAlignment="1">
      <alignment horizontal="center" vertical="center"/>
    </xf>
    <xf numFmtId="164" fontId="19" fillId="0" borderId="0" xfId="1" applyNumberFormat="1" applyFont="1" applyFill="1" applyAlignment="1">
      <alignment vertical="center"/>
    </xf>
    <xf numFmtId="0" fontId="37" fillId="0" borderId="0" xfId="0" applyFont="1" applyAlignment="1">
      <alignment vertical="center"/>
    </xf>
    <xf numFmtId="4" fontId="19" fillId="4" borderId="0" xfId="0" applyNumberFormat="1" applyFont="1" applyFill="1" applyAlignment="1">
      <alignment vertical="center"/>
    </xf>
    <xf numFmtId="178" fontId="19" fillId="0" borderId="0" xfId="1" applyNumberFormat="1" applyFont="1" applyFill="1" applyBorder="1" applyAlignment="1">
      <alignment vertical="center"/>
    </xf>
    <xf numFmtId="178" fontId="19" fillId="3" borderId="0" xfId="1" applyNumberFormat="1" applyFont="1" applyFill="1" applyBorder="1" applyAlignment="1">
      <alignment vertical="center"/>
    </xf>
    <xf numFmtId="178" fontId="19" fillId="3" borderId="2" xfId="1" applyNumberFormat="1" applyFont="1" applyFill="1" applyBorder="1" applyAlignment="1">
      <alignment vertical="center"/>
    </xf>
    <xf numFmtId="0" fontId="19" fillId="0" borderId="0" xfId="0" applyFont="1"/>
    <xf numFmtId="10" fontId="19" fillId="4" borderId="0" xfId="0" applyNumberFormat="1" applyFont="1" applyFill="1" applyAlignment="1">
      <alignment horizontal="right" vertical="center"/>
    </xf>
    <xf numFmtId="9" fontId="19" fillId="4" borderId="2" xfId="0" applyNumberFormat="1" applyFont="1" applyFill="1" applyBorder="1" applyAlignment="1">
      <alignment horizontal="right" vertical="center"/>
    </xf>
    <xf numFmtId="0" fontId="19" fillId="3" borderId="0" xfId="0" applyFont="1" applyFill="1" applyAlignment="1">
      <alignment horizontal="right" vertical="center"/>
    </xf>
    <xf numFmtId="10" fontId="19" fillId="3" borderId="0" xfId="0" applyNumberFormat="1" applyFont="1" applyFill="1" applyAlignment="1">
      <alignment horizontal="right" vertical="center"/>
    </xf>
    <xf numFmtId="0" fontId="39" fillId="0" borderId="1" xfId="0" applyFont="1" applyBorder="1" applyAlignment="1">
      <alignment vertical="center"/>
    </xf>
    <xf numFmtId="0" fontId="39" fillId="0" borderId="0" xfId="0" applyFont="1" applyAlignment="1">
      <alignment vertical="center"/>
    </xf>
    <xf numFmtId="4" fontId="32" fillId="0" borderId="0" xfId="4" applyNumberFormat="1" applyFont="1"/>
    <xf numFmtId="179" fontId="32" fillId="0" borderId="0" xfId="7" applyNumberFormat="1" applyFont="1" applyFill="1" applyAlignment="1">
      <alignment horizontal="center" vertical="center"/>
    </xf>
    <xf numFmtId="0" fontId="32" fillId="0" borderId="0" xfId="7" applyNumberFormat="1" applyFont="1" applyFill="1" applyAlignment="1">
      <alignment horizontal="center" vertical="center"/>
    </xf>
    <xf numFmtId="165" fontId="40" fillId="0" borderId="0" xfId="0" applyNumberFormat="1" applyFont="1" applyAlignment="1">
      <alignment vertical="center"/>
    </xf>
    <xf numFmtId="0" fontId="51" fillId="0" borderId="0" xfId="0" applyFont="1" applyAlignment="1">
      <alignment vertical="center"/>
    </xf>
    <xf numFmtId="165" fontId="51" fillId="0" borderId="0" xfId="0" applyNumberFormat="1" applyFont="1" applyAlignment="1">
      <alignment vertical="center"/>
    </xf>
    <xf numFmtId="165" fontId="40" fillId="0" borderId="0" xfId="0" applyNumberFormat="1" applyFont="1" applyAlignment="1">
      <alignment horizontal="right" vertical="center"/>
    </xf>
    <xf numFmtId="0" fontId="26" fillId="4" borderId="13" xfId="0" applyFont="1" applyFill="1" applyBorder="1" applyAlignment="1">
      <alignment vertical="center"/>
    </xf>
    <xf numFmtId="1" fontId="26" fillId="4" borderId="13" xfId="0" applyNumberFormat="1" applyFont="1" applyFill="1" applyBorder="1" applyAlignment="1">
      <alignment horizontal="center" vertical="center"/>
    </xf>
    <xf numFmtId="0" fontId="26" fillId="4" borderId="13" xfId="0" applyFont="1" applyFill="1" applyBorder="1" applyAlignment="1">
      <alignment horizontal="center" vertical="center"/>
    </xf>
    <xf numFmtId="9" fontId="26" fillId="4" borderId="13" xfId="2" applyFont="1" applyFill="1" applyBorder="1" applyAlignment="1">
      <alignment horizontal="center" vertical="center"/>
    </xf>
    <xf numFmtId="0" fontId="26" fillId="3" borderId="0" xfId="0" applyFont="1" applyFill="1" applyAlignment="1">
      <alignment vertical="center"/>
    </xf>
    <xf numFmtId="1" fontId="26" fillId="3" borderId="0" xfId="0" applyNumberFormat="1" applyFont="1" applyFill="1" applyAlignment="1">
      <alignment horizontal="center" vertical="center"/>
    </xf>
    <xf numFmtId="0" fontId="26" fillId="3" borderId="0" xfId="0" applyFont="1" applyFill="1" applyAlignment="1">
      <alignment horizontal="center" vertical="center"/>
    </xf>
    <xf numFmtId="9" fontId="26" fillId="3" borderId="0" xfId="0" applyNumberFormat="1" applyFont="1" applyFill="1" applyAlignment="1">
      <alignment horizontal="center" vertical="center"/>
    </xf>
    <xf numFmtId="0" fontId="26" fillId="4" borderId="0" xfId="0" applyFont="1" applyFill="1" applyAlignment="1">
      <alignment vertical="center"/>
    </xf>
    <xf numFmtId="1" fontId="26" fillId="4" borderId="0" xfId="0" applyNumberFormat="1" applyFont="1" applyFill="1" applyAlignment="1">
      <alignment horizontal="center" vertical="center"/>
    </xf>
    <xf numFmtId="0" fontId="26" fillId="4" borderId="0" xfId="0" applyFont="1" applyFill="1" applyAlignment="1">
      <alignment horizontal="center" vertical="center"/>
    </xf>
    <xf numFmtId="9" fontId="26" fillId="4" borderId="0" xfId="0" applyNumberFormat="1" applyFont="1" applyFill="1" applyAlignment="1">
      <alignment horizontal="center" vertical="center"/>
    </xf>
    <xf numFmtId="9" fontId="52" fillId="3" borderId="0" xfId="0" applyNumberFormat="1" applyFont="1" applyFill="1" applyAlignment="1">
      <alignment horizontal="center" vertical="center"/>
    </xf>
    <xf numFmtId="0" fontId="26" fillId="0" borderId="0" xfId="0" applyFont="1" applyAlignment="1">
      <alignment vertical="center"/>
    </xf>
    <xf numFmtId="1" fontId="26" fillId="0" borderId="0" xfId="0" applyNumberFormat="1" applyFont="1" applyAlignment="1">
      <alignment horizontal="center" vertical="center"/>
    </xf>
    <xf numFmtId="0" fontId="26" fillId="0" borderId="0" xfId="0" applyFont="1" applyAlignment="1">
      <alignment horizontal="center" vertical="center"/>
    </xf>
    <xf numFmtId="9" fontId="52" fillId="0" borderId="0" xfId="0" applyNumberFormat="1" applyFont="1" applyAlignment="1">
      <alignment horizontal="center" vertical="center"/>
    </xf>
    <xf numFmtId="0" fontId="26" fillId="0" borderId="0" xfId="0" applyFont="1" applyAlignment="1">
      <alignment vertical="center" wrapText="1"/>
    </xf>
    <xf numFmtId="0" fontId="26" fillId="3" borderId="2" xfId="0" applyFont="1" applyFill="1" applyBorder="1" applyAlignment="1">
      <alignment vertical="center"/>
    </xf>
    <xf numFmtId="175" fontId="26" fillId="3" borderId="2" xfId="0" applyNumberFormat="1" applyFont="1" applyFill="1" applyBorder="1" applyAlignment="1">
      <alignment horizontal="center" vertical="center"/>
    </xf>
    <xf numFmtId="0" fontId="26" fillId="3" borderId="2" xfId="0" applyFont="1" applyFill="1" applyBorder="1" applyAlignment="1">
      <alignment horizontal="center" vertical="center"/>
    </xf>
    <xf numFmtId="17" fontId="26" fillId="3" borderId="2" xfId="0" applyNumberFormat="1" applyFont="1" applyFill="1" applyBorder="1" applyAlignment="1">
      <alignment horizontal="center" vertical="center"/>
    </xf>
    <xf numFmtId="9" fontId="26" fillId="3" borderId="2" xfId="0" applyNumberFormat="1" applyFont="1" applyFill="1" applyBorder="1" applyAlignment="1">
      <alignment horizontal="center" vertical="center"/>
    </xf>
    <xf numFmtId="0" fontId="26" fillId="3" borderId="2" xfId="0" applyFont="1" applyFill="1" applyBorder="1" applyAlignment="1">
      <alignment vertical="center" wrapText="1"/>
    </xf>
    <xf numFmtId="180" fontId="19" fillId="4" borderId="0" xfId="2" applyNumberFormat="1" applyFont="1" applyFill="1" applyAlignment="1">
      <alignment vertical="center"/>
    </xf>
    <xf numFmtId="15" fontId="32" fillId="3" borderId="0" xfId="4" quotePrefix="1" applyNumberFormat="1" applyFont="1" applyFill="1" applyAlignment="1">
      <alignment horizontal="center" vertical="center"/>
    </xf>
    <xf numFmtId="17" fontId="35" fillId="0" borderId="0" xfId="4" quotePrefix="1" applyNumberFormat="1" applyFont="1" applyAlignment="1">
      <alignment horizontal="center" vertical="center"/>
    </xf>
    <xf numFmtId="176" fontId="46" fillId="0" borderId="0" xfId="4" quotePrefix="1" applyNumberFormat="1" applyFont="1" applyAlignment="1">
      <alignment horizontal="center" vertical="center"/>
    </xf>
    <xf numFmtId="176" fontId="32" fillId="3" borderId="0" xfId="4" quotePrefix="1" applyNumberFormat="1" applyFont="1" applyFill="1" applyAlignment="1">
      <alignment horizontal="center" vertical="center"/>
    </xf>
    <xf numFmtId="0" fontId="32" fillId="3" borderId="0" xfId="4" quotePrefix="1" applyFont="1" applyFill="1" applyAlignment="1">
      <alignment horizontal="center" vertical="center"/>
    </xf>
    <xf numFmtId="173" fontId="32" fillId="0" borderId="0" xfId="6" quotePrefix="1" applyNumberFormat="1" applyFont="1" applyAlignment="1">
      <alignment horizontal="center" vertical="center"/>
    </xf>
    <xf numFmtId="173" fontId="19" fillId="3" borderId="0" xfId="6" quotePrefix="1" applyNumberFormat="1" applyFont="1" applyFill="1" applyAlignment="1">
      <alignment horizontal="center" vertical="center"/>
    </xf>
    <xf numFmtId="10" fontId="32" fillId="0" borderId="0" xfId="4" quotePrefix="1" applyNumberFormat="1" applyFont="1" applyAlignment="1">
      <alignment horizontal="center" vertical="center"/>
    </xf>
    <xf numFmtId="17" fontId="32" fillId="3" borderId="0" xfId="4" quotePrefix="1" applyNumberFormat="1" applyFont="1" applyFill="1" applyAlignment="1">
      <alignment horizontal="center" vertical="center"/>
    </xf>
    <xf numFmtId="10" fontId="32" fillId="3" borderId="0" xfId="2" quotePrefix="1" applyNumberFormat="1" applyFont="1" applyFill="1" applyAlignment="1">
      <alignment horizontal="center" vertical="center"/>
    </xf>
    <xf numFmtId="172" fontId="32" fillId="0" borderId="0" xfId="7" quotePrefix="1" applyNumberFormat="1" applyFont="1" applyFill="1" applyAlignment="1">
      <alignment horizontal="center" vertical="center"/>
    </xf>
    <xf numFmtId="0" fontId="32" fillId="3" borderId="0" xfId="6" quotePrefix="1" applyFont="1" applyFill="1" applyAlignment="1">
      <alignment horizontal="center" vertical="center"/>
    </xf>
    <xf numFmtId="0" fontId="32" fillId="0" borderId="0" xfId="7" quotePrefix="1" applyNumberFormat="1" applyFont="1" applyFill="1" applyAlignment="1">
      <alignment horizontal="center" vertical="center"/>
    </xf>
    <xf numFmtId="176" fontId="55" fillId="0" borderId="0" xfId="4" applyNumberFormat="1" applyFont="1" applyAlignment="1">
      <alignment horizontal="center" vertical="center"/>
    </xf>
    <xf numFmtId="176" fontId="35" fillId="4" borderId="0" xfId="4" applyNumberFormat="1" applyFont="1" applyFill="1" applyAlignment="1">
      <alignment vertical="center"/>
    </xf>
    <xf numFmtId="43" fontId="35" fillId="4" borderId="0" xfId="1" applyFont="1" applyFill="1" applyAlignment="1">
      <alignment vertical="center"/>
    </xf>
    <xf numFmtId="177" fontId="56" fillId="3" borderId="10" xfId="4" applyNumberFormat="1" applyFont="1" applyFill="1" applyBorder="1" applyAlignment="1">
      <alignment horizontal="center" vertical="center"/>
    </xf>
    <xf numFmtId="177" fontId="56" fillId="0" borderId="0" xfId="4" applyNumberFormat="1" applyFont="1" applyAlignment="1">
      <alignment horizontal="center" vertical="center"/>
    </xf>
    <xf numFmtId="177" fontId="56" fillId="3" borderId="11" xfId="4" applyNumberFormat="1" applyFont="1" applyFill="1" applyBorder="1" applyAlignment="1">
      <alignment horizontal="center" vertical="center"/>
    </xf>
    <xf numFmtId="0" fontId="3" fillId="8" borderId="0" xfId="0" applyFont="1" applyFill="1" applyAlignment="1">
      <alignment horizontal="left" vertical="center"/>
    </xf>
    <xf numFmtId="0" fontId="19" fillId="8" borderId="0" xfId="0" applyFont="1" applyFill="1" applyAlignment="1">
      <alignment horizontal="justify" vertical="justify" wrapText="1"/>
    </xf>
    <xf numFmtId="0" fontId="3" fillId="8" borderId="0" xfId="0" applyFont="1" applyFill="1" applyAlignment="1">
      <alignment horizontal="left" vertical="center" wrapText="1"/>
    </xf>
    <xf numFmtId="0" fontId="37" fillId="4" borderId="0" xfId="0" applyFont="1" applyFill="1" applyAlignment="1">
      <alignment horizontal="left" vertical="center" wrapText="1" indent="1"/>
    </xf>
  </cellXfs>
  <cellStyles count="9">
    <cellStyle name="Comma 2" xfId="7" xr:uid="{317304AC-444F-48E4-9C67-50F4EE9B825A}"/>
    <cellStyle name="Normal" xfId="0" builtinId="0"/>
    <cellStyle name="Normal 2" xfId="4" xr:uid="{7875BD91-DA26-417B-AF73-592650807562}"/>
    <cellStyle name="Normal 2 2" xfId="6" xr:uid="{1DAC7BBE-6DA7-4627-BFAB-1BA55A5BE338}"/>
    <cellStyle name="Percent 2" xfId="8" xr:uid="{E390C719-A187-407B-8D99-4084289F0BCE}"/>
    <cellStyle name="Porcentagem" xfId="2" builtinId="5"/>
    <cellStyle name="Separador de milhares 2" xfId="3" xr:uid="{6825A7EF-39E9-443F-8F59-C5CBEDE18108}"/>
    <cellStyle name="Separador de milhares 4" xfId="5" xr:uid="{BFE230D5-EA67-42FB-91D9-DA400FCE67B0}"/>
    <cellStyle name="Vírgula" xfId="1" builtinId="3"/>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2</xdr:row>
      <xdr:rowOff>24164</xdr:rowOff>
    </xdr:from>
    <xdr:to>
      <xdr:col>5</xdr:col>
      <xdr:colOff>28575</xdr:colOff>
      <xdr:row>5</xdr:row>
      <xdr:rowOff>93835</xdr:rowOff>
    </xdr:to>
    <xdr:pic>
      <xdr:nvPicPr>
        <xdr:cNvPr id="2" name="Picture 1">
          <a:extLst>
            <a:ext uri="{FF2B5EF4-FFF2-40B4-BE49-F238E27FC236}">
              <a16:creationId xmlns:a16="http://schemas.microsoft.com/office/drawing/2014/main" id="{43BDC6C2-0882-4113-BCA0-6270ADC703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348014"/>
          <a:ext cx="2486025" cy="555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2</xdr:row>
      <xdr:rowOff>24164</xdr:rowOff>
    </xdr:from>
    <xdr:to>
      <xdr:col>5</xdr:col>
      <xdr:colOff>28575</xdr:colOff>
      <xdr:row>5</xdr:row>
      <xdr:rowOff>93835</xdr:rowOff>
    </xdr:to>
    <xdr:pic>
      <xdr:nvPicPr>
        <xdr:cNvPr id="2" name="Picture 1">
          <a:extLst>
            <a:ext uri="{FF2B5EF4-FFF2-40B4-BE49-F238E27FC236}">
              <a16:creationId xmlns:a16="http://schemas.microsoft.com/office/drawing/2014/main" id="{6D4F1538-00CE-4DE6-BF61-0BA1AD6F26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671864"/>
          <a:ext cx="2486025" cy="5554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590550</xdr:colOff>
      <xdr:row>2</xdr:row>
      <xdr:rowOff>24164</xdr:rowOff>
    </xdr:from>
    <xdr:to>
      <xdr:col>5</xdr:col>
      <xdr:colOff>28575</xdr:colOff>
      <xdr:row>5</xdr:row>
      <xdr:rowOff>93835</xdr:rowOff>
    </xdr:to>
    <xdr:pic>
      <xdr:nvPicPr>
        <xdr:cNvPr id="2" name="Picture 1">
          <a:extLst>
            <a:ext uri="{FF2B5EF4-FFF2-40B4-BE49-F238E27FC236}">
              <a16:creationId xmlns:a16="http://schemas.microsoft.com/office/drawing/2014/main" id="{D1704B4D-FF49-4750-85B7-81B930810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348014"/>
          <a:ext cx="2486025" cy="55544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elipe Ferreira" id="{5EA1E4C1-80F3-43E1-BD16-C339B2D42FEB}" userId="Felipe Ferreira" providerId="None"/>
  <person displayName="Rodrigo  Sarti" id="{224D2F61-94C8-421B-BC02-DCFF6774222B}" userId="S::rsarti@perfin.com.br::a15a74d6-8c21-4c3c-83fd-8344525edfc3"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 dT="2020-07-24T13:23:49.01" personId="{5EA1E4C1-80F3-43E1-BD16-C339B2D42FEB}" id="{AE1ABD7E-3974-4000-8A5B-8DE25F370B7C}">
    <text>Perfin: aquisição em nov/2019</text>
  </threadedComment>
</ThreadedComments>
</file>

<file path=xl/threadedComments/threadedComment2.xml><?xml version="1.0" encoding="utf-8"?>
<ThreadedComments xmlns="http://schemas.microsoft.com/office/spreadsheetml/2018/threadedcomments" xmlns:x="http://schemas.openxmlformats.org/spreadsheetml/2006/main">
  <threadedComment ref="E4" dT="2020-07-24T13:23:49.01" personId="{5EA1E4C1-80F3-43E1-BD16-C339B2D42FEB}" id="{BEFAF0CA-8C3B-4ED2-894A-BFE7C1B7B331}">
    <text>Perfin: alienação em nov/2019</text>
  </threadedComment>
</ThreadedComments>
</file>

<file path=xl/threadedComments/threadedComment3.xml><?xml version="1.0" encoding="utf-8"?>
<ThreadedComments xmlns="http://schemas.microsoft.com/office/spreadsheetml/2018/threadedcomments" xmlns:x="http://schemas.openxmlformats.org/spreadsheetml/2006/main">
  <threadedComment ref="I4" dT="2021-03-30T17:57:07.75" personId="{224D2F61-94C8-421B-BC02-DCFF6774222B}" id="{6254808A-E2F5-477B-90CF-767AEF60C6FE}">
    <text>Aquisição de 100% da CGI em nov/20
os dividendos foram distribuídos em outubro, ainda na gestão Rialma.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A3321-DB3F-4C50-8E7F-EE66463C4B94}">
  <sheetPr>
    <tabColor theme="8" tint="-0.249977111117893"/>
  </sheetPr>
  <dimension ref="B8:P44"/>
  <sheetViews>
    <sheetView tabSelected="1" zoomScale="80" zoomScaleNormal="80" workbookViewId="0"/>
  </sheetViews>
  <sheetFormatPr defaultRowHeight="12.75" x14ac:dyDescent="0.2"/>
  <cols>
    <col min="1" max="16384" width="9.140625" style="108"/>
  </cols>
  <sheetData>
    <row r="8" spans="2:16" ht="48" customHeight="1" x14ac:dyDescent="0.2">
      <c r="B8" s="290" t="s">
        <v>0</v>
      </c>
      <c r="C8" s="290"/>
      <c r="D8" s="290"/>
      <c r="E8" s="290"/>
      <c r="F8" s="290"/>
      <c r="G8" s="290"/>
      <c r="H8" s="290"/>
      <c r="I8" s="290"/>
      <c r="J8" s="290"/>
    </row>
    <row r="10" spans="2:16" ht="12.75" customHeight="1" x14ac:dyDescent="0.2">
      <c r="B10" s="291" t="s">
        <v>1</v>
      </c>
      <c r="C10" s="291"/>
      <c r="D10" s="291"/>
      <c r="E10" s="291"/>
      <c r="F10" s="291"/>
      <c r="G10" s="291"/>
      <c r="H10" s="291"/>
      <c r="I10" s="291"/>
      <c r="J10" s="291"/>
      <c r="K10" s="291"/>
      <c r="L10" s="291"/>
      <c r="M10" s="291"/>
      <c r="N10" s="291"/>
      <c r="O10" s="291"/>
      <c r="P10" s="291"/>
    </row>
    <row r="11" spans="2:16" x14ac:dyDescent="0.2">
      <c r="B11" s="291"/>
      <c r="C11" s="291"/>
      <c r="D11" s="291"/>
      <c r="E11" s="291"/>
      <c r="F11" s="291"/>
      <c r="G11" s="291"/>
      <c r="H11" s="291"/>
      <c r="I11" s="291"/>
      <c r="J11" s="291"/>
      <c r="K11" s="291"/>
      <c r="L11" s="291"/>
      <c r="M11" s="291"/>
      <c r="N11" s="291"/>
      <c r="O11" s="291"/>
      <c r="P11" s="291"/>
    </row>
    <row r="12" spans="2:16" x14ac:dyDescent="0.2">
      <c r="B12" s="291"/>
      <c r="C12" s="291"/>
      <c r="D12" s="291"/>
      <c r="E12" s="291"/>
      <c r="F12" s="291"/>
      <c r="G12" s="291"/>
      <c r="H12" s="291"/>
      <c r="I12" s="291"/>
      <c r="J12" s="291"/>
      <c r="K12" s="291"/>
      <c r="L12" s="291"/>
      <c r="M12" s="291"/>
      <c r="N12" s="291"/>
      <c r="O12" s="291"/>
      <c r="P12" s="291"/>
    </row>
    <row r="13" spans="2:16" x14ac:dyDescent="0.2">
      <c r="B13" s="291"/>
      <c r="C13" s="291"/>
      <c r="D13" s="291"/>
      <c r="E13" s="291"/>
      <c r="F13" s="291"/>
      <c r="G13" s="291"/>
      <c r="H13" s="291"/>
      <c r="I13" s="291"/>
      <c r="J13" s="291"/>
      <c r="K13" s="291"/>
      <c r="L13" s="291"/>
      <c r="M13" s="291"/>
      <c r="N13" s="291"/>
      <c r="O13" s="291"/>
      <c r="P13" s="291"/>
    </row>
    <row r="14" spans="2:16" x14ac:dyDescent="0.2">
      <c r="B14" s="291"/>
      <c r="C14" s="291"/>
      <c r="D14" s="291"/>
      <c r="E14" s="291"/>
      <c r="F14" s="291"/>
      <c r="G14" s="291"/>
      <c r="H14" s="291"/>
      <c r="I14" s="291"/>
      <c r="J14" s="291"/>
      <c r="K14" s="291"/>
      <c r="L14" s="291"/>
      <c r="M14" s="291"/>
      <c r="N14" s="291"/>
      <c r="O14" s="291"/>
      <c r="P14" s="291"/>
    </row>
    <row r="15" spans="2:16" x14ac:dyDescent="0.2">
      <c r="B15" s="291"/>
      <c r="C15" s="291"/>
      <c r="D15" s="291"/>
      <c r="E15" s="291"/>
      <c r="F15" s="291"/>
      <c r="G15" s="291"/>
      <c r="H15" s="291"/>
      <c r="I15" s="291"/>
      <c r="J15" s="291"/>
      <c r="K15" s="291"/>
      <c r="L15" s="291"/>
      <c r="M15" s="291"/>
      <c r="N15" s="291"/>
      <c r="O15" s="291"/>
      <c r="P15" s="291"/>
    </row>
    <row r="16" spans="2:16" x14ac:dyDescent="0.2">
      <c r="B16" s="291"/>
      <c r="C16" s="291"/>
      <c r="D16" s="291"/>
      <c r="E16" s="291"/>
      <c r="F16" s="291"/>
      <c r="G16" s="291"/>
      <c r="H16" s="291"/>
      <c r="I16" s="291"/>
      <c r="J16" s="291"/>
      <c r="K16" s="291"/>
      <c r="L16" s="291"/>
      <c r="M16" s="291"/>
      <c r="N16" s="291"/>
      <c r="O16" s="291"/>
      <c r="P16" s="291"/>
    </row>
    <row r="17" spans="2:16" x14ac:dyDescent="0.2">
      <c r="B17" s="291"/>
      <c r="C17" s="291"/>
      <c r="D17" s="291"/>
      <c r="E17" s="291"/>
      <c r="F17" s="291"/>
      <c r="G17" s="291"/>
      <c r="H17" s="291"/>
      <c r="I17" s="291"/>
      <c r="J17" s="291"/>
      <c r="K17" s="291"/>
      <c r="L17" s="291"/>
      <c r="M17" s="291"/>
      <c r="N17" s="291"/>
      <c r="O17" s="291"/>
      <c r="P17" s="291"/>
    </row>
    <row r="18" spans="2:16" x14ac:dyDescent="0.2">
      <c r="B18" s="291"/>
      <c r="C18" s="291"/>
      <c r="D18" s="291"/>
      <c r="E18" s="291"/>
      <c r="F18" s="291"/>
      <c r="G18" s="291"/>
      <c r="H18" s="291"/>
      <c r="I18" s="291"/>
      <c r="J18" s="291"/>
      <c r="K18" s="291"/>
      <c r="L18" s="291"/>
      <c r="M18" s="291"/>
      <c r="N18" s="291"/>
      <c r="O18" s="291"/>
      <c r="P18" s="291"/>
    </row>
    <row r="19" spans="2:16" x14ac:dyDescent="0.2">
      <c r="B19" s="291"/>
      <c r="C19" s="291"/>
      <c r="D19" s="291"/>
      <c r="E19" s="291"/>
      <c r="F19" s="291"/>
      <c r="G19" s="291"/>
      <c r="H19" s="291"/>
      <c r="I19" s="291"/>
      <c r="J19" s="291"/>
      <c r="K19" s="291"/>
      <c r="L19" s="291"/>
      <c r="M19" s="291"/>
      <c r="N19" s="291"/>
      <c r="O19" s="291"/>
      <c r="P19" s="291"/>
    </row>
    <row r="20" spans="2:16" x14ac:dyDescent="0.2">
      <c r="B20" s="291"/>
      <c r="C20" s="291"/>
      <c r="D20" s="291"/>
      <c r="E20" s="291"/>
      <c r="F20" s="291"/>
      <c r="G20" s="291"/>
      <c r="H20" s="291"/>
      <c r="I20" s="291"/>
      <c r="J20" s="291"/>
      <c r="K20" s="291"/>
      <c r="L20" s="291"/>
      <c r="M20" s="291"/>
      <c r="N20" s="291"/>
      <c r="O20" s="291"/>
      <c r="P20" s="291"/>
    </row>
    <row r="21" spans="2:16" x14ac:dyDescent="0.2">
      <c r="B21" s="291"/>
      <c r="C21" s="291"/>
      <c r="D21" s="291"/>
      <c r="E21" s="291"/>
      <c r="F21" s="291"/>
      <c r="G21" s="291"/>
      <c r="H21" s="291"/>
      <c r="I21" s="291"/>
      <c r="J21" s="291"/>
      <c r="K21" s="291"/>
      <c r="L21" s="291"/>
      <c r="M21" s="291"/>
      <c r="N21" s="291"/>
      <c r="O21" s="291"/>
      <c r="P21" s="291"/>
    </row>
    <row r="22" spans="2:16" x14ac:dyDescent="0.2">
      <c r="B22" s="291"/>
      <c r="C22" s="291"/>
      <c r="D22" s="291"/>
      <c r="E22" s="291"/>
      <c r="F22" s="291"/>
      <c r="G22" s="291"/>
      <c r="H22" s="291"/>
      <c r="I22" s="291"/>
      <c r="J22" s="291"/>
      <c r="K22" s="291"/>
      <c r="L22" s="291"/>
      <c r="M22" s="291"/>
      <c r="N22" s="291"/>
      <c r="O22" s="291"/>
      <c r="P22" s="291"/>
    </row>
    <row r="23" spans="2:16" x14ac:dyDescent="0.2">
      <c r="B23" s="291"/>
      <c r="C23" s="291"/>
      <c r="D23" s="291"/>
      <c r="E23" s="291"/>
      <c r="F23" s="291"/>
      <c r="G23" s="291"/>
      <c r="H23" s="291"/>
      <c r="I23" s="291"/>
      <c r="J23" s="291"/>
      <c r="K23" s="291"/>
      <c r="L23" s="291"/>
      <c r="M23" s="291"/>
      <c r="N23" s="291"/>
      <c r="O23" s="291"/>
      <c r="P23" s="291"/>
    </row>
    <row r="24" spans="2:16" x14ac:dyDescent="0.2">
      <c r="B24" s="291"/>
      <c r="C24" s="291"/>
      <c r="D24" s="291"/>
      <c r="E24" s="291"/>
      <c r="F24" s="291"/>
      <c r="G24" s="291"/>
      <c r="H24" s="291"/>
      <c r="I24" s="291"/>
      <c r="J24" s="291"/>
      <c r="K24" s="291"/>
      <c r="L24" s="291"/>
      <c r="M24" s="291"/>
      <c r="N24" s="291"/>
      <c r="O24" s="291"/>
      <c r="P24" s="291"/>
    </row>
    <row r="25" spans="2:16" x14ac:dyDescent="0.2">
      <c r="B25" s="291"/>
      <c r="C25" s="291"/>
      <c r="D25" s="291"/>
      <c r="E25" s="291"/>
      <c r="F25" s="291"/>
      <c r="G25" s="291"/>
      <c r="H25" s="291"/>
      <c r="I25" s="291"/>
      <c r="J25" s="291"/>
      <c r="K25" s="291"/>
      <c r="L25" s="291"/>
      <c r="M25" s="291"/>
      <c r="N25" s="291"/>
      <c r="O25" s="291"/>
      <c r="P25" s="291"/>
    </row>
    <row r="26" spans="2:16" x14ac:dyDescent="0.2">
      <c r="B26" s="291"/>
      <c r="C26" s="291"/>
      <c r="D26" s="291"/>
      <c r="E26" s="291"/>
      <c r="F26" s="291"/>
      <c r="G26" s="291"/>
      <c r="H26" s="291"/>
      <c r="I26" s="291"/>
      <c r="J26" s="291"/>
      <c r="K26" s="291"/>
      <c r="L26" s="291"/>
      <c r="M26" s="291"/>
      <c r="N26" s="291"/>
      <c r="O26" s="291"/>
      <c r="P26" s="291"/>
    </row>
    <row r="27" spans="2:16" x14ac:dyDescent="0.2">
      <c r="B27" s="291"/>
      <c r="C27" s="291"/>
      <c r="D27" s="291"/>
      <c r="E27" s="291"/>
      <c r="F27" s="291"/>
      <c r="G27" s="291"/>
      <c r="H27" s="291"/>
      <c r="I27" s="291"/>
      <c r="J27" s="291"/>
      <c r="K27" s="291"/>
      <c r="L27" s="291"/>
      <c r="M27" s="291"/>
      <c r="N27" s="291"/>
      <c r="O27" s="291"/>
      <c r="P27" s="291"/>
    </row>
    <row r="28" spans="2:16" x14ac:dyDescent="0.2">
      <c r="B28" s="291"/>
      <c r="C28" s="291"/>
      <c r="D28" s="291"/>
      <c r="E28" s="291"/>
      <c r="F28" s="291"/>
      <c r="G28" s="291"/>
      <c r="H28" s="291"/>
      <c r="I28" s="291"/>
      <c r="J28" s="291"/>
      <c r="K28" s="291"/>
      <c r="L28" s="291"/>
      <c r="M28" s="291"/>
      <c r="N28" s="291"/>
      <c r="O28" s="291"/>
      <c r="P28" s="291"/>
    </row>
    <row r="29" spans="2:16" x14ac:dyDescent="0.2">
      <c r="B29" s="291"/>
      <c r="C29" s="291"/>
      <c r="D29" s="291"/>
      <c r="E29" s="291"/>
      <c r="F29" s="291"/>
      <c r="G29" s="291"/>
      <c r="H29" s="291"/>
      <c r="I29" s="291"/>
      <c r="J29" s="291"/>
      <c r="K29" s="291"/>
      <c r="L29" s="291"/>
      <c r="M29" s="291"/>
      <c r="N29" s="291"/>
      <c r="O29" s="291"/>
      <c r="P29" s="291"/>
    </row>
    <row r="30" spans="2:16" x14ac:dyDescent="0.2">
      <c r="B30" s="291"/>
      <c r="C30" s="291"/>
      <c r="D30" s="291"/>
      <c r="E30" s="291"/>
      <c r="F30" s="291"/>
      <c r="G30" s="291"/>
      <c r="H30" s="291"/>
      <c r="I30" s="291"/>
      <c r="J30" s="291"/>
      <c r="K30" s="291"/>
      <c r="L30" s="291"/>
      <c r="M30" s="291"/>
      <c r="N30" s="291"/>
      <c r="O30" s="291"/>
      <c r="P30" s="291"/>
    </row>
    <row r="31" spans="2:16" x14ac:dyDescent="0.2">
      <c r="B31" s="291"/>
      <c r="C31" s="291"/>
      <c r="D31" s="291"/>
      <c r="E31" s="291"/>
      <c r="F31" s="291"/>
      <c r="G31" s="291"/>
      <c r="H31" s="291"/>
      <c r="I31" s="291"/>
      <c r="J31" s="291"/>
      <c r="K31" s="291"/>
      <c r="L31" s="291"/>
      <c r="M31" s="291"/>
      <c r="N31" s="291"/>
      <c r="O31" s="291"/>
      <c r="P31" s="291"/>
    </row>
    <row r="32" spans="2:16" x14ac:dyDescent="0.2">
      <c r="B32" s="291"/>
      <c r="C32" s="291"/>
      <c r="D32" s="291"/>
      <c r="E32" s="291"/>
      <c r="F32" s="291"/>
      <c r="G32" s="291"/>
      <c r="H32" s="291"/>
      <c r="I32" s="291"/>
      <c r="J32" s="291"/>
      <c r="K32" s="291"/>
      <c r="L32" s="291"/>
      <c r="M32" s="291"/>
      <c r="N32" s="291"/>
      <c r="O32" s="291"/>
      <c r="P32" s="291"/>
    </row>
    <row r="33" spans="2:16" x14ac:dyDescent="0.2">
      <c r="B33" s="291"/>
      <c r="C33" s="291"/>
      <c r="D33" s="291"/>
      <c r="E33" s="291"/>
      <c r="F33" s="291"/>
      <c r="G33" s="291"/>
      <c r="H33" s="291"/>
      <c r="I33" s="291"/>
      <c r="J33" s="291"/>
      <c r="K33" s="291"/>
      <c r="L33" s="291"/>
      <c r="M33" s="291"/>
      <c r="N33" s="291"/>
      <c r="O33" s="291"/>
      <c r="P33" s="291"/>
    </row>
    <row r="34" spans="2:16" x14ac:dyDescent="0.2">
      <c r="B34" s="291"/>
      <c r="C34" s="291"/>
      <c r="D34" s="291"/>
      <c r="E34" s="291"/>
      <c r="F34" s="291"/>
      <c r="G34" s="291"/>
      <c r="H34" s="291"/>
      <c r="I34" s="291"/>
      <c r="J34" s="291"/>
      <c r="K34" s="291"/>
      <c r="L34" s="291"/>
      <c r="M34" s="291"/>
      <c r="N34" s="291"/>
      <c r="O34" s="291"/>
      <c r="P34" s="291"/>
    </row>
    <row r="35" spans="2:16" x14ac:dyDescent="0.2">
      <c r="B35" s="291"/>
      <c r="C35" s="291"/>
      <c r="D35" s="291"/>
      <c r="E35" s="291"/>
      <c r="F35" s="291"/>
      <c r="G35" s="291"/>
      <c r="H35" s="291"/>
      <c r="I35" s="291"/>
      <c r="J35" s="291"/>
      <c r="K35" s="291"/>
      <c r="L35" s="291"/>
      <c r="M35" s="291"/>
      <c r="N35" s="291"/>
      <c r="O35" s="291"/>
      <c r="P35" s="291"/>
    </row>
    <row r="36" spans="2:16" x14ac:dyDescent="0.2">
      <c r="B36" s="291"/>
      <c r="C36" s="291"/>
      <c r="D36" s="291"/>
      <c r="E36" s="291"/>
      <c r="F36" s="291"/>
      <c r="G36" s="291"/>
      <c r="H36" s="291"/>
      <c r="I36" s="291"/>
      <c r="J36" s="291"/>
      <c r="K36" s="291"/>
      <c r="L36" s="291"/>
      <c r="M36" s="291"/>
      <c r="N36" s="291"/>
      <c r="O36" s="291"/>
      <c r="P36" s="291"/>
    </row>
    <row r="37" spans="2:16" x14ac:dyDescent="0.2">
      <c r="B37" s="291"/>
      <c r="C37" s="291"/>
      <c r="D37" s="291"/>
      <c r="E37" s="291"/>
      <c r="F37" s="291"/>
      <c r="G37" s="291"/>
      <c r="H37" s="291"/>
      <c r="I37" s="291"/>
      <c r="J37" s="291"/>
      <c r="K37" s="291"/>
      <c r="L37" s="291"/>
      <c r="M37" s="291"/>
      <c r="N37" s="291"/>
      <c r="O37" s="291"/>
      <c r="P37" s="291"/>
    </row>
    <row r="38" spans="2:16" x14ac:dyDescent="0.2">
      <c r="B38" s="291"/>
      <c r="C38" s="291"/>
      <c r="D38" s="291"/>
      <c r="E38" s="291"/>
      <c r="F38" s="291"/>
      <c r="G38" s="291"/>
      <c r="H38" s="291"/>
      <c r="I38" s="291"/>
      <c r="J38" s="291"/>
      <c r="K38" s="291"/>
      <c r="L38" s="291"/>
      <c r="M38" s="291"/>
      <c r="N38" s="291"/>
      <c r="O38" s="291"/>
      <c r="P38" s="291"/>
    </row>
    <row r="39" spans="2:16" x14ac:dyDescent="0.2">
      <c r="B39" s="291"/>
      <c r="C39" s="291"/>
      <c r="D39" s="291"/>
      <c r="E39" s="291"/>
      <c r="F39" s="291"/>
      <c r="G39" s="291"/>
      <c r="H39" s="291"/>
      <c r="I39" s="291"/>
      <c r="J39" s="291"/>
      <c r="K39" s="291"/>
      <c r="L39" s="291"/>
      <c r="M39" s="291"/>
      <c r="N39" s="291"/>
      <c r="O39" s="291"/>
      <c r="P39" s="291"/>
    </row>
    <row r="40" spans="2:16" x14ac:dyDescent="0.2">
      <c r="B40" s="291"/>
      <c r="C40" s="291"/>
      <c r="D40" s="291"/>
      <c r="E40" s="291"/>
      <c r="F40" s="291"/>
      <c r="G40" s="291"/>
      <c r="H40" s="291"/>
      <c r="I40" s="291"/>
      <c r="J40" s="291"/>
      <c r="K40" s="291"/>
      <c r="L40" s="291"/>
      <c r="M40" s="291"/>
      <c r="N40" s="291"/>
      <c r="O40" s="291"/>
      <c r="P40" s="291"/>
    </row>
    <row r="41" spans="2:16" x14ac:dyDescent="0.2">
      <c r="B41" s="291"/>
      <c r="C41" s="291"/>
      <c r="D41" s="291"/>
      <c r="E41" s="291"/>
      <c r="F41" s="291"/>
      <c r="G41" s="291"/>
      <c r="H41" s="291"/>
      <c r="I41" s="291"/>
      <c r="J41" s="291"/>
      <c r="K41" s="291"/>
      <c r="L41" s="291"/>
      <c r="M41" s="291"/>
      <c r="N41" s="291"/>
      <c r="O41" s="291"/>
      <c r="P41" s="291"/>
    </row>
    <row r="42" spans="2:16" x14ac:dyDescent="0.2">
      <c r="B42" s="291"/>
      <c r="C42" s="291"/>
      <c r="D42" s="291"/>
      <c r="E42" s="291"/>
      <c r="F42" s="291"/>
      <c r="G42" s="291"/>
      <c r="H42" s="291"/>
      <c r="I42" s="291"/>
      <c r="J42" s="291"/>
      <c r="K42" s="291"/>
      <c r="L42" s="291"/>
      <c r="M42" s="291"/>
      <c r="N42" s="291"/>
      <c r="O42" s="291"/>
      <c r="P42" s="291"/>
    </row>
    <row r="43" spans="2:16" x14ac:dyDescent="0.2">
      <c r="B43" s="291"/>
      <c r="C43" s="291"/>
      <c r="D43" s="291"/>
      <c r="E43" s="291"/>
      <c r="F43" s="291"/>
      <c r="G43" s="291"/>
      <c r="H43" s="291"/>
      <c r="I43" s="291"/>
      <c r="J43" s="291"/>
      <c r="K43" s="291"/>
      <c r="L43" s="291"/>
      <c r="M43" s="291"/>
      <c r="N43" s="291"/>
      <c r="O43" s="291"/>
      <c r="P43" s="291"/>
    </row>
    <row r="44" spans="2:16" x14ac:dyDescent="0.2">
      <c r="B44" s="291"/>
      <c r="C44" s="291"/>
      <c r="D44" s="291"/>
      <c r="E44" s="291"/>
      <c r="F44" s="291"/>
      <c r="G44" s="291"/>
      <c r="H44" s="291"/>
      <c r="I44" s="291"/>
      <c r="J44" s="291"/>
      <c r="K44" s="291"/>
      <c r="L44" s="291"/>
      <c r="M44" s="291"/>
      <c r="N44" s="291"/>
      <c r="O44" s="291"/>
      <c r="P44" s="291"/>
    </row>
  </sheetData>
  <mergeCells count="2">
    <mergeCell ref="B8:J8"/>
    <mergeCell ref="B10:P4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4E67-03CD-4758-BE94-22D29AFDB4F0}">
  <sheetPr>
    <tabColor theme="4" tint="0.79998168889431442"/>
    <outlinePr summaryBelow="0" summaryRight="0"/>
  </sheetPr>
  <dimension ref="A1:AK273"/>
  <sheetViews>
    <sheetView showGridLines="0" zoomScale="80" zoomScaleNormal="80" workbookViewId="0">
      <pane xSplit="1" ySplit="5" topLeftCell="L6" activePane="bottomRight" state="frozen"/>
      <selection activeCell="P192" sqref="P192:P193"/>
      <selection pane="topRight" activeCell="P192" sqref="P192:P193"/>
      <selection pane="bottomLeft" activeCell="P192" sqref="P192:P193"/>
      <selection pane="bottomRight" activeCell="AE10" sqref="AE10"/>
    </sheetView>
  </sheetViews>
  <sheetFormatPr defaultRowHeight="15.95" customHeight="1" outlineLevelRow="1" x14ac:dyDescent="0.2"/>
  <cols>
    <col min="1" max="1" width="64.7109375" style="20" customWidth="1"/>
    <col min="2" max="21" width="14.7109375" style="34" customWidth="1"/>
    <col min="22" max="22" width="9.140625" style="20"/>
    <col min="23" max="27" width="14.7109375" style="34" customWidth="1"/>
    <col min="28" max="28" width="2.7109375" style="20" customWidth="1"/>
    <col min="29" max="29" width="9.140625" style="20"/>
    <col min="30" max="30" width="15" style="20" bestFit="1" customWidth="1"/>
    <col min="31" max="31" width="15" style="20" customWidth="1"/>
    <col min="32" max="34" width="9.140625" style="20"/>
    <col min="35" max="35" width="10" style="20" bestFit="1" customWidth="1"/>
    <col min="36" max="16384" width="9.140625" style="20"/>
  </cols>
  <sheetData>
    <row r="1" spans="1:31" s="2" customFormat="1" ht="21.95" customHeight="1" x14ac:dyDescent="0.2">
      <c r="A1" s="36" t="s">
        <v>195</v>
      </c>
      <c r="B1" s="37"/>
      <c r="C1" s="37"/>
      <c r="D1" s="37"/>
      <c r="E1" s="37"/>
      <c r="F1" s="37"/>
      <c r="G1" s="37"/>
      <c r="H1" s="37"/>
      <c r="I1" s="37"/>
      <c r="J1" s="37"/>
      <c r="K1" s="37"/>
      <c r="L1" s="37"/>
      <c r="M1" s="37"/>
      <c r="N1" s="37"/>
      <c r="O1" s="37"/>
      <c r="P1" s="37"/>
      <c r="Q1" s="37"/>
      <c r="R1" s="37"/>
      <c r="S1" s="37"/>
      <c r="T1" s="37"/>
      <c r="U1" s="37"/>
      <c r="W1" s="37"/>
      <c r="X1" s="37"/>
      <c r="Y1" s="37"/>
      <c r="Z1" s="37"/>
      <c r="AA1" s="37"/>
      <c r="AB1" s="38" t="s">
        <v>9</v>
      </c>
      <c r="AC1" s="243" t="s">
        <v>304</v>
      </c>
      <c r="AD1" s="244">
        <f ca="1">OFFSET(V136,,-1)</f>
        <v>0</v>
      </c>
      <c r="AE1" s="244"/>
    </row>
    <row r="2" spans="1:31" s="2" customFormat="1" ht="21.95" customHeight="1" thickBot="1" x14ac:dyDescent="0.25">
      <c r="A2" s="69" t="s">
        <v>56</v>
      </c>
      <c r="B2" s="67"/>
      <c r="C2" s="67"/>
      <c r="D2" s="67"/>
      <c r="E2" s="67"/>
      <c r="F2" s="67"/>
      <c r="G2" s="67"/>
      <c r="H2" s="67"/>
      <c r="I2" s="67"/>
      <c r="J2" s="67"/>
      <c r="K2" s="67"/>
      <c r="L2" s="67"/>
      <c r="M2" s="67"/>
      <c r="N2" s="67"/>
      <c r="O2" s="67"/>
      <c r="P2" s="67"/>
      <c r="Q2" s="67"/>
      <c r="R2" s="67"/>
      <c r="S2" s="67"/>
      <c r="T2" s="67"/>
      <c r="U2" s="67"/>
      <c r="V2" s="68"/>
      <c r="W2" s="67"/>
      <c r="X2" s="67"/>
      <c r="Y2" s="67"/>
      <c r="Z2" s="67"/>
      <c r="AA2" s="67"/>
      <c r="AB2" s="38" t="s">
        <v>9</v>
      </c>
      <c r="AD2" s="244">
        <f ca="1">OFFSET(V267,,-1)</f>
        <v>0</v>
      </c>
      <c r="AE2" s="244"/>
    </row>
    <row r="3" spans="1:31" ht="21.95" customHeight="1" thickTop="1" x14ac:dyDescent="0.2">
      <c r="A3" s="65" t="s">
        <v>57</v>
      </c>
      <c r="B3" s="85" t="s">
        <v>189</v>
      </c>
      <c r="C3" s="85" t="s">
        <v>189</v>
      </c>
      <c r="D3" s="85" t="s">
        <v>189</v>
      </c>
      <c r="E3" s="85" t="s">
        <v>189</v>
      </c>
      <c r="F3" s="85" t="s">
        <v>189</v>
      </c>
      <c r="G3" s="82" t="s">
        <v>39</v>
      </c>
      <c r="H3" s="82" t="s">
        <v>39</v>
      </c>
      <c r="I3" s="82" t="s">
        <v>39</v>
      </c>
      <c r="J3" s="82" t="s">
        <v>39</v>
      </c>
      <c r="K3" s="82" t="s">
        <v>39</v>
      </c>
      <c r="L3" s="82" t="s">
        <v>39</v>
      </c>
      <c r="M3" s="82" t="s">
        <v>39</v>
      </c>
      <c r="N3" s="82" t="s">
        <v>39</v>
      </c>
      <c r="O3" s="82" t="s">
        <v>39</v>
      </c>
      <c r="P3" s="82" t="s">
        <v>39</v>
      </c>
      <c r="Q3" s="82" t="s">
        <v>39</v>
      </c>
      <c r="R3" s="82" t="s">
        <v>39</v>
      </c>
      <c r="S3" s="82" t="s">
        <v>39</v>
      </c>
      <c r="T3" s="82" t="s">
        <v>39</v>
      </c>
      <c r="U3" s="82" t="s">
        <v>39</v>
      </c>
      <c r="W3" s="85"/>
      <c r="X3" s="85"/>
      <c r="Y3" s="85"/>
      <c r="Z3" s="85"/>
      <c r="AA3" s="85"/>
      <c r="AB3" s="45" t="s">
        <v>9</v>
      </c>
      <c r="AC3" s="2"/>
      <c r="AD3" s="242">
        <f ca="1">SUM(AE14:AE266)</f>
        <v>0</v>
      </c>
      <c r="AE3" s="242"/>
    </row>
    <row r="4" spans="1:31" ht="21.95" customHeight="1" thickBot="1" x14ac:dyDescent="0.25">
      <c r="A4" s="66" t="s">
        <v>58</v>
      </c>
      <c r="B4" s="83">
        <v>0</v>
      </c>
      <c r="C4" s="83">
        <v>0</v>
      </c>
      <c r="D4" s="83">
        <v>0</v>
      </c>
      <c r="E4" s="83">
        <v>0</v>
      </c>
      <c r="F4" s="83">
        <v>0</v>
      </c>
      <c r="G4" s="83">
        <v>0</v>
      </c>
      <c r="H4" s="83">
        <v>0</v>
      </c>
      <c r="I4" s="83">
        <v>1</v>
      </c>
      <c r="J4" s="83">
        <v>1</v>
      </c>
      <c r="K4" s="83">
        <v>1</v>
      </c>
      <c r="L4" s="83">
        <v>1</v>
      </c>
      <c r="M4" s="83">
        <v>1</v>
      </c>
      <c r="N4" s="83">
        <v>1</v>
      </c>
      <c r="O4" s="83">
        <v>1</v>
      </c>
      <c r="P4" s="83">
        <v>1</v>
      </c>
      <c r="Q4" s="83">
        <v>1</v>
      </c>
      <c r="R4" s="83">
        <v>1</v>
      </c>
      <c r="S4" s="83">
        <v>1</v>
      </c>
      <c r="T4" s="83">
        <v>1</v>
      </c>
      <c r="U4" s="83">
        <v>1</v>
      </c>
      <c r="W4" s="83"/>
      <c r="X4" s="83"/>
      <c r="Y4" s="83"/>
      <c r="Z4" s="83"/>
      <c r="AA4" s="83"/>
      <c r="AB4" s="45" t="s">
        <v>9</v>
      </c>
    </row>
    <row r="5" spans="1:31" s="2" customFormat="1" ht="21.95" customHeight="1" thickTop="1" x14ac:dyDescent="0.2">
      <c r="A5" s="36" t="s">
        <v>59</v>
      </c>
      <c r="B5" s="37" t="s">
        <v>60</v>
      </c>
      <c r="C5" s="37" t="s">
        <v>61</v>
      </c>
      <c r="D5" s="37" t="s">
        <v>62</v>
      </c>
      <c r="E5" s="37" t="s">
        <v>63</v>
      </c>
      <c r="F5" s="37" t="s">
        <v>64</v>
      </c>
      <c r="G5" s="37" t="s">
        <v>65</v>
      </c>
      <c r="H5" s="37" t="s">
        <v>66</v>
      </c>
      <c r="I5" s="37" t="s">
        <v>67</v>
      </c>
      <c r="J5" s="37" t="s">
        <v>68</v>
      </c>
      <c r="K5" s="37" t="s">
        <v>69</v>
      </c>
      <c r="L5" s="37" t="s">
        <v>285</v>
      </c>
      <c r="M5" s="37" t="s">
        <v>287</v>
      </c>
      <c r="N5" s="37" t="s">
        <v>291</v>
      </c>
      <c r="O5" s="37" t="s">
        <v>292</v>
      </c>
      <c r="P5" s="37" t="s">
        <v>303</v>
      </c>
      <c r="Q5" s="37" t="s">
        <v>306</v>
      </c>
      <c r="R5" s="37" t="s">
        <v>307</v>
      </c>
      <c r="S5" s="37" t="s">
        <v>309</v>
      </c>
      <c r="T5" s="37" t="s">
        <v>315</v>
      </c>
      <c r="U5" s="37" t="s">
        <v>321</v>
      </c>
      <c r="W5" s="125">
        <v>2019</v>
      </c>
      <c r="X5" s="125">
        <v>2020</v>
      </c>
      <c r="Y5" s="125">
        <v>2021</v>
      </c>
      <c r="Z5" s="125">
        <v>2022</v>
      </c>
      <c r="AA5" s="125">
        <v>2023</v>
      </c>
      <c r="AB5" s="38" t="s">
        <v>9</v>
      </c>
    </row>
    <row r="6" spans="1:31" s="42" customFormat="1" ht="18" customHeight="1" x14ac:dyDescent="0.2">
      <c r="A6" s="39" t="s">
        <v>70</v>
      </c>
      <c r="B6" s="40"/>
      <c r="C6" s="40"/>
      <c r="D6" s="40"/>
      <c r="E6" s="40"/>
      <c r="F6" s="40"/>
      <c r="G6" s="40"/>
      <c r="H6" s="40"/>
      <c r="I6" s="40"/>
      <c r="J6" s="40"/>
      <c r="K6" s="40"/>
      <c r="L6" s="40"/>
      <c r="M6" s="40"/>
      <c r="N6" s="40"/>
      <c r="O6" s="40"/>
      <c r="P6" s="40"/>
      <c r="Q6" s="40"/>
      <c r="R6" s="40"/>
      <c r="S6" s="40"/>
      <c r="T6" s="40"/>
      <c r="U6" s="40"/>
      <c r="W6" s="40"/>
      <c r="X6" s="40"/>
      <c r="Y6" s="40"/>
      <c r="Z6" s="40"/>
      <c r="AA6" s="40"/>
      <c r="AB6" s="41" t="s">
        <v>9</v>
      </c>
    </row>
    <row r="7" spans="1:31" ht="18" customHeight="1" x14ac:dyDescent="0.2">
      <c r="A7" s="43" t="s">
        <v>71</v>
      </c>
      <c r="B7" s="44"/>
      <c r="C7" s="44"/>
      <c r="D7" s="44"/>
      <c r="E7" s="44"/>
      <c r="F7" s="44"/>
      <c r="G7" s="44"/>
      <c r="H7" s="44"/>
      <c r="I7" s="44"/>
      <c r="J7" s="44"/>
      <c r="K7" s="44"/>
      <c r="L7" s="44"/>
      <c r="M7" s="44"/>
      <c r="N7" s="44"/>
      <c r="O7" s="44"/>
      <c r="P7" s="44"/>
      <c r="Q7" s="44"/>
      <c r="R7" s="44"/>
      <c r="S7" s="44"/>
      <c r="T7" s="44"/>
      <c r="U7" s="44"/>
      <c r="W7" s="44"/>
      <c r="X7" s="44"/>
      <c r="Y7" s="44"/>
      <c r="Z7" s="44"/>
      <c r="AA7" s="44"/>
      <c r="AB7" s="45" t="s">
        <v>9</v>
      </c>
      <c r="AD7" s="42"/>
      <c r="AE7" s="42"/>
    </row>
    <row r="8" spans="1:31" s="48" customFormat="1" ht="18" customHeight="1" x14ac:dyDescent="0.2">
      <c r="A8" s="46" t="s">
        <v>72</v>
      </c>
      <c r="B8" s="47">
        <f t="shared" ref="B8:G8" si="0">B41</f>
        <v>0</v>
      </c>
      <c r="C8" s="47">
        <f t="shared" si="0"/>
        <v>0</v>
      </c>
      <c r="D8" s="47">
        <f t="shared" si="0"/>
        <v>0</v>
      </c>
      <c r="E8" s="47">
        <f t="shared" si="0"/>
        <v>0</v>
      </c>
      <c r="F8" s="47">
        <f t="shared" si="0"/>
        <v>0</v>
      </c>
      <c r="G8" s="47">
        <f t="shared" si="0"/>
        <v>5873.6533406995495</v>
      </c>
      <c r="H8" s="47">
        <f t="shared" ref="H8:M8" si="1">H41</f>
        <v>7590.8582029183999</v>
      </c>
      <c r="I8" s="47">
        <f t="shared" si="1"/>
        <v>7985.3758522664011</v>
      </c>
      <c r="J8" s="47">
        <f t="shared" si="1"/>
        <v>7657.36672</v>
      </c>
      <c r="K8" s="47">
        <f t="shared" si="1"/>
        <v>7477.1337099999992</v>
      </c>
      <c r="L8" s="47">
        <f t="shared" si="1"/>
        <v>9138.8052100000004</v>
      </c>
      <c r="M8" s="47">
        <f t="shared" si="1"/>
        <v>8339</v>
      </c>
      <c r="N8" s="47">
        <f t="shared" ref="N8:O8" si="2">N41</f>
        <v>8161</v>
      </c>
      <c r="O8" s="47">
        <f t="shared" si="2"/>
        <v>8079</v>
      </c>
      <c r="P8" s="47">
        <f t="shared" ref="P8:Q8" si="3">P41</f>
        <v>9274</v>
      </c>
      <c r="Q8" s="47">
        <f t="shared" si="3"/>
        <v>9079</v>
      </c>
      <c r="R8" s="47">
        <f t="shared" ref="R8:S8" si="4">R41</f>
        <v>9193</v>
      </c>
      <c r="S8" s="47">
        <f t="shared" si="4"/>
        <v>9452</v>
      </c>
      <c r="T8" s="47">
        <f t="shared" ref="T8:U8" si="5">T41</f>
        <v>10032</v>
      </c>
      <c r="U8" s="47">
        <f t="shared" si="5"/>
        <v>9161</v>
      </c>
      <c r="W8" s="47">
        <f>W41</f>
        <v>0</v>
      </c>
      <c r="X8" s="47">
        <f>X41</f>
        <v>21449.887395884351</v>
      </c>
      <c r="Y8" s="47">
        <f>Y41</f>
        <v>32612.305639999999</v>
      </c>
      <c r="Z8" s="47">
        <f>Z41</f>
        <v>34593</v>
      </c>
      <c r="AA8" s="47">
        <f>AA41</f>
        <v>37838</v>
      </c>
      <c r="AB8" s="33" t="s">
        <v>9</v>
      </c>
      <c r="AD8" s="42"/>
      <c r="AE8" s="42"/>
    </row>
    <row r="9" spans="1:31" s="48" customFormat="1" ht="18" customHeight="1" x14ac:dyDescent="0.2">
      <c r="A9" s="46" t="s">
        <v>73</v>
      </c>
      <c r="B9" s="47">
        <f t="shared" ref="B9:G9" si="6">SUM(B41:B42,B47)-SUM(B46,B49)</f>
        <v>0</v>
      </c>
      <c r="C9" s="47">
        <f t="shared" si="6"/>
        <v>0</v>
      </c>
      <c r="D9" s="47">
        <f t="shared" si="6"/>
        <v>0</v>
      </c>
      <c r="E9" s="47">
        <f t="shared" si="6"/>
        <v>-4.9762399999999998</v>
      </c>
      <c r="F9" s="47">
        <f t="shared" si="6"/>
        <v>34.889330000000001</v>
      </c>
      <c r="G9" s="47">
        <f t="shared" si="6"/>
        <v>3214.4217106995493</v>
      </c>
      <c r="H9" s="47">
        <f t="shared" ref="H9:M9" si="7">SUM(H41:H42,H47)-SUM(H46,H49)</f>
        <v>7439.6717729183993</v>
      </c>
      <c r="I9" s="47">
        <f t="shared" si="7"/>
        <v>7830.5856322664013</v>
      </c>
      <c r="J9" s="47">
        <f t="shared" si="7"/>
        <v>6612.4769500000002</v>
      </c>
      <c r="K9" s="47">
        <f t="shared" si="7"/>
        <v>6352.1739699999998</v>
      </c>
      <c r="L9" s="47">
        <f t="shared" si="7"/>
        <v>7954.1496299999999</v>
      </c>
      <c r="M9" s="47">
        <f t="shared" si="7"/>
        <v>7770</v>
      </c>
      <c r="N9" s="47">
        <f t="shared" ref="N9:O9" si="8">SUM(N41:N42,N47)-SUM(N46,N49)</f>
        <v>7182</v>
      </c>
      <c r="O9" s="47">
        <f t="shared" si="8"/>
        <v>6944</v>
      </c>
      <c r="P9" s="47">
        <f t="shared" ref="P9:Q9" si="9">SUM(P41:P42,P47)-SUM(P46,P49)</f>
        <v>8310</v>
      </c>
      <c r="Q9" s="47">
        <f t="shared" si="9"/>
        <v>7935</v>
      </c>
      <c r="R9" s="47">
        <f t="shared" ref="R9:S9" si="10">SUM(R41:R42,R47)-SUM(R46,R49)</f>
        <v>8195</v>
      </c>
      <c r="S9" s="47">
        <f t="shared" si="10"/>
        <v>8354</v>
      </c>
      <c r="T9" s="47">
        <f t="shared" ref="T9:U9" si="11">SUM(T41:T42,T47)-SUM(T46,T49)</f>
        <v>9084</v>
      </c>
      <c r="U9" s="47">
        <f t="shared" si="11"/>
        <v>8210</v>
      </c>
      <c r="W9" s="47">
        <f>SUM(W41:W42,W47)-SUM(W46,W49)</f>
        <v>-4.9762400000000007</v>
      </c>
      <c r="X9" s="47">
        <f>SUM(X41:X42,X47)-SUM(X46,X49)</f>
        <v>18519.56844588435</v>
      </c>
      <c r="Y9" s="47">
        <f>SUM(Y41:Y42,Y47)-SUM(Y46,Y49)</f>
        <v>28688.800549999996</v>
      </c>
      <c r="Z9" s="47">
        <f>SUM(Z41:Z42,Z47)-SUM(Z46,Z49)</f>
        <v>30371</v>
      </c>
      <c r="AA9" s="47">
        <f>SUM(AA41:AA42,AA47)-SUM(AA46,AA49)</f>
        <v>33843</v>
      </c>
      <c r="AB9" s="33" t="s">
        <v>9</v>
      </c>
      <c r="AD9" s="42"/>
      <c r="AE9" s="42"/>
    </row>
    <row r="10" spans="1:31" s="52" customFormat="1" ht="18" customHeight="1" x14ac:dyDescent="0.2">
      <c r="A10" s="49" t="s">
        <v>74</v>
      </c>
      <c r="B10" s="50" t="str">
        <f t="shared" ref="B10:G10" si="12">IFERROR(B9/B$8,"n/a")</f>
        <v>n/a</v>
      </c>
      <c r="C10" s="50" t="str">
        <f t="shared" si="12"/>
        <v>n/a</v>
      </c>
      <c r="D10" s="50" t="str">
        <f t="shared" si="12"/>
        <v>n/a</v>
      </c>
      <c r="E10" s="50" t="str">
        <f t="shared" si="12"/>
        <v>n/a</v>
      </c>
      <c r="F10" s="50" t="str">
        <f t="shared" si="12"/>
        <v>n/a</v>
      </c>
      <c r="G10" s="50">
        <f t="shared" si="12"/>
        <v>0.54726105274655401</v>
      </c>
      <c r="H10" s="50">
        <f t="shared" ref="H10:M10" si="13">IFERROR(H9/H$8,"n/a")</f>
        <v>0.98008309127130377</v>
      </c>
      <c r="I10" s="50">
        <f t="shared" si="13"/>
        <v>0.98061578780213987</v>
      </c>
      <c r="J10" s="50">
        <f t="shared" si="13"/>
        <v>0.86354450450036702</v>
      </c>
      <c r="K10" s="50">
        <f t="shared" si="13"/>
        <v>0.84954666003959967</v>
      </c>
      <c r="L10" s="50">
        <f t="shared" si="13"/>
        <v>0.87037084686916089</v>
      </c>
      <c r="M10" s="50">
        <f t="shared" si="13"/>
        <v>0.93176639884878287</v>
      </c>
      <c r="N10" s="50">
        <f t="shared" ref="N10:O10" si="14">IFERROR(N9/N$8,"n/a")</f>
        <v>0.88003921088101944</v>
      </c>
      <c r="O10" s="50">
        <f t="shared" si="14"/>
        <v>0.85951231588067833</v>
      </c>
      <c r="P10" s="50">
        <f t="shared" ref="P10:Q10" si="15">IFERROR(P9/P$8,"n/a")</f>
        <v>0.8960534828552944</v>
      </c>
      <c r="Q10" s="50">
        <f t="shared" si="15"/>
        <v>0.87399493336270517</v>
      </c>
      <c r="R10" s="50">
        <f t="shared" ref="R10:S10" si="16">IFERROR(R9/R$8,"n/a")</f>
        <v>0.89143913847492662</v>
      </c>
      <c r="S10" s="50">
        <f t="shared" si="16"/>
        <v>0.88383410918324168</v>
      </c>
      <c r="T10" s="50">
        <f t="shared" ref="T10:U10" si="17">IFERROR(T9/T$8,"n/a")</f>
        <v>0.90550239234449759</v>
      </c>
      <c r="U10" s="50">
        <f t="shared" si="17"/>
        <v>0.89619037223010589</v>
      </c>
      <c r="W10" s="50" t="str">
        <f>IFERROR(W9/W$8,"n/a")</f>
        <v>n/a</v>
      </c>
      <c r="X10" s="50">
        <f>IFERROR(X9/X$8,"n/a")</f>
        <v>0.8633876767780958</v>
      </c>
      <c r="Y10" s="50">
        <f>IFERROR(Y9/Y$8,"n/a")</f>
        <v>0.87969249603782373</v>
      </c>
      <c r="Z10" s="50">
        <f>IFERROR(Z9/Z$8,"n/a")</f>
        <v>0.87795218685861298</v>
      </c>
      <c r="AA10" s="50">
        <f>IFERROR(AA9/AA$8,"n/a")</f>
        <v>0.89441830963581581</v>
      </c>
      <c r="AB10" s="51" t="s">
        <v>9</v>
      </c>
      <c r="AD10" s="42"/>
      <c r="AE10" s="42"/>
    </row>
    <row r="11" spans="1:31" ht="18" customHeight="1" x14ac:dyDescent="0.2">
      <c r="A11" s="53" t="s">
        <v>75</v>
      </c>
      <c r="B11" s="211">
        <v>0</v>
      </c>
      <c r="C11" s="211">
        <v>0</v>
      </c>
      <c r="D11" s="211">
        <v>0</v>
      </c>
      <c r="E11" s="211">
        <v>0</v>
      </c>
      <c r="F11" s="211">
        <v>0</v>
      </c>
      <c r="G11" s="211">
        <v>-2260</v>
      </c>
      <c r="H11" s="211">
        <v>0</v>
      </c>
      <c r="I11" s="211">
        <v>0</v>
      </c>
      <c r="J11" s="211">
        <v>-279</v>
      </c>
      <c r="K11" s="211">
        <v>0</v>
      </c>
      <c r="L11" s="211">
        <v>-448</v>
      </c>
      <c r="M11" s="211">
        <v>0</v>
      </c>
      <c r="N11" s="211">
        <v>0</v>
      </c>
      <c r="O11" s="211">
        <v>0</v>
      </c>
      <c r="P11" s="211">
        <v>0</v>
      </c>
      <c r="Q11" s="211">
        <v>0</v>
      </c>
      <c r="R11" s="211">
        <v>0</v>
      </c>
      <c r="S11" s="211">
        <v>0</v>
      </c>
      <c r="T11" s="211">
        <v>0</v>
      </c>
      <c r="U11" s="211">
        <v>0</v>
      </c>
      <c r="W11" s="54">
        <f>SUM(B11:E11)</f>
        <v>0</v>
      </c>
      <c r="X11" s="54">
        <f>SUM(F11:I11)</f>
        <v>-2260</v>
      </c>
      <c r="Y11" s="54">
        <f>SUM(J11:M11)</f>
        <v>-727</v>
      </c>
      <c r="Z11" s="54">
        <f>SUM(N11:Q11)</f>
        <v>0</v>
      </c>
      <c r="AA11" s="54">
        <f>SUM(R11:U11)</f>
        <v>0</v>
      </c>
      <c r="AB11" s="45" t="s">
        <v>9</v>
      </c>
      <c r="AD11" s="42"/>
      <c r="AE11" s="42"/>
    </row>
    <row r="12" spans="1:31" s="48" customFormat="1" ht="18" customHeight="1" x14ac:dyDescent="0.2">
      <c r="A12" s="46" t="s">
        <v>76</v>
      </c>
      <c r="B12" s="47">
        <f t="shared" ref="B12:G12" si="18">B9-B11</f>
        <v>0</v>
      </c>
      <c r="C12" s="47">
        <f t="shared" si="18"/>
        <v>0</v>
      </c>
      <c r="D12" s="47">
        <f t="shared" si="18"/>
        <v>0</v>
      </c>
      <c r="E12" s="47">
        <f t="shared" si="18"/>
        <v>-4.9762399999999998</v>
      </c>
      <c r="F12" s="47">
        <f t="shared" si="18"/>
        <v>34.889330000000001</v>
      </c>
      <c r="G12" s="47">
        <f t="shared" si="18"/>
        <v>5474.4217106995493</v>
      </c>
      <c r="H12" s="47">
        <f t="shared" ref="H12:M12" si="19">H9-H11</f>
        <v>7439.6717729183993</v>
      </c>
      <c r="I12" s="47">
        <f t="shared" si="19"/>
        <v>7830.5856322664013</v>
      </c>
      <c r="J12" s="47">
        <f t="shared" si="19"/>
        <v>6891.4769500000002</v>
      </c>
      <c r="K12" s="47">
        <f t="shared" si="19"/>
        <v>6352.1739699999998</v>
      </c>
      <c r="L12" s="47">
        <f t="shared" si="19"/>
        <v>8402.1496299999999</v>
      </c>
      <c r="M12" s="47">
        <f t="shared" si="19"/>
        <v>7770</v>
      </c>
      <c r="N12" s="47">
        <f t="shared" ref="N12:O12" si="20">N9-N11</f>
        <v>7182</v>
      </c>
      <c r="O12" s="47">
        <f t="shared" si="20"/>
        <v>6944</v>
      </c>
      <c r="P12" s="47">
        <f t="shared" ref="P12:Q12" si="21">P9-P11</f>
        <v>8310</v>
      </c>
      <c r="Q12" s="47">
        <f t="shared" si="21"/>
        <v>7935</v>
      </c>
      <c r="R12" s="47">
        <f t="shared" ref="R12:S12" si="22">R9-R11</f>
        <v>8195</v>
      </c>
      <c r="S12" s="47">
        <f t="shared" si="22"/>
        <v>8354</v>
      </c>
      <c r="T12" s="47">
        <f t="shared" ref="T12:U12" si="23">T9-T11</f>
        <v>9084</v>
      </c>
      <c r="U12" s="47">
        <f t="shared" si="23"/>
        <v>8210</v>
      </c>
      <c r="W12" s="47">
        <f>W9-W11</f>
        <v>-4.9762400000000007</v>
      </c>
      <c r="X12" s="47">
        <f>X9-X11</f>
        <v>20779.56844588435</v>
      </c>
      <c r="Y12" s="47">
        <f>Y9-Y11</f>
        <v>29415.800549999996</v>
      </c>
      <c r="Z12" s="47">
        <f>Z9-Z11</f>
        <v>30371</v>
      </c>
      <c r="AA12" s="47">
        <f>AA9-AA11</f>
        <v>33843</v>
      </c>
      <c r="AB12" s="33" t="s">
        <v>9</v>
      </c>
      <c r="AD12" s="42"/>
      <c r="AE12" s="42"/>
    </row>
    <row r="13" spans="1:31" s="52" customFormat="1" ht="18" customHeight="1" x14ac:dyDescent="0.2">
      <c r="A13" s="49" t="s">
        <v>77</v>
      </c>
      <c r="B13" s="50" t="str">
        <f t="shared" ref="B13:G13" si="24">IFERROR(B12/B$8,"n/a")</f>
        <v>n/a</v>
      </c>
      <c r="C13" s="50" t="str">
        <f t="shared" si="24"/>
        <v>n/a</v>
      </c>
      <c r="D13" s="50" t="str">
        <f t="shared" si="24"/>
        <v>n/a</v>
      </c>
      <c r="E13" s="50" t="str">
        <f t="shared" si="24"/>
        <v>n/a</v>
      </c>
      <c r="F13" s="50" t="str">
        <f t="shared" si="24"/>
        <v>n/a</v>
      </c>
      <c r="G13" s="50">
        <f t="shared" si="24"/>
        <v>0.93203010003439324</v>
      </c>
      <c r="H13" s="50">
        <f t="shared" ref="H13:M13" si="25">IFERROR(H12/H$8,"n/a")</f>
        <v>0.98008309127130377</v>
      </c>
      <c r="I13" s="50">
        <f t="shared" si="25"/>
        <v>0.98061578780213987</v>
      </c>
      <c r="J13" s="50">
        <f t="shared" si="25"/>
        <v>0.89998000644273701</v>
      </c>
      <c r="K13" s="50">
        <f t="shared" si="25"/>
        <v>0.84954666003959967</v>
      </c>
      <c r="L13" s="50">
        <f t="shared" si="25"/>
        <v>0.91939257232510807</v>
      </c>
      <c r="M13" s="50">
        <f t="shared" si="25"/>
        <v>0.93176639884878287</v>
      </c>
      <c r="N13" s="50">
        <f t="shared" ref="N13:O13" si="26">IFERROR(N12/N$8,"n/a")</f>
        <v>0.88003921088101944</v>
      </c>
      <c r="O13" s="50">
        <f t="shared" si="26"/>
        <v>0.85951231588067833</v>
      </c>
      <c r="P13" s="50">
        <f t="shared" ref="P13:Q13" si="27">IFERROR(P12/P$8,"n/a")</f>
        <v>0.8960534828552944</v>
      </c>
      <c r="Q13" s="50">
        <f t="shared" si="27"/>
        <v>0.87399493336270517</v>
      </c>
      <c r="R13" s="50">
        <f t="shared" ref="R13:S13" si="28">IFERROR(R12/R$8,"n/a")</f>
        <v>0.89143913847492662</v>
      </c>
      <c r="S13" s="50">
        <f t="shared" si="28"/>
        <v>0.88383410918324168</v>
      </c>
      <c r="T13" s="50">
        <f t="shared" ref="T13:U13" si="29">IFERROR(T12/T$8,"n/a")</f>
        <v>0.90550239234449759</v>
      </c>
      <c r="U13" s="50">
        <f t="shared" si="29"/>
        <v>0.89619037223010589</v>
      </c>
      <c r="W13" s="50" t="str">
        <f>IFERROR(W12/W$8,"n/a")</f>
        <v>n/a</v>
      </c>
      <c r="X13" s="50">
        <f>IFERROR(X12/X$8,"n/a")</f>
        <v>0.96874953524797447</v>
      </c>
      <c r="Y13" s="50">
        <f>IFERROR(Y12/Y$8,"n/a")</f>
        <v>0.9019846948177932</v>
      </c>
      <c r="Z13" s="50">
        <f>IFERROR(Z12/Z$8,"n/a")</f>
        <v>0.87795218685861298</v>
      </c>
      <c r="AA13" s="50">
        <f>IFERROR(AA12/AA$8,"n/a")</f>
        <v>0.89441830963581581</v>
      </c>
      <c r="AB13" s="51" t="s">
        <v>9</v>
      </c>
      <c r="AD13" s="42"/>
      <c r="AE13" s="42"/>
    </row>
    <row r="14" spans="1:31" s="48" customFormat="1" ht="18" customHeight="1" x14ac:dyDescent="0.2">
      <c r="A14" s="46" t="s">
        <v>78</v>
      </c>
      <c r="B14" s="47">
        <f t="shared" ref="B14:G14" si="30">B68</f>
        <v>0.93720000000000003</v>
      </c>
      <c r="C14" s="47">
        <f t="shared" si="30"/>
        <v>-4.9003799999999993</v>
      </c>
      <c r="D14" s="47">
        <f t="shared" si="30"/>
        <v>-364.31482</v>
      </c>
      <c r="E14" s="47">
        <f t="shared" si="30"/>
        <v>-1222.9302999999998</v>
      </c>
      <c r="F14" s="47">
        <f t="shared" si="30"/>
        <v>-2505.7845600000005</v>
      </c>
      <c r="G14" s="47">
        <f t="shared" si="30"/>
        <v>-1492.75265930045</v>
      </c>
      <c r="H14" s="47">
        <f t="shared" ref="H14:M14" si="31">H68</f>
        <v>4476.9845929183994</v>
      </c>
      <c r="I14" s="47">
        <f t="shared" si="31"/>
        <v>1563.3536722664007</v>
      </c>
      <c r="J14" s="47">
        <f t="shared" si="31"/>
        <v>780.87695000000076</v>
      </c>
      <c r="K14" s="47">
        <f t="shared" si="31"/>
        <v>-411.62375000000009</v>
      </c>
      <c r="L14" s="47">
        <f t="shared" si="31"/>
        <v>2097.2868999999996</v>
      </c>
      <c r="M14" s="47">
        <f t="shared" si="31"/>
        <v>1517</v>
      </c>
      <c r="N14" s="47">
        <f t="shared" ref="N14:O14" si="32">N68</f>
        <v>1846</v>
      </c>
      <c r="O14" s="47">
        <f t="shared" si="32"/>
        <v>-396</v>
      </c>
      <c r="P14" s="47">
        <f t="shared" ref="P14:Q14" si="33">P68</f>
        <v>5229</v>
      </c>
      <c r="Q14" s="47">
        <f t="shared" si="33"/>
        <v>5985</v>
      </c>
      <c r="R14" s="47">
        <f t="shared" ref="R14:S14" si="34">R68</f>
        <v>3582</v>
      </c>
      <c r="S14" s="47">
        <f t="shared" si="34"/>
        <v>2702</v>
      </c>
      <c r="T14" s="47">
        <f t="shared" ref="T14:U14" si="35">T68</f>
        <v>6053</v>
      </c>
      <c r="U14" s="47">
        <f t="shared" si="35"/>
        <v>5310</v>
      </c>
      <c r="W14" s="47">
        <f>W68</f>
        <v>-1591.2082999999998</v>
      </c>
      <c r="X14" s="47">
        <f>X68</f>
        <v>2041.8010458843496</v>
      </c>
      <c r="Y14" s="47">
        <f>Y68</f>
        <v>3983.5401000000002</v>
      </c>
      <c r="Z14" s="47">
        <f>Z68</f>
        <v>12664</v>
      </c>
      <c r="AA14" s="47">
        <f>AA68</f>
        <v>17647</v>
      </c>
      <c r="AB14" s="33" t="s">
        <v>9</v>
      </c>
      <c r="AD14" s="242">
        <f>SUM(N14:Q14)-Z14</f>
        <v>0</v>
      </c>
      <c r="AE14" s="242">
        <f>SUM(R14:V14)-AA14</f>
        <v>0</v>
      </c>
    </row>
    <row r="15" spans="1:31" ht="18" customHeight="1" x14ac:dyDescent="0.2">
      <c r="A15" s="43" t="s">
        <v>79</v>
      </c>
      <c r="B15" s="44"/>
      <c r="C15" s="44"/>
      <c r="D15" s="44"/>
      <c r="E15" s="44"/>
      <c r="F15" s="44"/>
      <c r="G15" s="44"/>
      <c r="H15" s="44"/>
      <c r="I15" s="44"/>
      <c r="J15" s="44"/>
      <c r="K15" s="44"/>
      <c r="L15" s="44"/>
      <c r="M15" s="44"/>
      <c r="N15" s="44"/>
      <c r="O15" s="44"/>
      <c r="P15" s="44"/>
      <c r="Q15" s="44"/>
      <c r="R15" s="44"/>
      <c r="S15" s="44"/>
      <c r="T15" s="44"/>
      <c r="U15" s="44"/>
      <c r="W15" s="44"/>
      <c r="X15" s="44"/>
      <c r="Y15" s="44"/>
      <c r="Z15" s="44"/>
      <c r="AA15" s="44"/>
      <c r="AB15" s="45" t="s">
        <v>9</v>
      </c>
      <c r="AD15" s="42"/>
      <c r="AE15" s="42"/>
    </row>
    <row r="16" spans="1:31" s="48" customFormat="1" ht="18" customHeight="1" x14ac:dyDescent="0.2">
      <c r="A16" s="46" t="s">
        <v>80</v>
      </c>
      <c r="B16" s="47">
        <f t="shared" ref="B16:G16" si="36">SUM(B102:B103,B115:B117)</f>
        <v>8.5959999999999995E-2</v>
      </c>
      <c r="C16" s="47">
        <f t="shared" si="36"/>
        <v>42.202839999999995</v>
      </c>
      <c r="D16" s="47">
        <f t="shared" si="36"/>
        <v>23357.98531</v>
      </c>
      <c r="E16" s="47">
        <f t="shared" si="36"/>
        <v>52885.482669999998</v>
      </c>
      <c r="F16" s="47">
        <f t="shared" si="36"/>
        <v>90602.897649999999</v>
      </c>
      <c r="G16" s="47">
        <f t="shared" si="36"/>
        <v>116479.98681999999</v>
      </c>
      <c r="H16" s="47">
        <f t="shared" ref="H16:M16" si="37">SUM(H102:H103,H115:H117)</f>
        <v>111251.64394999998</v>
      </c>
      <c r="I16" s="47">
        <f t="shared" si="37"/>
        <v>129754.35244</v>
      </c>
      <c r="J16" s="47">
        <f t="shared" si="37"/>
        <v>127918.4807</v>
      </c>
      <c r="K16" s="47">
        <f t="shared" si="37"/>
        <v>127020.59077</v>
      </c>
      <c r="L16" s="47">
        <f t="shared" si="37"/>
        <v>124364.04016999999</v>
      </c>
      <c r="M16" s="47">
        <f t="shared" si="37"/>
        <v>122303</v>
      </c>
      <c r="N16" s="47">
        <f t="shared" ref="N16:O16" si="38">SUM(N102:N103,N115:N117)</f>
        <v>120138</v>
      </c>
      <c r="O16" s="47">
        <f t="shared" si="38"/>
        <v>118278</v>
      </c>
      <c r="P16" s="47">
        <f t="shared" ref="P16:Q16" si="39">SUM(P102:P103,P115:P117)</f>
        <v>115440</v>
      </c>
      <c r="Q16" s="47">
        <f t="shared" si="39"/>
        <v>113785</v>
      </c>
      <c r="R16" s="47">
        <f t="shared" ref="R16:S16" si="40">SUM(R102:R103,R115:R117)</f>
        <v>112240</v>
      </c>
      <c r="S16" s="47">
        <f t="shared" si="40"/>
        <v>108442</v>
      </c>
      <c r="T16" s="47">
        <f t="shared" ref="T16:U16" si="41">SUM(T102:T103,T115:T117)</f>
        <v>106666</v>
      </c>
      <c r="U16" s="47">
        <f t="shared" si="41"/>
        <v>104890</v>
      </c>
      <c r="W16" s="47">
        <f>SUM(W102:W103,W115:W117)</f>
        <v>52885.482669999998</v>
      </c>
      <c r="X16" s="47">
        <f>SUM(X102:X103,X115:X117)</f>
        <v>129754.35244</v>
      </c>
      <c r="Y16" s="47">
        <f>SUM(Y102:Y103,Y115:Y117)</f>
        <v>122303</v>
      </c>
      <c r="Z16" s="47">
        <f>SUM(Z102:Z103,Z115:Z117)</f>
        <v>113785</v>
      </c>
      <c r="AA16" s="47">
        <f ca="1">SUM(AA102:AA103,AA115:AA117)</f>
        <v>104890</v>
      </c>
      <c r="AB16" s="33" t="s">
        <v>9</v>
      </c>
      <c r="AD16" s="42"/>
      <c r="AE16" s="42"/>
    </row>
    <row r="17" spans="1:31" s="48" customFormat="1" ht="18" customHeight="1" x14ac:dyDescent="0.2">
      <c r="A17" s="46" t="s">
        <v>81</v>
      </c>
      <c r="B17" s="47">
        <f t="shared" ref="B17:G17" si="42">SUM(B102:B103,B115:B117)-SUM(B73:B75,B89)</f>
        <v>-568.77314000000001</v>
      </c>
      <c r="C17" s="47">
        <f t="shared" si="42"/>
        <v>-4006.9269300000001</v>
      </c>
      <c r="D17" s="47">
        <f t="shared" si="42"/>
        <v>13309.06842</v>
      </c>
      <c r="E17" s="47">
        <f t="shared" si="42"/>
        <v>27948.845539999995</v>
      </c>
      <c r="F17" s="47">
        <f t="shared" si="42"/>
        <v>64329.272719999994</v>
      </c>
      <c r="G17" s="47">
        <f t="shared" si="42"/>
        <v>108773.19669</v>
      </c>
      <c r="H17" s="47">
        <f t="shared" ref="H17:M17" si="43">SUM(H102:H103,H115:H117)-SUM(H73:H75,H89)</f>
        <v>103584.16373999999</v>
      </c>
      <c r="I17" s="47">
        <f t="shared" si="43"/>
        <v>120209.04024</v>
      </c>
      <c r="J17" s="47">
        <f t="shared" si="43"/>
        <v>118592.53968</v>
      </c>
      <c r="K17" s="47">
        <f t="shared" si="43"/>
        <v>118821.65312999999</v>
      </c>
      <c r="L17" s="47">
        <f t="shared" si="43"/>
        <v>115764.93934</v>
      </c>
      <c r="M17" s="47">
        <f t="shared" si="43"/>
        <v>114484</v>
      </c>
      <c r="N17" s="47">
        <f t="shared" ref="N17:O17" si="44">SUM(N102:N103,N115:N117)-SUM(N73:N75,N89)</f>
        <v>110824</v>
      </c>
      <c r="O17" s="47">
        <f t="shared" si="44"/>
        <v>106719</v>
      </c>
      <c r="P17" s="47">
        <f t="shared" ref="P17:Q17" si="45">SUM(P102:P103,P115:P117)-SUM(P73:P75,P89)</f>
        <v>100730</v>
      </c>
      <c r="Q17" s="47">
        <f t="shared" si="45"/>
        <v>97058</v>
      </c>
      <c r="R17" s="47">
        <f t="shared" ref="R17:S17" si="46">SUM(R102:R103,R115:R117)-SUM(R73:R75,R89)</f>
        <v>95413</v>
      </c>
      <c r="S17" s="47">
        <f t="shared" si="46"/>
        <v>93988</v>
      </c>
      <c r="T17" s="47">
        <f t="shared" ref="T17:U17" si="47">SUM(T102:T103,T115:T117)-SUM(T73:T75,T89)</f>
        <v>90828</v>
      </c>
      <c r="U17" s="47">
        <f t="shared" si="47"/>
        <v>88078</v>
      </c>
      <c r="W17" s="47">
        <f>SUM(W102:W103,W115:W117)-SUM(W73:W75,W89)</f>
        <v>27948.845539999995</v>
      </c>
      <c r="X17" s="47">
        <f>SUM(X102:X103,X115:X117)-SUM(X73:X75,X89)</f>
        <v>120209.04024</v>
      </c>
      <c r="Y17" s="47">
        <f>SUM(Y102:Y103,Y115:Y117)-SUM(Y73:Y75,Y89)</f>
        <v>114484</v>
      </c>
      <c r="Z17" s="47">
        <f>SUM(Z102:Z103,Z115:Z117)-SUM(Z73:Z75,Z89)</f>
        <v>97058</v>
      </c>
      <c r="AA17" s="47">
        <f ca="1">SUM(AA102:AA103,AA115:AA117)-SUM(AA73:AA75,AA89)</f>
        <v>88078</v>
      </c>
      <c r="AB17" s="33" t="s">
        <v>9</v>
      </c>
      <c r="AD17" s="42"/>
      <c r="AE17" s="42"/>
    </row>
    <row r="18" spans="1:31" ht="18" customHeight="1" x14ac:dyDescent="0.2">
      <c r="A18" s="43" t="s">
        <v>82</v>
      </c>
      <c r="B18" s="44"/>
      <c r="C18" s="44"/>
      <c r="D18" s="44"/>
      <c r="E18" s="44"/>
      <c r="F18" s="44"/>
      <c r="G18" s="44"/>
      <c r="H18" s="44"/>
      <c r="I18" s="44"/>
      <c r="J18" s="44"/>
      <c r="K18" s="44"/>
      <c r="L18" s="44"/>
      <c r="M18" s="44"/>
      <c r="N18" s="44"/>
      <c r="O18" s="44"/>
      <c r="P18" s="44"/>
      <c r="Q18" s="44"/>
      <c r="R18" s="44"/>
      <c r="S18" s="44"/>
      <c r="T18" s="44"/>
      <c r="U18" s="44"/>
      <c r="W18" s="44"/>
      <c r="X18" s="44"/>
      <c r="Y18" s="44"/>
      <c r="Z18" s="44"/>
      <c r="AA18" s="44"/>
      <c r="AB18" s="45" t="s">
        <v>9</v>
      </c>
      <c r="AD18" s="48"/>
      <c r="AE18" s="48"/>
    </row>
    <row r="19" spans="1:31" s="48" customFormat="1" ht="18" customHeight="1" x14ac:dyDescent="0.2">
      <c r="A19" s="46" t="s">
        <v>83</v>
      </c>
      <c r="B19" s="47">
        <v>0</v>
      </c>
      <c r="C19" s="47">
        <v>0</v>
      </c>
      <c r="D19" s="47">
        <v>0</v>
      </c>
      <c r="E19" s="47">
        <v>0</v>
      </c>
      <c r="F19" s="47">
        <v>0</v>
      </c>
      <c r="G19" s="47">
        <v>2219.6350000000002</v>
      </c>
      <c r="H19" s="47">
        <v>0</v>
      </c>
      <c r="I19" s="210">
        <f>14163.16485-G19</f>
        <v>11943.529849999999</v>
      </c>
      <c r="J19" s="210">
        <v>0</v>
      </c>
      <c r="K19" s="210">
        <v>0</v>
      </c>
      <c r="L19" s="210">
        <v>0</v>
      </c>
      <c r="M19" s="210">
        <v>0</v>
      </c>
      <c r="N19" s="210">
        <v>0</v>
      </c>
      <c r="O19" s="210">
        <v>100</v>
      </c>
      <c r="P19" s="47">
        <v>150</v>
      </c>
      <c r="Q19" s="47">
        <v>2350</v>
      </c>
      <c r="R19" s="47">
        <v>3150</v>
      </c>
      <c r="S19" s="47">
        <v>2700</v>
      </c>
      <c r="T19" s="47">
        <v>3050</v>
      </c>
      <c r="U19" s="47">
        <v>3326</v>
      </c>
      <c r="W19" s="47">
        <f>SUM(B19:E19)</f>
        <v>0</v>
      </c>
      <c r="X19" s="47">
        <f>SUM(F19:I19)</f>
        <v>14163.164849999999</v>
      </c>
      <c r="Y19" s="47">
        <f>SUM(J19:M19)</f>
        <v>0</v>
      </c>
      <c r="Z19" s="47">
        <f>SUM(N19:Q19)</f>
        <v>2600</v>
      </c>
      <c r="AA19" s="47">
        <f>SUM(R19:U19)</f>
        <v>12226</v>
      </c>
      <c r="AB19" s="33" t="s">
        <v>9</v>
      </c>
      <c r="AD19" s="242">
        <f>SUM(N19:Q19)-Z19</f>
        <v>0</v>
      </c>
      <c r="AE19" s="242">
        <f>SUM(R19:V19)-AA19</f>
        <v>0</v>
      </c>
    </row>
    <row r="20" spans="1:31" ht="15.95" customHeight="1" x14ac:dyDescent="0.2">
      <c r="G20" s="217"/>
      <c r="H20" s="217"/>
      <c r="I20" s="217"/>
      <c r="J20" s="217"/>
      <c r="K20" s="217"/>
      <c r="L20" s="217"/>
      <c r="M20" s="217"/>
      <c r="N20" s="217"/>
      <c r="O20" s="217"/>
      <c r="P20" s="217"/>
      <c r="Q20" s="217"/>
      <c r="R20" s="217"/>
      <c r="S20" s="217"/>
      <c r="T20" s="217"/>
      <c r="U20" s="217"/>
      <c r="AB20" s="45" t="s">
        <v>9</v>
      </c>
      <c r="AD20" s="217"/>
      <c r="AE20" s="217"/>
    </row>
    <row r="21" spans="1:31" s="42" customFormat="1" ht="15.95" customHeight="1" x14ac:dyDescent="0.2">
      <c r="A21" s="39" t="s">
        <v>84</v>
      </c>
      <c r="B21" s="40"/>
      <c r="C21" s="40"/>
      <c r="D21" s="40"/>
      <c r="E21" s="40"/>
      <c r="F21" s="40"/>
      <c r="G21" s="40"/>
      <c r="H21" s="40"/>
      <c r="I21" s="40"/>
      <c r="J21" s="40"/>
      <c r="K21" s="40"/>
      <c r="L21" s="40"/>
      <c r="M21" s="40"/>
      <c r="N21" s="40"/>
      <c r="O21" s="40"/>
      <c r="P21" s="40"/>
      <c r="Q21" s="40"/>
      <c r="R21" s="40"/>
      <c r="S21" s="40"/>
      <c r="T21" s="40"/>
      <c r="U21" s="40"/>
      <c r="W21" s="40"/>
      <c r="X21" s="40"/>
      <c r="Y21" s="40"/>
      <c r="Z21" s="40"/>
      <c r="AA21" s="40"/>
      <c r="AB21" s="41" t="s">
        <v>9</v>
      </c>
    </row>
    <row r="22" spans="1:31" ht="15.95" customHeight="1" outlineLevel="1" x14ac:dyDescent="0.2">
      <c r="A22" s="55" t="s">
        <v>85</v>
      </c>
      <c r="B22" s="56">
        <f t="shared" ref="B22:H22" si="48">SUM(B23:B28)</f>
        <v>0</v>
      </c>
      <c r="C22" s="56">
        <f t="shared" si="48"/>
        <v>0</v>
      </c>
      <c r="D22" s="56">
        <f t="shared" si="48"/>
        <v>0</v>
      </c>
      <c r="E22" s="56">
        <f t="shared" si="48"/>
        <v>0</v>
      </c>
      <c r="F22" s="56">
        <f t="shared" si="48"/>
        <v>0</v>
      </c>
      <c r="G22" s="56">
        <f t="shared" si="48"/>
        <v>6158.0476699999999</v>
      </c>
      <c r="H22" s="56">
        <f t="shared" si="48"/>
        <v>7996.2041600000002</v>
      </c>
      <c r="I22" s="56">
        <f t="shared" ref="I22:J22" si="49">SUM(I23:I28)</f>
        <v>8397.139360000001</v>
      </c>
      <c r="J22" s="56">
        <f t="shared" si="49"/>
        <v>8065.5281999999997</v>
      </c>
      <c r="K22" s="56">
        <f t="shared" ref="K22" si="50">SUM(K23:K28)</f>
        <v>7888.6674199999989</v>
      </c>
      <c r="L22" s="56">
        <f t="shared" ref="L22:M22" si="51">SUM(L23:L28)</f>
        <v>9605.6635999999999</v>
      </c>
      <c r="M22" s="56">
        <f t="shared" si="51"/>
        <v>8757</v>
      </c>
      <c r="N22" s="56">
        <v>8577</v>
      </c>
      <c r="O22" s="56">
        <v>8501</v>
      </c>
      <c r="P22" s="56">
        <f t="shared" ref="P22:Q22" si="52">SUM(P23:P28)</f>
        <v>9759</v>
      </c>
      <c r="Q22" s="56">
        <f t="shared" si="52"/>
        <v>9550</v>
      </c>
      <c r="R22" s="56">
        <f t="shared" ref="R22" si="53">SUM(R23:R28)</f>
        <v>9673</v>
      </c>
      <c r="S22" s="56">
        <f>SUM(S23:S28)</f>
        <v>9944</v>
      </c>
      <c r="T22" s="56">
        <f>SUM(T23:T28)</f>
        <v>10555</v>
      </c>
      <c r="U22" s="56">
        <f>SUM(U23:U28)</f>
        <v>9639</v>
      </c>
      <c r="W22" s="56">
        <f t="shared" ref="W22:W68" si="54">SUM(B22:E22)</f>
        <v>0</v>
      </c>
      <c r="X22" s="56">
        <f t="shared" ref="X22:X68" si="55">SUM(F22:I22)</f>
        <v>22551.391190000002</v>
      </c>
      <c r="Y22" s="56">
        <f t="shared" ref="Y22:Y68" si="56">SUM(J22:M22)</f>
        <v>34316.859219999998</v>
      </c>
      <c r="Z22" s="56">
        <f t="shared" ref="Z22:Z68" si="57">SUM(N22:Q22)</f>
        <v>36387</v>
      </c>
      <c r="AA22" s="56">
        <f t="shared" ref="AA22" si="58">SUM(R22:V22)</f>
        <v>39811</v>
      </c>
      <c r="AB22" s="45" t="s">
        <v>9</v>
      </c>
      <c r="AD22" s="242">
        <f t="shared" ref="AD22:AD68" si="59">SUM(N22:Q22)-Z22</f>
        <v>0</v>
      </c>
      <c r="AE22" s="242">
        <f>SUM(R22:V22)-AA22</f>
        <v>0</v>
      </c>
    </row>
    <row r="23" spans="1:31" ht="15.95" customHeight="1" outlineLevel="1" x14ac:dyDescent="0.2">
      <c r="A23" s="57" t="s">
        <v>86</v>
      </c>
      <c r="B23" s="58"/>
      <c r="C23" s="58"/>
      <c r="D23" s="58"/>
      <c r="E23" s="58"/>
      <c r="F23" s="58">
        <v>0</v>
      </c>
      <c r="G23" s="58">
        <v>6158.0476699999999</v>
      </c>
      <c r="H23" s="58">
        <v>7996.2041600000002</v>
      </c>
      <c r="I23" s="58">
        <v>8397.139360000001</v>
      </c>
      <c r="J23" s="58">
        <v>8065.5281999999997</v>
      </c>
      <c r="K23" s="58">
        <v>7888.6674199999989</v>
      </c>
      <c r="L23" s="58">
        <v>9605.6635999999999</v>
      </c>
      <c r="M23" s="58">
        <v>8757</v>
      </c>
      <c r="N23" s="58">
        <v>8577</v>
      </c>
      <c r="O23" s="58">
        <v>8501</v>
      </c>
      <c r="P23" s="58">
        <v>9759</v>
      </c>
      <c r="Q23" s="58">
        <v>9550</v>
      </c>
      <c r="R23" s="58">
        <v>9673</v>
      </c>
      <c r="S23" s="58">
        <v>9944</v>
      </c>
      <c r="T23" s="58">
        <v>10555</v>
      </c>
      <c r="U23" s="58">
        <v>9639</v>
      </c>
      <c r="W23" s="58">
        <f t="shared" si="54"/>
        <v>0</v>
      </c>
      <c r="X23" s="58">
        <f t="shared" si="55"/>
        <v>22551.391190000002</v>
      </c>
      <c r="Y23" s="58">
        <f t="shared" si="56"/>
        <v>34316.859219999998</v>
      </c>
      <c r="Z23" s="58">
        <f t="shared" si="57"/>
        <v>36387</v>
      </c>
      <c r="AA23" s="58">
        <f t="shared" ref="AA23:AA28" si="60">SUM(R23:V23)</f>
        <v>39811</v>
      </c>
      <c r="AB23" s="45" t="s">
        <v>9</v>
      </c>
      <c r="AD23" s="242">
        <f t="shared" si="59"/>
        <v>0</v>
      </c>
      <c r="AE23" s="242">
        <f t="shared" ref="AE23:AE68" si="61">SUM(R23:V23)-AA23</f>
        <v>0</v>
      </c>
    </row>
    <row r="24" spans="1:31" ht="15.95" customHeight="1" outlineLevel="1" x14ac:dyDescent="0.2">
      <c r="A24" s="57" t="s">
        <v>87</v>
      </c>
      <c r="B24" s="58">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W24" s="58">
        <f t="shared" si="54"/>
        <v>0</v>
      </c>
      <c r="X24" s="58">
        <f t="shared" si="55"/>
        <v>0</v>
      </c>
      <c r="Y24" s="58">
        <f t="shared" si="56"/>
        <v>0</v>
      </c>
      <c r="Z24" s="58">
        <f t="shared" si="57"/>
        <v>0</v>
      </c>
      <c r="AA24" s="58">
        <f t="shared" si="60"/>
        <v>0</v>
      </c>
      <c r="AB24" s="45" t="s">
        <v>9</v>
      </c>
      <c r="AD24" s="242">
        <f t="shared" si="59"/>
        <v>0</v>
      </c>
      <c r="AE24" s="242">
        <f t="shared" si="61"/>
        <v>0</v>
      </c>
    </row>
    <row r="25" spans="1:31" ht="15.95" customHeight="1" outlineLevel="1" x14ac:dyDescent="0.2">
      <c r="A25" s="57" t="s">
        <v>88</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W25" s="58">
        <f t="shared" si="54"/>
        <v>0</v>
      </c>
      <c r="X25" s="58">
        <f t="shared" si="55"/>
        <v>0</v>
      </c>
      <c r="Y25" s="58">
        <f t="shared" si="56"/>
        <v>0</v>
      </c>
      <c r="Z25" s="58">
        <f t="shared" si="57"/>
        <v>0</v>
      </c>
      <c r="AA25" s="58">
        <f t="shared" si="60"/>
        <v>0</v>
      </c>
      <c r="AB25" s="45" t="s">
        <v>9</v>
      </c>
      <c r="AD25" s="242">
        <f t="shared" si="59"/>
        <v>0</v>
      </c>
      <c r="AE25" s="242">
        <f t="shared" si="61"/>
        <v>0</v>
      </c>
    </row>
    <row r="26" spans="1:31" ht="15.95" customHeight="1" outlineLevel="1" x14ac:dyDescent="0.2">
      <c r="A26" s="57" t="s">
        <v>89</v>
      </c>
      <c r="B26" s="58">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W26" s="58">
        <f t="shared" si="54"/>
        <v>0</v>
      </c>
      <c r="X26" s="58">
        <f t="shared" si="55"/>
        <v>0</v>
      </c>
      <c r="Y26" s="58">
        <f t="shared" si="56"/>
        <v>0</v>
      </c>
      <c r="Z26" s="58">
        <f t="shared" si="57"/>
        <v>0</v>
      </c>
      <c r="AA26" s="58">
        <f t="shared" si="60"/>
        <v>0</v>
      </c>
      <c r="AB26" s="45" t="s">
        <v>9</v>
      </c>
      <c r="AD26" s="242">
        <f t="shared" si="59"/>
        <v>0</v>
      </c>
      <c r="AE26" s="242">
        <f t="shared" si="61"/>
        <v>0</v>
      </c>
    </row>
    <row r="27" spans="1:31" ht="15.95" customHeight="1" outlineLevel="1" x14ac:dyDescent="0.2">
      <c r="A27" s="57" t="s">
        <v>90</v>
      </c>
      <c r="B27" s="58">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W27" s="58">
        <f t="shared" si="54"/>
        <v>0</v>
      </c>
      <c r="X27" s="58">
        <f t="shared" si="55"/>
        <v>0</v>
      </c>
      <c r="Y27" s="58">
        <f t="shared" si="56"/>
        <v>0</v>
      </c>
      <c r="Z27" s="58">
        <f t="shared" si="57"/>
        <v>0</v>
      </c>
      <c r="AA27" s="58">
        <f t="shared" si="60"/>
        <v>0</v>
      </c>
      <c r="AB27" s="45" t="s">
        <v>9</v>
      </c>
      <c r="AD27" s="242">
        <f t="shared" si="59"/>
        <v>0</v>
      </c>
      <c r="AE27" s="242">
        <f t="shared" si="61"/>
        <v>0</v>
      </c>
    </row>
    <row r="28" spans="1:31" ht="15.95" customHeight="1" outlineLevel="1" x14ac:dyDescent="0.2">
      <c r="A28" s="57" t="s">
        <v>91</v>
      </c>
      <c r="B28" s="58">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W28" s="58">
        <f t="shared" si="54"/>
        <v>0</v>
      </c>
      <c r="X28" s="58">
        <f t="shared" si="55"/>
        <v>0</v>
      </c>
      <c r="Y28" s="58">
        <f t="shared" si="56"/>
        <v>0</v>
      </c>
      <c r="Z28" s="58">
        <f t="shared" si="57"/>
        <v>0</v>
      </c>
      <c r="AA28" s="58">
        <f t="shared" si="60"/>
        <v>0</v>
      </c>
      <c r="AB28" s="45" t="s">
        <v>9</v>
      </c>
      <c r="AD28" s="242">
        <f t="shared" si="59"/>
        <v>0</v>
      </c>
      <c r="AE28" s="242">
        <f t="shared" si="61"/>
        <v>0</v>
      </c>
    </row>
    <row r="29" spans="1:31" ht="15.95" customHeight="1" outlineLevel="1" x14ac:dyDescent="0.2">
      <c r="A29" s="55" t="s">
        <v>92</v>
      </c>
      <c r="B29" s="56">
        <f t="shared" ref="B29:P29" si="62">SUM(B30:B40)</f>
        <v>0</v>
      </c>
      <c r="C29" s="56">
        <f t="shared" si="62"/>
        <v>0</v>
      </c>
      <c r="D29" s="56">
        <f t="shared" si="62"/>
        <v>0</v>
      </c>
      <c r="E29" s="56">
        <f t="shared" si="62"/>
        <v>0</v>
      </c>
      <c r="F29" s="56">
        <f t="shared" si="62"/>
        <v>0</v>
      </c>
      <c r="G29" s="56">
        <f t="shared" si="62"/>
        <v>-284.39432930044995</v>
      </c>
      <c r="H29" s="56">
        <f t="shared" si="62"/>
        <v>-405.34595708160003</v>
      </c>
      <c r="I29" s="56">
        <f t="shared" si="62"/>
        <v>-411.76350773359997</v>
      </c>
      <c r="J29" s="56">
        <f t="shared" si="62"/>
        <v>-408.16147999999998</v>
      </c>
      <c r="K29" s="56">
        <f t="shared" si="62"/>
        <v>-411.53370999999993</v>
      </c>
      <c r="L29" s="56">
        <f t="shared" si="62"/>
        <v>-466.85838999999999</v>
      </c>
      <c r="M29" s="56">
        <f t="shared" si="62"/>
        <v>-418</v>
      </c>
      <c r="N29" s="56">
        <f t="shared" si="62"/>
        <v>-416</v>
      </c>
      <c r="O29" s="56">
        <f t="shared" si="62"/>
        <v>-422</v>
      </c>
      <c r="P29" s="56">
        <f t="shared" si="62"/>
        <v>-485</v>
      </c>
      <c r="Q29" s="56">
        <f t="shared" ref="Q29" si="63">SUM(Q30:Q40)</f>
        <v>-471</v>
      </c>
      <c r="R29" s="56">
        <f t="shared" ref="R29:S29" si="64">SUM(R30:R40)</f>
        <v>-480</v>
      </c>
      <c r="S29" s="56">
        <f t="shared" si="64"/>
        <v>-492</v>
      </c>
      <c r="T29" s="56">
        <f t="shared" ref="T29:U29" si="65">SUM(T30:T40)</f>
        <v>-523</v>
      </c>
      <c r="U29" s="56">
        <f t="shared" si="65"/>
        <v>-478</v>
      </c>
      <c r="W29" s="56">
        <f t="shared" si="54"/>
        <v>0</v>
      </c>
      <c r="X29" s="56">
        <f t="shared" si="55"/>
        <v>-1101.50379411565</v>
      </c>
      <c r="Y29" s="56">
        <f t="shared" si="56"/>
        <v>-1704.5535799999998</v>
      </c>
      <c r="Z29" s="56">
        <f t="shared" si="57"/>
        <v>-1794</v>
      </c>
      <c r="AA29" s="56">
        <f t="shared" ref="AA29:AA68" si="66">SUM(R29:V29)</f>
        <v>-1973</v>
      </c>
      <c r="AB29" s="45" t="s">
        <v>9</v>
      </c>
      <c r="AC29" s="56"/>
      <c r="AD29" s="242">
        <f t="shared" si="59"/>
        <v>0</v>
      </c>
      <c r="AE29" s="242">
        <f t="shared" si="61"/>
        <v>0</v>
      </c>
    </row>
    <row r="30" spans="1:31" ht="15.95" customHeight="1" outlineLevel="1" x14ac:dyDescent="0.2">
      <c r="A30" s="57" t="s">
        <v>93</v>
      </c>
      <c r="B30" s="58">
        <v>0</v>
      </c>
      <c r="C30" s="58">
        <v>0</v>
      </c>
      <c r="D30" s="58">
        <v>0</v>
      </c>
      <c r="E30" s="58">
        <v>0</v>
      </c>
      <c r="F30" s="58">
        <v>0</v>
      </c>
      <c r="G30" s="58">
        <v>-40.02731</v>
      </c>
      <c r="H30" s="58">
        <v>-51.97533</v>
      </c>
      <c r="I30" s="58">
        <v>-54.581409999999991</v>
      </c>
      <c r="J30" s="58">
        <v>-52.410969999999999</v>
      </c>
      <c r="K30" s="58">
        <v>-51.266380000000005</v>
      </c>
      <c r="L30" s="58">
        <v>-59.296309999999998</v>
      </c>
      <c r="M30" s="58">
        <v>-54</v>
      </c>
      <c r="N30" s="58">
        <v>-56</v>
      </c>
      <c r="O30" s="58">
        <v>-55</v>
      </c>
      <c r="P30" s="58">
        <v>-63</v>
      </c>
      <c r="Q30" s="58">
        <v>-62</v>
      </c>
      <c r="R30" s="58">
        <v>-63</v>
      </c>
      <c r="S30" s="58">
        <v>-65</v>
      </c>
      <c r="T30" s="58">
        <v>-69</v>
      </c>
      <c r="U30" s="58">
        <v>-63</v>
      </c>
      <c r="W30" s="58">
        <f t="shared" si="54"/>
        <v>0</v>
      </c>
      <c r="X30" s="58">
        <f t="shared" si="55"/>
        <v>-146.58404999999999</v>
      </c>
      <c r="Y30" s="58">
        <f t="shared" si="56"/>
        <v>-216.97366</v>
      </c>
      <c r="Z30" s="58">
        <f t="shared" si="57"/>
        <v>-236</v>
      </c>
      <c r="AA30" s="58">
        <f t="shared" si="66"/>
        <v>-260</v>
      </c>
      <c r="AB30" s="45" t="s">
        <v>9</v>
      </c>
      <c r="AD30" s="242">
        <f t="shared" si="59"/>
        <v>0</v>
      </c>
      <c r="AE30" s="242">
        <f t="shared" si="61"/>
        <v>0</v>
      </c>
    </row>
    <row r="31" spans="1:31" ht="15.95" customHeight="1" outlineLevel="1" x14ac:dyDescent="0.2">
      <c r="A31" s="57" t="s">
        <v>94</v>
      </c>
      <c r="B31" s="58">
        <v>0</v>
      </c>
      <c r="C31" s="58">
        <v>0</v>
      </c>
      <c r="D31" s="58">
        <v>0</v>
      </c>
      <c r="E31" s="58">
        <v>0</v>
      </c>
      <c r="F31" s="58">
        <v>0</v>
      </c>
      <c r="G31" s="58">
        <v>-184.74142999999998</v>
      </c>
      <c r="H31" s="58">
        <v>-239.88613000000001</v>
      </c>
      <c r="I31" s="58">
        <v>-251.91418999999999</v>
      </c>
      <c r="J31" s="58">
        <v>-241.98029</v>
      </c>
      <c r="K31" s="58">
        <v>-236.67</v>
      </c>
      <c r="L31" s="58">
        <v>-273.64738</v>
      </c>
      <c r="M31" s="58">
        <v>-249</v>
      </c>
      <c r="N31" s="58">
        <v>-257</v>
      </c>
      <c r="O31" s="58">
        <v>-255</v>
      </c>
      <c r="P31" s="58">
        <v>-293</v>
      </c>
      <c r="Q31" s="58">
        <v>-285</v>
      </c>
      <c r="R31" s="58">
        <v>-290</v>
      </c>
      <c r="S31" s="58">
        <v>-298</v>
      </c>
      <c r="T31" s="58">
        <v>-316</v>
      </c>
      <c r="U31" s="58">
        <v>-289</v>
      </c>
      <c r="W31" s="58">
        <f t="shared" si="54"/>
        <v>0</v>
      </c>
      <c r="X31" s="58">
        <f t="shared" si="55"/>
        <v>-676.54174999999998</v>
      </c>
      <c r="Y31" s="58">
        <f t="shared" si="56"/>
        <v>-1001.2976699999999</v>
      </c>
      <c r="Z31" s="58">
        <f t="shared" si="57"/>
        <v>-1090</v>
      </c>
      <c r="AA31" s="58">
        <f t="shared" si="66"/>
        <v>-1193</v>
      </c>
      <c r="AB31" s="45" t="s">
        <v>9</v>
      </c>
      <c r="AD31" s="242">
        <f t="shared" si="59"/>
        <v>0</v>
      </c>
      <c r="AE31" s="242">
        <f t="shared" si="61"/>
        <v>0</v>
      </c>
    </row>
    <row r="32" spans="1:31" ht="15.95" customHeight="1" outlineLevel="1" x14ac:dyDescent="0.2">
      <c r="A32" s="57" t="s">
        <v>95</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W32" s="58">
        <f t="shared" si="54"/>
        <v>0</v>
      </c>
      <c r="X32" s="58">
        <f t="shared" si="55"/>
        <v>0</v>
      </c>
      <c r="Y32" s="58">
        <f t="shared" si="56"/>
        <v>0</v>
      </c>
      <c r="Z32" s="58">
        <f t="shared" si="57"/>
        <v>0</v>
      </c>
      <c r="AA32" s="58">
        <f t="shared" si="66"/>
        <v>0</v>
      </c>
      <c r="AB32" s="45" t="s">
        <v>9</v>
      </c>
      <c r="AD32" s="242">
        <f t="shared" si="59"/>
        <v>0</v>
      </c>
      <c r="AE32" s="242">
        <f t="shared" si="61"/>
        <v>0</v>
      </c>
    </row>
    <row r="33" spans="1:34" ht="15.95" customHeight="1" outlineLevel="1" x14ac:dyDescent="0.2">
      <c r="A33" s="57" t="s">
        <v>96</v>
      </c>
      <c r="B33" s="58">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W33" s="58">
        <f t="shared" si="54"/>
        <v>0</v>
      </c>
      <c r="X33" s="58">
        <f t="shared" si="55"/>
        <v>0</v>
      </c>
      <c r="Y33" s="58">
        <f t="shared" si="56"/>
        <v>0</v>
      </c>
      <c r="Z33" s="58">
        <f t="shared" si="57"/>
        <v>0</v>
      </c>
      <c r="AA33" s="58">
        <f t="shared" si="66"/>
        <v>0</v>
      </c>
      <c r="AB33" s="45" t="s">
        <v>9</v>
      </c>
      <c r="AD33" s="242">
        <f t="shared" si="59"/>
        <v>0</v>
      </c>
      <c r="AE33" s="242">
        <f t="shared" si="61"/>
        <v>0</v>
      </c>
    </row>
    <row r="34" spans="1:34" ht="15.95" customHeight="1" outlineLevel="1" x14ac:dyDescent="0.2">
      <c r="A34" s="57" t="s">
        <v>97</v>
      </c>
      <c r="B34" s="58">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W34" s="58">
        <f t="shared" si="54"/>
        <v>0</v>
      </c>
      <c r="X34" s="58">
        <f t="shared" si="55"/>
        <v>0</v>
      </c>
      <c r="Y34" s="58">
        <f t="shared" si="56"/>
        <v>0</v>
      </c>
      <c r="Z34" s="58">
        <f t="shared" si="57"/>
        <v>0</v>
      </c>
      <c r="AA34" s="58">
        <f t="shared" si="66"/>
        <v>0</v>
      </c>
      <c r="AB34" s="45" t="s">
        <v>9</v>
      </c>
      <c r="AD34" s="242">
        <f t="shared" si="59"/>
        <v>0</v>
      </c>
      <c r="AE34" s="242">
        <f t="shared" si="61"/>
        <v>0</v>
      </c>
    </row>
    <row r="35" spans="1:34" ht="15.95" customHeight="1" outlineLevel="1" x14ac:dyDescent="0.2">
      <c r="A35" s="57" t="s">
        <v>98</v>
      </c>
      <c r="B35" s="58"/>
      <c r="C35" s="58"/>
      <c r="D35" s="58"/>
      <c r="E35" s="58"/>
      <c r="F35" s="58"/>
      <c r="G35" s="58"/>
      <c r="H35" s="58"/>
      <c r="I35" s="58"/>
      <c r="J35" s="58"/>
      <c r="K35" s="58"/>
      <c r="L35" s="58"/>
      <c r="M35" s="58"/>
      <c r="N35" s="58"/>
      <c r="O35" s="58"/>
      <c r="P35" s="58">
        <v>0</v>
      </c>
      <c r="Q35" s="58">
        <v>0</v>
      </c>
      <c r="R35" s="58">
        <v>0</v>
      </c>
      <c r="S35" s="58">
        <v>0</v>
      </c>
      <c r="T35" s="58">
        <v>0</v>
      </c>
      <c r="U35" s="58">
        <v>0</v>
      </c>
      <c r="W35" s="58">
        <f t="shared" si="54"/>
        <v>0</v>
      </c>
      <c r="X35" s="58">
        <f t="shared" si="55"/>
        <v>0</v>
      </c>
      <c r="Y35" s="58">
        <f t="shared" si="56"/>
        <v>0</v>
      </c>
      <c r="Z35" s="58">
        <f t="shared" si="57"/>
        <v>0</v>
      </c>
      <c r="AA35" s="58">
        <f t="shared" si="66"/>
        <v>0</v>
      </c>
      <c r="AB35" s="45" t="s">
        <v>9</v>
      </c>
      <c r="AD35" s="242">
        <f t="shared" si="59"/>
        <v>0</v>
      </c>
      <c r="AE35" s="242">
        <f t="shared" si="61"/>
        <v>0</v>
      </c>
    </row>
    <row r="36" spans="1:34" ht="15.95" customHeight="1" outlineLevel="1" x14ac:dyDescent="0.2">
      <c r="A36" s="57" t="s">
        <v>305</v>
      </c>
      <c r="B36" s="58">
        <v>0</v>
      </c>
      <c r="C36" s="58">
        <v>0</v>
      </c>
      <c r="D36" s="58">
        <v>0</v>
      </c>
      <c r="E36" s="58">
        <v>0</v>
      </c>
      <c r="F36" s="58">
        <v>0</v>
      </c>
      <c r="G36" s="58">
        <v>0</v>
      </c>
      <c r="H36" s="58">
        <v>0</v>
      </c>
      <c r="I36" s="58">
        <v>0</v>
      </c>
      <c r="J36" s="58">
        <v>0</v>
      </c>
      <c r="K36" s="58">
        <v>0</v>
      </c>
      <c r="L36" s="58">
        <v>0</v>
      </c>
      <c r="M36" s="58">
        <v>0</v>
      </c>
      <c r="N36" s="58">
        <v>0</v>
      </c>
      <c r="O36" s="58">
        <v>0</v>
      </c>
      <c r="P36" s="58">
        <v>-31</v>
      </c>
      <c r="Q36" s="58">
        <v>-11</v>
      </c>
      <c r="R36" s="58">
        <v>-11</v>
      </c>
      <c r="S36" s="58">
        <v>-11</v>
      </c>
      <c r="T36" s="58">
        <v>-12</v>
      </c>
      <c r="U36" s="58">
        <v>-11</v>
      </c>
      <c r="W36" s="58">
        <f t="shared" si="54"/>
        <v>0</v>
      </c>
      <c r="X36" s="58">
        <f t="shared" si="55"/>
        <v>0</v>
      </c>
      <c r="Y36" s="58">
        <f t="shared" si="56"/>
        <v>0</v>
      </c>
      <c r="Z36" s="58">
        <f t="shared" si="57"/>
        <v>-42</v>
      </c>
      <c r="AA36" s="58">
        <f t="shared" si="66"/>
        <v>-45</v>
      </c>
      <c r="AB36" s="45" t="s">
        <v>9</v>
      </c>
      <c r="AD36" s="242">
        <f t="shared" si="59"/>
        <v>0</v>
      </c>
      <c r="AE36" s="242">
        <f t="shared" si="61"/>
        <v>0</v>
      </c>
    </row>
    <row r="37" spans="1:34" ht="15.95" customHeight="1" outlineLevel="1" x14ac:dyDescent="0.2">
      <c r="A37" s="57" t="s">
        <v>99</v>
      </c>
      <c r="B37" s="58">
        <v>0</v>
      </c>
      <c r="C37" s="58">
        <v>0</v>
      </c>
      <c r="D37" s="58">
        <v>0</v>
      </c>
      <c r="E37" s="58">
        <v>0</v>
      </c>
      <c r="F37" s="58">
        <v>0</v>
      </c>
      <c r="G37" s="58">
        <v>-24.025915720180002</v>
      </c>
      <c r="H37" s="58">
        <v>-31.199520832640001</v>
      </c>
      <c r="I37" s="58">
        <v>-32.684765093440006</v>
      </c>
      <c r="J37" s="58">
        <v>-31.084520000000001</v>
      </c>
      <c r="K37" s="58">
        <v>-30.20739</v>
      </c>
      <c r="L37" s="58">
        <v>-36.52214</v>
      </c>
      <c r="M37" s="58">
        <v>-33</v>
      </c>
      <c r="N37" s="58">
        <v>-33</v>
      </c>
      <c r="O37" s="58">
        <v>-32</v>
      </c>
      <c r="P37" s="58">
        <v>-7</v>
      </c>
      <c r="Q37" s="58">
        <v>-25</v>
      </c>
      <c r="R37" s="58">
        <v>-26</v>
      </c>
      <c r="S37" s="58">
        <v>-26</v>
      </c>
      <c r="T37" s="58">
        <v>-28</v>
      </c>
      <c r="U37" s="58">
        <v>-25</v>
      </c>
      <c r="W37" s="58">
        <f t="shared" si="54"/>
        <v>0</v>
      </c>
      <c r="X37" s="58">
        <f t="shared" si="55"/>
        <v>-87.910201646260006</v>
      </c>
      <c r="Y37" s="58">
        <f t="shared" si="56"/>
        <v>-130.81405000000001</v>
      </c>
      <c r="Z37" s="58">
        <f t="shared" si="57"/>
        <v>-97</v>
      </c>
      <c r="AA37" s="58">
        <f t="shared" si="66"/>
        <v>-105</v>
      </c>
      <c r="AB37" s="45" t="s">
        <v>9</v>
      </c>
      <c r="AD37" s="242">
        <f t="shared" si="59"/>
        <v>0</v>
      </c>
      <c r="AE37" s="242">
        <f t="shared" si="61"/>
        <v>0</v>
      </c>
    </row>
    <row r="38" spans="1:34" ht="15.95" customHeight="1" outlineLevel="1" x14ac:dyDescent="0.2">
      <c r="A38" s="57" t="s">
        <v>100</v>
      </c>
      <c r="B38" s="58">
        <v>0</v>
      </c>
      <c r="C38" s="58">
        <v>0</v>
      </c>
      <c r="D38" s="58">
        <v>0</v>
      </c>
      <c r="E38" s="58">
        <v>0</v>
      </c>
      <c r="F38" s="58">
        <v>0</v>
      </c>
      <c r="G38" s="58">
        <v>-23.733115720180002</v>
      </c>
      <c r="H38" s="58">
        <v>-30.817370832640002</v>
      </c>
      <c r="I38" s="58">
        <v>-32.362575093440007</v>
      </c>
      <c r="J38" s="58">
        <v>-31.084520000000001</v>
      </c>
      <c r="K38" s="58">
        <v>-30.20759</v>
      </c>
      <c r="L38" s="58">
        <v>-36.52214</v>
      </c>
      <c r="M38" s="58">
        <v>-33</v>
      </c>
      <c r="N38" s="58">
        <v>-33</v>
      </c>
      <c r="O38" s="58">
        <v>-32</v>
      </c>
      <c r="P38" s="58">
        <v>-38</v>
      </c>
      <c r="Q38" s="58">
        <v>-35</v>
      </c>
      <c r="R38" s="58">
        <v>-37</v>
      </c>
      <c r="S38" s="58">
        <v>-38</v>
      </c>
      <c r="T38" s="58">
        <v>-40</v>
      </c>
      <c r="U38" s="58">
        <v>-35</v>
      </c>
      <c r="W38" s="58">
        <f t="shared" si="54"/>
        <v>0</v>
      </c>
      <c r="X38" s="58">
        <f t="shared" si="55"/>
        <v>-86.913061646260019</v>
      </c>
      <c r="Y38" s="58">
        <f t="shared" si="56"/>
        <v>-130.81425000000002</v>
      </c>
      <c r="Z38" s="58">
        <f t="shared" si="57"/>
        <v>-138</v>
      </c>
      <c r="AA38" s="58">
        <f t="shared" si="66"/>
        <v>-150</v>
      </c>
      <c r="AB38" s="45" t="s">
        <v>9</v>
      </c>
      <c r="AD38" s="242">
        <f t="shared" si="59"/>
        <v>0</v>
      </c>
      <c r="AE38" s="242">
        <f t="shared" si="61"/>
        <v>0</v>
      </c>
    </row>
    <row r="39" spans="1:34" ht="15.95" customHeight="1" outlineLevel="1" x14ac:dyDescent="0.2">
      <c r="A39" s="57" t="s">
        <v>101</v>
      </c>
      <c r="B39" s="58">
        <v>0</v>
      </c>
      <c r="C39" s="58">
        <v>0</v>
      </c>
      <c r="D39" s="58">
        <v>0</v>
      </c>
      <c r="E39" s="58">
        <v>0</v>
      </c>
      <c r="F39" s="58">
        <v>0</v>
      </c>
      <c r="G39" s="58">
        <v>-11.866557860090001</v>
      </c>
      <c r="H39" s="58">
        <v>-15.408685416320001</v>
      </c>
      <c r="I39" s="58">
        <v>-16.181287546720004</v>
      </c>
      <c r="J39" s="58">
        <v>-15.542260000000001</v>
      </c>
      <c r="K39" s="58">
        <v>-15.103789999999998</v>
      </c>
      <c r="L39" s="58">
        <v>-18.26107</v>
      </c>
      <c r="M39" s="58">
        <v>-17</v>
      </c>
      <c r="N39" s="58">
        <v>-16</v>
      </c>
      <c r="O39" s="58">
        <v>-16</v>
      </c>
      <c r="P39" s="58">
        <v>-19</v>
      </c>
      <c r="Q39" s="58">
        <v>-18</v>
      </c>
      <c r="R39" s="58">
        <v>-18</v>
      </c>
      <c r="S39" s="58">
        <v>-19</v>
      </c>
      <c r="T39" s="58">
        <v>-20</v>
      </c>
      <c r="U39" s="58">
        <v>-18</v>
      </c>
      <c r="W39" s="58">
        <f t="shared" si="54"/>
        <v>0</v>
      </c>
      <c r="X39" s="58">
        <f t="shared" si="55"/>
        <v>-43.456530823130009</v>
      </c>
      <c r="Y39" s="58">
        <f t="shared" si="56"/>
        <v>-65.907119999999992</v>
      </c>
      <c r="Z39" s="58">
        <f t="shared" si="57"/>
        <v>-69</v>
      </c>
      <c r="AA39" s="58">
        <f t="shared" si="66"/>
        <v>-75</v>
      </c>
      <c r="AB39" s="45" t="s">
        <v>9</v>
      </c>
      <c r="AD39" s="242">
        <f t="shared" si="59"/>
        <v>0</v>
      </c>
      <c r="AE39" s="242">
        <f t="shared" si="61"/>
        <v>0</v>
      </c>
    </row>
    <row r="40" spans="1:34" ht="15.95" customHeight="1" outlineLevel="1" x14ac:dyDescent="0.2">
      <c r="A40" s="57" t="s">
        <v>102</v>
      </c>
      <c r="B40" s="58">
        <v>0</v>
      </c>
      <c r="C40" s="58">
        <v>0</v>
      </c>
      <c r="D40" s="58">
        <v>0</v>
      </c>
      <c r="E40" s="58">
        <v>0</v>
      </c>
      <c r="F40" s="58">
        <v>0</v>
      </c>
      <c r="G40" s="58">
        <v>0</v>
      </c>
      <c r="H40" s="58">
        <v>-36.058920000000001</v>
      </c>
      <c r="I40" s="58">
        <v>-24.039279999999998</v>
      </c>
      <c r="J40" s="58">
        <v>-36.058920000000001</v>
      </c>
      <c r="K40" s="58">
        <v>-48.078559999999996</v>
      </c>
      <c r="L40" s="58">
        <v>-42.609349999999999</v>
      </c>
      <c r="M40" s="58">
        <v>-32</v>
      </c>
      <c r="N40" s="58">
        <v>-21</v>
      </c>
      <c r="O40" s="58">
        <v>-32</v>
      </c>
      <c r="P40" s="58">
        <v>-34</v>
      </c>
      <c r="Q40" s="58">
        <v>-35</v>
      </c>
      <c r="R40" s="58">
        <v>-35</v>
      </c>
      <c r="S40" s="58">
        <v>-35</v>
      </c>
      <c r="T40" s="58">
        <v>-38</v>
      </c>
      <c r="U40" s="58">
        <v>-37</v>
      </c>
      <c r="W40" s="58">
        <f t="shared" si="54"/>
        <v>0</v>
      </c>
      <c r="X40" s="58">
        <f t="shared" si="55"/>
        <v>-60.098199999999999</v>
      </c>
      <c r="Y40" s="58">
        <f t="shared" si="56"/>
        <v>-158.74682999999999</v>
      </c>
      <c r="Z40" s="58">
        <f t="shared" si="57"/>
        <v>-122</v>
      </c>
      <c r="AA40" s="58">
        <f t="shared" si="66"/>
        <v>-145</v>
      </c>
      <c r="AB40" s="45" t="s">
        <v>9</v>
      </c>
      <c r="AD40" s="242">
        <f t="shared" si="59"/>
        <v>0</v>
      </c>
      <c r="AE40" s="242">
        <f t="shared" si="61"/>
        <v>0</v>
      </c>
    </row>
    <row r="41" spans="1:34" ht="15.95" customHeight="1" outlineLevel="1" x14ac:dyDescent="0.2">
      <c r="A41" s="55" t="s">
        <v>103</v>
      </c>
      <c r="B41" s="56">
        <f t="shared" ref="B41:P41" si="67">B22+B29</f>
        <v>0</v>
      </c>
      <c r="C41" s="56">
        <f t="shared" si="67"/>
        <v>0</v>
      </c>
      <c r="D41" s="56">
        <f t="shared" si="67"/>
        <v>0</v>
      </c>
      <c r="E41" s="56">
        <f t="shared" si="67"/>
        <v>0</v>
      </c>
      <c r="F41" s="56">
        <f t="shared" si="67"/>
        <v>0</v>
      </c>
      <c r="G41" s="56">
        <f t="shared" si="67"/>
        <v>5873.6533406995495</v>
      </c>
      <c r="H41" s="56">
        <f t="shared" si="67"/>
        <v>7590.8582029183999</v>
      </c>
      <c r="I41" s="56">
        <f t="shared" si="67"/>
        <v>7985.3758522664011</v>
      </c>
      <c r="J41" s="56">
        <f t="shared" si="67"/>
        <v>7657.36672</v>
      </c>
      <c r="K41" s="56">
        <f t="shared" si="67"/>
        <v>7477.1337099999992</v>
      </c>
      <c r="L41" s="56">
        <f t="shared" si="67"/>
        <v>9138.8052100000004</v>
      </c>
      <c r="M41" s="56">
        <f t="shared" si="67"/>
        <v>8339</v>
      </c>
      <c r="N41" s="56">
        <f t="shared" si="67"/>
        <v>8161</v>
      </c>
      <c r="O41" s="56">
        <f t="shared" si="67"/>
        <v>8079</v>
      </c>
      <c r="P41" s="56">
        <f t="shared" si="67"/>
        <v>9274</v>
      </c>
      <c r="Q41" s="56">
        <f t="shared" ref="Q41" si="68">Q22+Q29</f>
        <v>9079</v>
      </c>
      <c r="R41" s="56">
        <f>R22+R29</f>
        <v>9193</v>
      </c>
      <c r="S41" s="56">
        <f>S22+S29</f>
        <v>9452</v>
      </c>
      <c r="T41" s="56">
        <f>T22+T29</f>
        <v>10032</v>
      </c>
      <c r="U41" s="56">
        <f>U22+U29</f>
        <v>9161</v>
      </c>
      <c r="W41" s="56">
        <f t="shared" si="54"/>
        <v>0</v>
      </c>
      <c r="X41" s="56">
        <f t="shared" si="55"/>
        <v>21449.887395884351</v>
      </c>
      <c r="Y41" s="56">
        <f t="shared" si="56"/>
        <v>32612.305639999999</v>
      </c>
      <c r="Z41" s="56">
        <f t="shared" si="57"/>
        <v>34593</v>
      </c>
      <c r="AA41" s="56">
        <f t="shared" si="66"/>
        <v>37838</v>
      </c>
      <c r="AB41" s="45" t="s">
        <v>9</v>
      </c>
      <c r="AC41" s="48"/>
      <c r="AD41" s="242">
        <f t="shared" si="59"/>
        <v>0</v>
      </c>
      <c r="AE41" s="242">
        <f t="shared" si="61"/>
        <v>0</v>
      </c>
    </row>
    <row r="42" spans="1:34" ht="15.95" customHeight="1" outlineLevel="1" x14ac:dyDescent="0.2">
      <c r="A42" s="55" t="s">
        <v>104</v>
      </c>
      <c r="B42" s="56">
        <f t="shared" ref="B42:M42" si="69">SUM(B43:B46)</f>
        <v>0</v>
      </c>
      <c r="C42" s="56">
        <f t="shared" si="69"/>
        <v>0</v>
      </c>
      <c r="D42" s="56">
        <f t="shared" si="69"/>
        <v>0</v>
      </c>
      <c r="E42" s="56">
        <f t="shared" si="69"/>
        <v>0</v>
      </c>
      <c r="F42" s="56">
        <f t="shared" si="69"/>
        <v>0</v>
      </c>
      <c r="G42" s="56">
        <f t="shared" si="69"/>
        <v>-1642.2192499999999</v>
      </c>
      <c r="H42" s="56">
        <f t="shared" si="69"/>
        <v>-1559.4324200000001</v>
      </c>
      <c r="I42" s="56">
        <f t="shared" si="69"/>
        <v>-1983.6245200000001</v>
      </c>
      <c r="J42" s="56">
        <f t="shared" si="69"/>
        <v>-2419.43615</v>
      </c>
      <c r="K42" s="56">
        <f t="shared" si="69"/>
        <v>-2426.5139300000001</v>
      </c>
      <c r="L42" s="56">
        <f t="shared" si="69"/>
        <v>-2627.3113400000002</v>
      </c>
      <c r="M42" s="56">
        <f t="shared" si="69"/>
        <v>-2280</v>
      </c>
      <c r="N42" s="56">
        <v>-2419</v>
      </c>
      <c r="O42" s="56">
        <v>-2577</v>
      </c>
      <c r="P42" s="56">
        <f t="shared" ref="P42:Q42" si="70">SUM(P43:P46)</f>
        <v>-2395</v>
      </c>
      <c r="Q42" s="56">
        <f t="shared" si="70"/>
        <v>-1192</v>
      </c>
      <c r="R42" s="56">
        <f>SUM(R43:R46)</f>
        <v>-2104</v>
      </c>
      <c r="S42" s="56">
        <f>SUM(S43:S46)</f>
        <v>-2225</v>
      </c>
      <c r="T42" s="56">
        <f>SUM(T43:T46)</f>
        <v>-2181</v>
      </c>
      <c r="U42" s="56">
        <f>SUM(U43:U46)</f>
        <v>-2124</v>
      </c>
      <c r="W42" s="56">
        <f t="shared" si="54"/>
        <v>0</v>
      </c>
      <c r="X42" s="56">
        <f t="shared" si="55"/>
        <v>-5185.2761900000005</v>
      </c>
      <c r="Y42" s="56">
        <f t="shared" si="56"/>
        <v>-9753.2614200000007</v>
      </c>
      <c r="Z42" s="56">
        <f t="shared" si="57"/>
        <v>-8583</v>
      </c>
      <c r="AA42" s="56">
        <f t="shared" si="66"/>
        <v>-8634</v>
      </c>
      <c r="AB42" s="45" t="s">
        <v>9</v>
      </c>
      <c r="AD42" s="242">
        <f t="shared" si="59"/>
        <v>0</v>
      </c>
      <c r="AE42" s="242">
        <f t="shared" si="61"/>
        <v>0</v>
      </c>
    </row>
    <row r="43" spans="1:34" ht="15.95" customHeight="1" outlineLevel="1" x14ac:dyDescent="0.2">
      <c r="A43" s="57" t="s">
        <v>105</v>
      </c>
      <c r="B43" s="58">
        <v>0</v>
      </c>
      <c r="C43" s="58">
        <v>0</v>
      </c>
      <c r="D43" s="58">
        <v>0</v>
      </c>
      <c r="E43" s="58">
        <v>0</v>
      </c>
      <c r="F43" s="58">
        <v>0</v>
      </c>
      <c r="G43" s="58">
        <v>0</v>
      </c>
      <c r="H43" s="58">
        <v>0</v>
      </c>
      <c r="I43" s="58">
        <v>0</v>
      </c>
      <c r="J43" s="58">
        <v>0</v>
      </c>
      <c r="K43" s="58">
        <v>0</v>
      </c>
      <c r="L43" s="58">
        <v>0</v>
      </c>
      <c r="M43" s="58">
        <v>0</v>
      </c>
      <c r="N43" s="58">
        <v>0</v>
      </c>
      <c r="O43" s="58">
        <v>0</v>
      </c>
      <c r="P43" s="58">
        <v>0</v>
      </c>
      <c r="Q43" s="58">
        <v>0</v>
      </c>
      <c r="R43" s="58">
        <v>0</v>
      </c>
      <c r="S43" s="58">
        <v>0</v>
      </c>
      <c r="T43" s="58">
        <v>0</v>
      </c>
      <c r="U43" s="58">
        <v>0</v>
      </c>
      <c r="W43" s="58">
        <f t="shared" si="54"/>
        <v>0</v>
      </c>
      <c r="X43" s="58">
        <f t="shared" si="55"/>
        <v>0</v>
      </c>
      <c r="Y43" s="58">
        <f t="shared" si="56"/>
        <v>0</v>
      </c>
      <c r="Z43" s="58">
        <f t="shared" si="57"/>
        <v>0</v>
      </c>
      <c r="AA43" s="58">
        <f t="shared" si="66"/>
        <v>0</v>
      </c>
      <c r="AB43" s="45" t="s">
        <v>9</v>
      </c>
      <c r="AD43" s="242">
        <f t="shared" si="59"/>
        <v>0</v>
      </c>
      <c r="AE43" s="242">
        <f t="shared" si="61"/>
        <v>0</v>
      </c>
    </row>
    <row r="44" spans="1:34" ht="15.95" customHeight="1" outlineLevel="1" x14ac:dyDescent="0.2">
      <c r="A44" s="57" t="s">
        <v>106</v>
      </c>
      <c r="B44" s="58">
        <v>0</v>
      </c>
      <c r="C44" s="58">
        <v>0</v>
      </c>
      <c r="D44" s="58">
        <v>0</v>
      </c>
      <c r="E44" s="58">
        <v>0</v>
      </c>
      <c r="F44" s="58">
        <v>0</v>
      </c>
      <c r="G44" s="58">
        <v>-173.86502999999999</v>
      </c>
      <c r="H44" s="58">
        <v>-91.078220000000002</v>
      </c>
      <c r="I44" s="58">
        <v>0</v>
      </c>
      <c r="J44" s="58">
        <v>-779.32515999999998</v>
      </c>
      <c r="K44" s="58">
        <v>-786.40295000000003</v>
      </c>
      <c r="L44" s="58">
        <v>-987.20036000000005</v>
      </c>
      <c r="M44" s="58">
        <v>-643</v>
      </c>
      <c r="N44" s="58">
        <v>-776</v>
      </c>
      <c r="O44" s="58">
        <v>-933</v>
      </c>
      <c r="P44" s="58">
        <v>-754</v>
      </c>
      <c r="Q44" s="58">
        <v>-921</v>
      </c>
      <c r="R44" s="58">
        <v>-780</v>
      </c>
      <c r="S44" s="58">
        <v>-901</v>
      </c>
      <c r="T44" s="58">
        <v>-857</v>
      </c>
      <c r="U44" s="58">
        <v>-800</v>
      </c>
      <c r="W44" s="58">
        <f t="shared" si="54"/>
        <v>0</v>
      </c>
      <c r="X44" s="58">
        <f t="shared" si="55"/>
        <v>-264.94324999999998</v>
      </c>
      <c r="Y44" s="58">
        <f t="shared" si="56"/>
        <v>-3195.9284699999998</v>
      </c>
      <c r="Z44" s="58">
        <f t="shared" si="57"/>
        <v>-3384</v>
      </c>
      <c r="AA44" s="58">
        <f t="shared" si="66"/>
        <v>-3338</v>
      </c>
      <c r="AB44" s="45" t="s">
        <v>9</v>
      </c>
      <c r="AD44" s="242">
        <f t="shared" si="59"/>
        <v>0</v>
      </c>
      <c r="AE44" s="242">
        <f t="shared" si="61"/>
        <v>0</v>
      </c>
    </row>
    <row r="45" spans="1:34" ht="15.95" customHeight="1" outlineLevel="1" x14ac:dyDescent="0.2">
      <c r="A45" s="57" t="s">
        <v>107</v>
      </c>
      <c r="B45" s="58">
        <v>0</v>
      </c>
      <c r="C45" s="58">
        <v>0</v>
      </c>
      <c r="D45" s="58">
        <v>0</v>
      </c>
      <c r="E45" s="58">
        <v>0</v>
      </c>
      <c r="F45" s="58">
        <v>0</v>
      </c>
      <c r="G45" s="58">
        <v>0</v>
      </c>
      <c r="H45" s="58">
        <v>0</v>
      </c>
      <c r="I45" s="58">
        <v>0</v>
      </c>
      <c r="J45" s="58">
        <v>0</v>
      </c>
      <c r="K45" s="58">
        <v>0</v>
      </c>
      <c r="L45" s="58">
        <v>0</v>
      </c>
      <c r="M45" s="58">
        <v>0</v>
      </c>
      <c r="N45" s="58">
        <v>0</v>
      </c>
      <c r="O45" s="58">
        <v>0</v>
      </c>
      <c r="P45" s="58">
        <v>0</v>
      </c>
      <c r="Q45" s="58">
        <v>0</v>
      </c>
      <c r="R45" s="58">
        <v>0</v>
      </c>
      <c r="S45" s="58">
        <v>0</v>
      </c>
      <c r="T45" s="58">
        <v>0</v>
      </c>
      <c r="U45" s="58">
        <v>0</v>
      </c>
      <c r="W45" s="58">
        <f t="shared" si="54"/>
        <v>0</v>
      </c>
      <c r="X45" s="58">
        <f t="shared" si="55"/>
        <v>0</v>
      </c>
      <c r="Y45" s="58">
        <f t="shared" si="56"/>
        <v>0</v>
      </c>
      <c r="Z45" s="58">
        <f t="shared" si="57"/>
        <v>0</v>
      </c>
      <c r="AA45" s="58">
        <f t="shared" si="66"/>
        <v>0</v>
      </c>
      <c r="AB45" s="45" t="s">
        <v>9</v>
      </c>
      <c r="AD45" s="242">
        <f t="shared" si="59"/>
        <v>0</v>
      </c>
      <c r="AE45" s="242">
        <f t="shared" si="61"/>
        <v>0</v>
      </c>
    </row>
    <row r="46" spans="1:34" ht="15.95" customHeight="1" outlineLevel="1" x14ac:dyDescent="0.2">
      <c r="A46" s="57" t="s">
        <v>108</v>
      </c>
      <c r="B46" s="58">
        <v>0</v>
      </c>
      <c r="C46" s="58">
        <v>0</v>
      </c>
      <c r="D46" s="58">
        <v>0</v>
      </c>
      <c r="E46" s="58">
        <v>0</v>
      </c>
      <c r="F46" s="58">
        <v>0</v>
      </c>
      <c r="G46" s="58">
        <v>-1468.3542199999999</v>
      </c>
      <c r="H46" s="58">
        <v>-1468.3542</v>
      </c>
      <c r="I46" s="58">
        <v>-1983.6245200000001</v>
      </c>
      <c r="J46" s="58">
        <v>-1640.1109899999999</v>
      </c>
      <c r="K46" s="58">
        <v>-1640.1109800000002</v>
      </c>
      <c r="L46" s="58">
        <v>-1640.1109799999999</v>
      </c>
      <c r="M46" s="58">
        <v>-1637</v>
      </c>
      <c r="N46" s="58">
        <v>-1643</v>
      </c>
      <c r="O46" s="58">
        <v>-1644</v>
      </c>
      <c r="P46" s="58">
        <v>-1641</v>
      </c>
      <c r="Q46" s="58">
        <v>-271</v>
      </c>
      <c r="R46" s="58">
        <v>-1324</v>
      </c>
      <c r="S46" s="58">
        <v>-1324</v>
      </c>
      <c r="T46" s="58">
        <v>-1324</v>
      </c>
      <c r="U46" s="58">
        <v>-1324</v>
      </c>
      <c r="W46" s="58">
        <f t="shared" si="54"/>
        <v>0</v>
      </c>
      <c r="X46" s="58">
        <f t="shared" si="55"/>
        <v>-4920.3329400000002</v>
      </c>
      <c r="Y46" s="58">
        <f t="shared" si="56"/>
        <v>-6557.33295</v>
      </c>
      <c r="Z46" s="58">
        <f t="shared" si="57"/>
        <v>-5199</v>
      </c>
      <c r="AA46" s="58">
        <f t="shared" si="66"/>
        <v>-5296</v>
      </c>
      <c r="AB46" s="45" t="s">
        <v>9</v>
      </c>
      <c r="AD46" s="242">
        <f t="shared" si="59"/>
        <v>0</v>
      </c>
      <c r="AE46" s="242">
        <f t="shared" si="61"/>
        <v>0</v>
      </c>
    </row>
    <row r="47" spans="1:34" ht="15.95" customHeight="1" outlineLevel="1" x14ac:dyDescent="0.2">
      <c r="A47" s="55" t="s">
        <v>109</v>
      </c>
      <c r="B47" s="56">
        <f t="shared" ref="B47:H47" si="71">SUM(B48:B53)</f>
        <v>0</v>
      </c>
      <c r="C47" s="56">
        <f t="shared" si="71"/>
        <v>0</v>
      </c>
      <c r="D47" s="56">
        <f t="shared" si="71"/>
        <v>-5.0387500000000003</v>
      </c>
      <c r="E47" s="56">
        <f t="shared" si="71"/>
        <v>-11.677569999999999</v>
      </c>
      <c r="F47" s="56">
        <f t="shared" si="71"/>
        <v>26.487960000000001</v>
      </c>
      <c r="G47" s="56">
        <f t="shared" si="71"/>
        <v>-2487.4932600000002</v>
      </c>
      <c r="H47" s="56">
        <f t="shared" si="71"/>
        <v>-60.463480000000004</v>
      </c>
      <c r="I47" s="56">
        <f t="shared" ref="I47:J47" si="72">SUM(I48:I53)</f>
        <v>-155.27572000000001</v>
      </c>
      <c r="J47" s="56">
        <f t="shared" si="72"/>
        <v>-265.91990000000004</v>
      </c>
      <c r="K47" s="56">
        <f t="shared" ref="K47" si="73">SUM(K48:K53)</f>
        <v>-338.79364999999996</v>
      </c>
      <c r="L47" s="56">
        <f t="shared" ref="L47:M47" si="74">SUM(L48:L53)</f>
        <v>-197.81050999999999</v>
      </c>
      <c r="M47" s="56">
        <f t="shared" si="74"/>
        <v>74</v>
      </c>
      <c r="N47" s="56">
        <v>-206</v>
      </c>
      <c r="O47" s="56">
        <v>-202</v>
      </c>
      <c r="P47" s="56">
        <f t="shared" ref="P47:Q47" si="75">SUM(P48:P53)</f>
        <v>-213</v>
      </c>
      <c r="Q47" s="56">
        <f t="shared" si="75"/>
        <v>-226</v>
      </c>
      <c r="R47" s="56">
        <f>SUM(R48:R53)</f>
        <v>-221</v>
      </c>
      <c r="S47" s="56">
        <f>SUM(S48:S53)</f>
        <v>-200</v>
      </c>
      <c r="T47" s="56">
        <f>SUM(T48:T53)</f>
        <v>-94</v>
      </c>
      <c r="U47" s="56">
        <f>SUM(U48:U53)</f>
        <v>-154</v>
      </c>
      <c r="W47" s="56">
        <f t="shared" si="54"/>
        <v>-16.71632</v>
      </c>
      <c r="X47" s="56">
        <f t="shared" si="55"/>
        <v>-2676.7445000000002</v>
      </c>
      <c r="Y47" s="56">
        <f t="shared" si="56"/>
        <v>-728.52405999999996</v>
      </c>
      <c r="Z47" s="56">
        <f t="shared" si="57"/>
        <v>-847</v>
      </c>
      <c r="AA47" s="56">
        <f t="shared" si="66"/>
        <v>-669</v>
      </c>
      <c r="AB47" s="45" t="s">
        <v>9</v>
      </c>
      <c r="AD47" s="242">
        <f t="shared" si="59"/>
        <v>0</v>
      </c>
      <c r="AE47" s="242">
        <f t="shared" si="61"/>
        <v>0</v>
      </c>
      <c r="AF47" s="142"/>
      <c r="AH47" s="142"/>
    </row>
    <row r="48" spans="1:34" ht="15.95" customHeight="1" outlineLevel="1" x14ac:dyDescent="0.2">
      <c r="A48" s="57" t="s">
        <v>110</v>
      </c>
      <c r="B48" s="58">
        <v>0</v>
      </c>
      <c r="C48" s="58">
        <v>0</v>
      </c>
      <c r="D48" s="58">
        <v>0</v>
      </c>
      <c r="E48" s="58">
        <v>0</v>
      </c>
      <c r="F48" s="58">
        <v>0</v>
      </c>
      <c r="G48" s="58">
        <v>-1729.0186800000001</v>
      </c>
      <c r="H48" s="58">
        <v>-227.21779000000001</v>
      </c>
      <c r="I48" s="58">
        <v>-246.58846</v>
      </c>
      <c r="J48" s="58">
        <v>-265.56461000000002</v>
      </c>
      <c r="K48" s="58">
        <v>-162.15609999999998</v>
      </c>
      <c r="L48" s="58">
        <v>-237.51616999999999</v>
      </c>
      <c r="M48" s="58">
        <v>-42</v>
      </c>
      <c r="N48" s="58">
        <v>-209</v>
      </c>
      <c r="O48" s="58">
        <v>-202</v>
      </c>
      <c r="P48" s="58">
        <v>-210</v>
      </c>
      <c r="Q48" s="58">
        <v>-223</v>
      </c>
      <c r="R48" s="58">
        <v>-218</v>
      </c>
      <c r="S48" s="58">
        <v>-197</v>
      </c>
      <c r="T48" s="58">
        <v>-91</v>
      </c>
      <c r="U48" s="58">
        <v>-156</v>
      </c>
      <c r="W48" s="58">
        <f t="shared" si="54"/>
        <v>0</v>
      </c>
      <c r="X48" s="58">
        <f t="shared" si="55"/>
        <v>-2202.8249300000002</v>
      </c>
      <c r="Y48" s="58">
        <f t="shared" si="56"/>
        <v>-707.23687999999993</v>
      </c>
      <c r="Z48" s="58">
        <f t="shared" si="57"/>
        <v>-844</v>
      </c>
      <c r="AA48" s="58">
        <f t="shared" si="66"/>
        <v>-662</v>
      </c>
      <c r="AB48" s="45" t="s">
        <v>9</v>
      </c>
      <c r="AD48" s="242">
        <f t="shared" si="59"/>
        <v>0</v>
      </c>
      <c r="AE48" s="242">
        <f t="shared" si="61"/>
        <v>0</v>
      </c>
    </row>
    <row r="49" spans="1:31" ht="15.95" customHeight="1" outlineLevel="1" x14ac:dyDescent="0.2">
      <c r="A49" s="57" t="s">
        <v>111</v>
      </c>
      <c r="B49" s="58">
        <v>0</v>
      </c>
      <c r="C49" s="58">
        <v>0</v>
      </c>
      <c r="D49" s="58">
        <v>-5.0387500000000003</v>
      </c>
      <c r="E49" s="58">
        <v>-6.7013299999999996</v>
      </c>
      <c r="F49" s="58">
        <v>-8.40137</v>
      </c>
      <c r="G49" s="58">
        <v>-2.1266600000000011</v>
      </c>
      <c r="H49" s="58">
        <v>-0.35526999999999731</v>
      </c>
      <c r="I49" s="58">
        <v>-0.48549999999999999</v>
      </c>
      <c r="J49" s="58">
        <v>-0.35528999999999999</v>
      </c>
      <c r="K49" s="58">
        <v>-0.23685999999999996</v>
      </c>
      <c r="L49" s="58">
        <v>-0.35528999999999999</v>
      </c>
      <c r="M49" s="58">
        <v>0</v>
      </c>
      <c r="N49" s="58">
        <v>-3</v>
      </c>
      <c r="O49" s="58">
        <v>0</v>
      </c>
      <c r="P49" s="58">
        <v>-3</v>
      </c>
      <c r="Q49" s="58">
        <v>-3</v>
      </c>
      <c r="R49" s="58">
        <v>-3</v>
      </c>
      <c r="S49" s="58">
        <v>-3</v>
      </c>
      <c r="T49" s="58">
        <v>-3</v>
      </c>
      <c r="U49" s="58">
        <v>-3</v>
      </c>
      <c r="W49" s="58">
        <f t="shared" si="54"/>
        <v>-11.740079999999999</v>
      </c>
      <c r="X49" s="58">
        <f t="shared" si="55"/>
        <v>-11.368799999999998</v>
      </c>
      <c r="Y49" s="58">
        <f t="shared" si="56"/>
        <v>-0.94743999999999995</v>
      </c>
      <c r="Z49" s="58">
        <f t="shared" si="57"/>
        <v>-9</v>
      </c>
      <c r="AA49" s="58">
        <f t="shared" si="66"/>
        <v>-12</v>
      </c>
      <c r="AB49" s="45" t="s">
        <v>9</v>
      </c>
      <c r="AD49" s="242">
        <f t="shared" si="59"/>
        <v>0</v>
      </c>
      <c r="AE49" s="242">
        <f t="shared" si="61"/>
        <v>0</v>
      </c>
    </row>
    <row r="50" spans="1:31" ht="15.95" customHeight="1" outlineLevel="1" x14ac:dyDescent="0.2">
      <c r="A50" s="57" t="s">
        <v>112</v>
      </c>
      <c r="B50" s="58">
        <v>0</v>
      </c>
      <c r="C50" s="58">
        <v>0</v>
      </c>
      <c r="D50" s="58">
        <v>0</v>
      </c>
      <c r="E50" s="58">
        <v>0</v>
      </c>
      <c r="F50" s="58">
        <v>0</v>
      </c>
      <c r="G50" s="58">
        <v>0</v>
      </c>
      <c r="H50" s="58">
        <v>0</v>
      </c>
      <c r="I50" s="58">
        <v>0</v>
      </c>
      <c r="J50" s="58">
        <v>0</v>
      </c>
      <c r="K50" s="58">
        <v>0</v>
      </c>
      <c r="L50" s="58">
        <v>0</v>
      </c>
      <c r="M50" s="58">
        <v>0</v>
      </c>
      <c r="N50" s="58">
        <v>0</v>
      </c>
      <c r="O50" s="58">
        <v>0</v>
      </c>
      <c r="P50" s="58">
        <v>0</v>
      </c>
      <c r="Q50" s="58">
        <v>0</v>
      </c>
      <c r="R50" s="58">
        <v>0</v>
      </c>
      <c r="S50" s="58">
        <v>0</v>
      </c>
      <c r="T50" s="58">
        <v>0</v>
      </c>
      <c r="U50" s="58">
        <v>0</v>
      </c>
      <c r="W50" s="58">
        <f t="shared" si="54"/>
        <v>0</v>
      </c>
      <c r="X50" s="58">
        <f t="shared" si="55"/>
        <v>0</v>
      </c>
      <c r="Y50" s="58">
        <f t="shared" si="56"/>
        <v>0</v>
      </c>
      <c r="Z50" s="58">
        <f t="shared" si="57"/>
        <v>0</v>
      </c>
      <c r="AA50" s="58">
        <f t="shared" si="66"/>
        <v>0</v>
      </c>
      <c r="AB50" s="45" t="s">
        <v>9</v>
      </c>
      <c r="AD50" s="242">
        <f t="shared" si="59"/>
        <v>0</v>
      </c>
      <c r="AE50" s="242">
        <f t="shared" si="61"/>
        <v>0</v>
      </c>
    </row>
    <row r="51" spans="1:31" ht="15.95" customHeight="1" outlineLevel="1" x14ac:dyDescent="0.2">
      <c r="A51" s="57" t="s">
        <v>113</v>
      </c>
      <c r="B51" s="58">
        <v>0</v>
      </c>
      <c r="C51" s="58">
        <v>0</v>
      </c>
      <c r="D51" s="58">
        <v>0</v>
      </c>
      <c r="E51" s="58">
        <v>0</v>
      </c>
      <c r="F51" s="58">
        <v>0</v>
      </c>
      <c r="G51" s="58">
        <v>0</v>
      </c>
      <c r="H51" s="58">
        <v>0</v>
      </c>
      <c r="I51" s="58">
        <v>0</v>
      </c>
      <c r="J51" s="58">
        <v>0</v>
      </c>
      <c r="K51" s="58">
        <v>0</v>
      </c>
      <c r="L51" s="58">
        <v>0</v>
      </c>
      <c r="M51" s="58">
        <v>0</v>
      </c>
      <c r="N51" s="58">
        <v>0</v>
      </c>
      <c r="O51" s="58">
        <v>0</v>
      </c>
      <c r="P51" s="58">
        <v>0</v>
      </c>
      <c r="Q51" s="58">
        <v>0</v>
      </c>
      <c r="R51" s="58">
        <v>0</v>
      </c>
      <c r="S51" s="58">
        <v>0</v>
      </c>
      <c r="T51" s="58">
        <v>0</v>
      </c>
      <c r="U51" s="58">
        <v>0</v>
      </c>
      <c r="W51" s="58">
        <f t="shared" si="54"/>
        <v>0</v>
      </c>
      <c r="X51" s="58">
        <f t="shared" si="55"/>
        <v>0</v>
      </c>
      <c r="Y51" s="58">
        <f t="shared" si="56"/>
        <v>0</v>
      </c>
      <c r="Z51" s="58">
        <f t="shared" si="57"/>
        <v>0</v>
      </c>
      <c r="AA51" s="58">
        <f t="shared" si="66"/>
        <v>0</v>
      </c>
      <c r="AB51" s="45" t="s">
        <v>9</v>
      </c>
      <c r="AD51" s="242">
        <f t="shared" si="59"/>
        <v>0</v>
      </c>
      <c r="AE51" s="242">
        <f t="shared" si="61"/>
        <v>0</v>
      </c>
    </row>
    <row r="52" spans="1:31" ht="15.95" customHeight="1" outlineLevel="1" x14ac:dyDescent="0.2">
      <c r="A52" s="57" t="s">
        <v>114</v>
      </c>
      <c r="B52" s="58">
        <v>0</v>
      </c>
      <c r="C52" s="58">
        <v>0</v>
      </c>
      <c r="D52" s="58">
        <v>0</v>
      </c>
      <c r="E52" s="58">
        <v>0</v>
      </c>
      <c r="F52" s="58">
        <v>39.4298</v>
      </c>
      <c r="G52" s="58">
        <v>0</v>
      </c>
      <c r="H52" s="58">
        <v>117.38345000000001</v>
      </c>
      <c r="I52" s="58">
        <v>97.078469999999996</v>
      </c>
      <c r="J52" s="58">
        <v>0</v>
      </c>
      <c r="K52" s="58">
        <v>0</v>
      </c>
      <c r="L52" s="58">
        <v>90</v>
      </c>
      <c r="M52" s="58">
        <v>116</v>
      </c>
      <c r="N52" s="58">
        <v>6</v>
      </c>
      <c r="O52" s="58">
        <v>197</v>
      </c>
      <c r="P52" s="58">
        <v>0</v>
      </c>
      <c r="Q52" s="58">
        <v>0</v>
      </c>
      <c r="R52" s="58">
        <v>0</v>
      </c>
      <c r="S52" s="58">
        <v>0</v>
      </c>
      <c r="T52" s="58">
        <v>0</v>
      </c>
      <c r="U52" s="58">
        <v>0</v>
      </c>
      <c r="W52" s="58">
        <f t="shared" si="54"/>
        <v>0</v>
      </c>
      <c r="X52" s="58">
        <f t="shared" si="55"/>
        <v>253.89172000000002</v>
      </c>
      <c r="Y52" s="58">
        <f t="shared" si="56"/>
        <v>206</v>
      </c>
      <c r="Z52" s="58">
        <f t="shared" si="57"/>
        <v>203</v>
      </c>
      <c r="AA52" s="58">
        <f t="shared" si="66"/>
        <v>0</v>
      </c>
      <c r="AB52" s="45" t="s">
        <v>9</v>
      </c>
      <c r="AD52" s="242">
        <f t="shared" si="59"/>
        <v>0</v>
      </c>
      <c r="AE52" s="242">
        <f t="shared" si="61"/>
        <v>0</v>
      </c>
    </row>
    <row r="53" spans="1:31" ht="15.95" customHeight="1" outlineLevel="1" x14ac:dyDescent="0.2">
      <c r="A53" s="57" t="s">
        <v>115</v>
      </c>
      <c r="B53" s="58">
        <v>0</v>
      </c>
      <c r="C53" s="58">
        <v>0</v>
      </c>
      <c r="D53" s="58">
        <v>0</v>
      </c>
      <c r="E53" s="58">
        <v>-4.9762400000000007</v>
      </c>
      <c r="F53" s="58">
        <v>-4.54047</v>
      </c>
      <c r="G53" s="58">
        <v>-756.34792000000004</v>
      </c>
      <c r="H53" s="58">
        <v>49.726129999999984</v>
      </c>
      <c r="I53" s="58">
        <v>-5.2802299999999818</v>
      </c>
      <c r="J53" s="58">
        <v>0</v>
      </c>
      <c r="K53" s="58">
        <v>-176.40069</v>
      </c>
      <c r="L53" s="58">
        <v>-49.939050000000002</v>
      </c>
      <c r="M53" s="58">
        <v>0</v>
      </c>
      <c r="N53" s="58">
        <v>0</v>
      </c>
      <c r="O53" s="58">
        <v>0</v>
      </c>
      <c r="P53" s="58">
        <v>0</v>
      </c>
      <c r="Q53" s="58">
        <v>0</v>
      </c>
      <c r="R53" s="58">
        <v>0</v>
      </c>
      <c r="S53" s="58">
        <v>0</v>
      </c>
      <c r="T53" s="58">
        <v>0</v>
      </c>
      <c r="U53" s="58">
        <v>5</v>
      </c>
      <c r="W53" s="58">
        <f t="shared" si="54"/>
        <v>-4.9762400000000007</v>
      </c>
      <c r="X53" s="58">
        <f t="shared" si="55"/>
        <v>-716.44249000000002</v>
      </c>
      <c r="Y53" s="58">
        <f t="shared" si="56"/>
        <v>-226.33974000000001</v>
      </c>
      <c r="Z53" s="58">
        <f t="shared" si="57"/>
        <v>0</v>
      </c>
      <c r="AA53" s="58">
        <f t="shared" si="66"/>
        <v>5</v>
      </c>
      <c r="AB53" s="45" t="s">
        <v>9</v>
      </c>
      <c r="AD53" s="242">
        <f t="shared" si="59"/>
        <v>0</v>
      </c>
      <c r="AE53" s="242">
        <f t="shared" si="61"/>
        <v>0</v>
      </c>
    </row>
    <row r="54" spans="1:31" ht="15.95" customHeight="1" outlineLevel="1" x14ac:dyDescent="0.2">
      <c r="A54" s="59" t="s">
        <v>116</v>
      </c>
      <c r="B54" s="56">
        <f t="shared" ref="B54:H54" si="76">B41+B42+B47</f>
        <v>0</v>
      </c>
      <c r="C54" s="56">
        <f t="shared" si="76"/>
        <v>0</v>
      </c>
      <c r="D54" s="56">
        <f t="shared" si="76"/>
        <v>-5.0387500000000003</v>
      </c>
      <c r="E54" s="56">
        <f t="shared" si="76"/>
        <v>-11.677569999999999</v>
      </c>
      <c r="F54" s="56">
        <f t="shared" si="76"/>
        <v>26.487960000000001</v>
      </c>
      <c r="G54" s="56">
        <f t="shared" si="76"/>
        <v>1743.9408306995492</v>
      </c>
      <c r="H54" s="56">
        <f t="shared" si="76"/>
        <v>5970.9623029183995</v>
      </c>
      <c r="I54" s="56">
        <f t="shared" ref="I54:J54" si="77">I41+I42+I47</f>
        <v>5846.4756122664012</v>
      </c>
      <c r="J54" s="56">
        <f t="shared" si="77"/>
        <v>4972.0106700000006</v>
      </c>
      <c r="K54" s="56">
        <f t="shared" ref="K54" si="78">K41+K42+K47</f>
        <v>4711.8261299999995</v>
      </c>
      <c r="L54" s="56">
        <f>L41+L42+L47</f>
        <v>6313.68336</v>
      </c>
      <c r="M54" s="56">
        <f>M41+M42+M47</f>
        <v>6133</v>
      </c>
      <c r="N54" s="56">
        <v>5536</v>
      </c>
      <c r="O54" s="56">
        <v>5497</v>
      </c>
      <c r="P54" s="56">
        <f t="shared" ref="P54:Q54" si="79">+P47+P42+P41</f>
        <v>6666</v>
      </c>
      <c r="Q54" s="56">
        <f t="shared" si="79"/>
        <v>7661</v>
      </c>
      <c r="R54" s="56">
        <f>R41+R42+R47</f>
        <v>6868</v>
      </c>
      <c r="S54" s="56">
        <f>S41+S42+S47</f>
        <v>7027</v>
      </c>
      <c r="T54" s="56">
        <f>T41+T42+T47</f>
        <v>7757</v>
      </c>
      <c r="U54" s="56">
        <f>U41+U42+U47</f>
        <v>6883</v>
      </c>
      <c r="W54" s="56">
        <f t="shared" si="54"/>
        <v>-16.71632</v>
      </c>
      <c r="X54" s="56">
        <f t="shared" si="55"/>
        <v>13587.866705884349</v>
      </c>
      <c r="Y54" s="56">
        <f t="shared" si="56"/>
        <v>22130.52016</v>
      </c>
      <c r="Z54" s="56">
        <f t="shared" si="57"/>
        <v>25360</v>
      </c>
      <c r="AA54" s="56">
        <f t="shared" si="66"/>
        <v>28535</v>
      </c>
      <c r="AB54" s="45" t="s">
        <v>9</v>
      </c>
      <c r="AD54" s="242">
        <f t="shared" si="59"/>
        <v>0</v>
      </c>
      <c r="AE54" s="242">
        <f t="shared" si="61"/>
        <v>0</v>
      </c>
    </row>
    <row r="55" spans="1:31" ht="15.95" customHeight="1" outlineLevel="1" x14ac:dyDescent="0.2">
      <c r="A55" s="60" t="s">
        <v>117</v>
      </c>
      <c r="B55" s="56">
        <f t="shared" ref="B55:H55" si="80">SUM(B56:B58)</f>
        <v>-0.92829000000000006</v>
      </c>
      <c r="C55" s="56">
        <f t="shared" si="80"/>
        <v>-5.83995</v>
      </c>
      <c r="D55" s="56">
        <f t="shared" si="80"/>
        <v>-371.53115000000003</v>
      </c>
      <c r="E55" s="56">
        <f t="shared" si="80"/>
        <v>-1309.6588599999998</v>
      </c>
      <c r="F55" s="56">
        <f t="shared" si="80"/>
        <v>-2665.7706200000002</v>
      </c>
      <c r="G55" s="56">
        <f t="shared" si="80"/>
        <v>-3123.0388799999992</v>
      </c>
      <c r="H55" s="56">
        <f t="shared" si="80"/>
        <v>-1638.5588500000006</v>
      </c>
      <c r="I55" s="56">
        <f t="shared" ref="I55:J55" si="81">SUM(I56:I58)</f>
        <v>-5005.2820600000005</v>
      </c>
      <c r="J55" s="56">
        <f t="shared" si="81"/>
        <v>-3485.9310599999999</v>
      </c>
      <c r="K55" s="56">
        <f t="shared" ref="K55" si="82">SUM(K56:K58)</f>
        <v>-4926.4860499999995</v>
      </c>
      <c r="L55" s="56">
        <f t="shared" ref="L55:M55" si="83">SUM(L56:L58)</f>
        <v>-3972.1945200000005</v>
      </c>
      <c r="M55" s="56">
        <f t="shared" si="83"/>
        <v>-5050</v>
      </c>
      <c r="N55" s="56">
        <v>-3545</v>
      </c>
      <c r="O55" s="56">
        <v>-5800</v>
      </c>
      <c r="P55" s="56">
        <f t="shared" ref="P55:Q55" si="84">SUM(P56:P58)</f>
        <v>-1328</v>
      </c>
      <c r="Q55" s="56">
        <f t="shared" si="84"/>
        <v>-1598</v>
      </c>
      <c r="R55" s="56">
        <f t="shared" ref="R55:S55" si="85">SUM(R56:R58)</f>
        <v>-3292</v>
      </c>
      <c r="S55" s="56">
        <f t="shared" si="85"/>
        <v>-4267</v>
      </c>
      <c r="T55" s="56">
        <f t="shared" ref="T55:U55" si="86">SUM(T56:T58)</f>
        <v>-1643</v>
      </c>
      <c r="U55" s="56">
        <f t="shared" si="86"/>
        <v>-1505</v>
      </c>
      <c r="W55" s="56">
        <f t="shared" si="54"/>
        <v>-1687.9582499999997</v>
      </c>
      <c r="X55" s="56">
        <f t="shared" si="55"/>
        <v>-12432.65041</v>
      </c>
      <c r="Y55" s="56">
        <f t="shared" si="56"/>
        <v>-17434.611629999999</v>
      </c>
      <c r="Z55" s="56">
        <f t="shared" si="57"/>
        <v>-12271</v>
      </c>
      <c r="AA55" s="56">
        <f t="shared" si="66"/>
        <v>-10707</v>
      </c>
      <c r="AB55" s="45" t="s">
        <v>9</v>
      </c>
      <c r="AD55" s="242">
        <f t="shared" si="59"/>
        <v>0</v>
      </c>
      <c r="AE55" s="242">
        <f t="shared" si="61"/>
        <v>0</v>
      </c>
    </row>
    <row r="56" spans="1:31" ht="15.95" customHeight="1" outlineLevel="1" x14ac:dyDescent="0.2">
      <c r="A56" s="57" t="s">
        <v>118</v>
      </c>
      <c r="B56" s="58">
        <v>-0.92829000000000006</v>
      </c>
      <c r="C56" s="58">
        <v>-5.83995</v>
      </c>
      <c r="D56" s="58">
        <v>-371.53115000000003</v>
      </c>
      <c r="E56" s="58">
        <v>-1309.6588599999998</v>
      </c>
      <c r="F56" s="58">
        <v>-2665.7706200000002</v>
      </c>
      <c r="G56" s="58">
        <v>-3123.0388799999992</v>
      </c>
      <c r="H56" s="58">
        <v>-1638.5588500000006</v>
      </c>
      <c r="I56" s="58">
        <v>-5005.2820600000005</v>
      </c>
      <c r="J56" s="58">
        <v>-3274.4404399999999</v>
      </c>
      <c r="K56" s="58">
        <v>-3173.9067</v>
      </c>
      <c r="L56" s="58">
        <v>-3953.2262500000002</v>
      </c>
      <c r="M56" s="58">
        <v>-4885</v>
      </c>
      <c r="N56" s="58">
        <v>-3477</v>
      </c>
      <c r="O56" s="58">
        <v>-4791</v>
      </c>
      <c r="P56" s="58">
        <v>-732</v>
      </c>
      <c r="Q56" s="58">
        <v>-1073</v>
      </c>
      <c r="R56" s="58">
        <v>-2668</v>
      </c>
      <c r="S56" s="58">
        <v>-2642</v>
      </c>
      <c r="T56" s="58">
        <v>-886</v>
      </c>
      <c r="U56" s="58">
        <v>-1350</v>
      </c>
      <c r="W56" s="58">
        <f t="shared" si="54"/>
        <v>-1687.9582499999997</v>
      </c>
      <c r="X56" s="58">
        <f t="shared" si="55"/>
        <v>-12432.65041</v>
      </c>
      <c r="Y56" s="58">
        <f t="shared" si="56"/>
        <v>-15286.57339</v>
      </c>
      <c r="Z56" s="58">
        <f t="shared" si="57"/>
        <v>-10073</v>
      </c>
      <c r="AA56" s="58">
        <f t="shared" si="66"/>
        <v>-7546</v>
      </c>
      <c r="AB56" s="45" t="s">
        <v>9</v>
      </c>
      <c r="AD56" s="242">
        <f t="shared" si="59"/>
        <v>0</v>
      </c>
      <c r="AE56" s="242">
        <f t="shared" si="61"/>
        <v>0</v>
      </c>
    </row>
    <row r="57" spans="1:31" ht="15.95" customHeight="1" outlineLevel="1" x14ac:dyDescent="0.2">
      <c r="A57" s="57" t="s">
        <v>119</v>
      </c>
      <c r="B57" s="58">
        <v>0</v>
      </c>
      <c r="C57" s="58">
        <v>0</v>
      </c>
      <c r="D57" s="58">
        <v>0</v>
      </c>
      <c r="E57" s="58">
        <v>0</v>
      </c>
      <c r="F57" s="58">
        <v>0</v>
      </c>
      <c r="G57" s="58">
        <v>0</v>
      </c>
      <c r="H57" s="58">
        <v>0</v>
      </c>
      <c r="I57" s="58">
        <v>0</v>
      </c>
      <c r="J57" s="58">
        <v>-133.37034</v>
      </c>
      <c r="K57" s="58">
        <v>-0.84845999999998867</v>
      </c>
      <c r="L57" s="58">
        <v>-1.8560000000000001</v>
      </c>
      <c r="M57" s="58">
        <v>-4</v>
      </c>
      <c r="N57" s="58">
        <v>-5</v>
      </c>
      <c r="O57" s="58">
        <v>-146</v>
      </c>
      <c r="P57" s="58">
        <v>-141</v>
      </c>
      <c r="Q57" s="58">
        <v>-102</v>
      </c>
      <c r="R57" s="58">
        <v>0</v>
      </c>
      <c r="S57" s="58">
        <v>0</v>
      </c>
      <c r="T57" s="58">
        <v>0</v>
      </c>
      <c r="U57" s="58">
        <v>-1</v>
      </c>
      <c r="W57" s="58">
        <f t="shared" si="54"/>
        <v>0</v>
      </c>
      <c r="X57" s="58">
        <f t="shared" si="55"/>
        <v>0</v>
      </c>
      <c r="Y57" s="58">
        <f t="shared" si="56"/>
        <v>-140.07479999999998</v>
      </c>
      <c r="Z57" s="58">
        <f t="shared" si="57"/>
        <v>-394</v>
      </c>
      <c r="AA57" s="58">
        <f t="shared" si="66"/>
        <v>-1</v>
      </c>
      <c r="AB57" s="45" t="s">
        <v>9</v>
      </c>
      <c r="AD57" s="242">
        <f t="shared" si="59"/>
        <v>0</v>
      </c>
      <c r="AE57" s="242">
        <f t="shared" si="61"/>
        <v>0</v>
      </c>
    </row>
    <row r="58" spans="1:31" ht="15.95" customHeight="1" outlineLevel="1" x14ac:dyDescent="0.2">
      <c r="A58" s="57" t="s">
        <v>120</v>
      </c>
      <c r="B58" s="58">
        <v>0</v>
      </c>
      <c r="C58" s="58">
        <v>0</v>
      </c>
      <c r="D58" s="58">
        <v>0</v>
      </c>
      <c r="E58" s="58">
        <v>0</v>
      </c>
      <c r="F58" s="58">
        <v>0</v>
      </c>
      <c r="G58" s="58">
        <v>0</v>
      </c>
      <c r="H58" s="58">
        <v>0</v>
      </c>
      <c r="I58" s="58">
        <v>0</v>
      </c>
      <c r="J58" s="58">
        <v>-78.120279999999994</v>
      </c>
      <c r="K58" s="58">
        <v>-1751.7308899999998</v>
      </c>
      <c r="L58" s="58">
        <v>-17.112270000000002</v>
      </c>
      <c r="M58" s="58">
        <v>-161</v>
      </c>
      <c r="N58" s="58">
        <v>-63</v>
      </c>
      <c r="O58" s="58">
        <v>-863</v>
      </c>
      <c r="P58" s="58">
        <v>-455</v>
      </c>
      <c r="Q58" s="58">
        <v>-423</v>
      </c>
      <c r="R58" s="58">
        <v>-624</v>
      </c>
      <c r="S58" s="58">
        <v>-1625</v>
      </c>
      <c r="T58" s="58">
        <v>-757</v>
      </c>
      <c r="U58" s="58">
        <v>-154</v>
      </c>
      <c r="W58" s="58">
        <f t="shared" si="54"/>
        <v>0</v>
      </c>
      <c r="X58" s="58">
        <f t="shared" si="55"/>
        <v>0</v>
      </c>
      <c r="Y58" s="58">
        <f t="shared" si="56"/>
        <v>-2007.96344</v>
      </c>
      <c r="Z58" s="58">
        <f t="shared" si="57"/>
        <v>-1804</v>
      </c>
      <c r="AA58" s="58">
        <f t="shared" si="66"/>
        <v>-3160</v>
      </c>
      <c r="AB58" s="45" t="s">
        <v>9</v>
      </c>
      <c r="AD58" s="242">
        <f t="shared" si="59"/>
        <v>0</v>
      </c>
      <c r="AE58" s="242">
        <f t="shared" si="61"/>
        <v>0</v>
      </c>
    </row>
    <row r="59" spans="1:31" ht="15.95" customHeight="1" outlineLevel="1" x14ac:dyDescent="0.2">
      <c r="A59" s="60" t="s">
        <v>121</v>
      </c>
      <c r="B59" s="56">
        <f t="shared" ref="B59:H59" si="87">SUM(B60:B61)</f>
        <v>1.8654900000000001</v>
      </c>
      <c r="C59" s="56">
        <f t="shared" si="87"/>
        <v>0.93957000000000035</v>
      </c>
      <c r="D59" s="56">
        <f t="shared" si="87"/>
        <v>12.255079999999998</v>
      </c>
      <c r="E59" s="56">
        <f t="shared" si="87"/>
        <v>98.406130000000005</v>
      </c>
      <c r="F59" s="56">
        <f t="shared" si="87"/>
        <v>133.49809999999999</v>
      </c>
      <c r="G59" s="56">
        <f t="shared" si="87"/>
        <v>151.62791999999996</v>
      </c>
      <c r="H59" s="56">
        <f t="shared" si="87"/>
        <v>384.86721</v>
      </c>
      <c r="I59" s="56">
        <f t="shared" ref="I59:J59" si="88">SUM(I60:I61)</f>
        <v>974.82904000000008</v>
      </c>
      <c r="J59" s="56">
        <f t="shared" si="88"/>
        <v>252.23079000000001</v>
      </c>
      <c r="K59" s="56">
        <f t="shared" ref="K59" si="89">SUM(K60:K61)</f>
        <v>42.624569999999949</v>
      </c>
      <c r="L59" s="56">
        <f t="shared" ref="L59:M59" si="90">SUM(L60:L61)</f>
        <v>69.170450000000002</v>
      </c>
      <c r="M59" s="56">
        <f t="shared" si="90"/>
        <v>101</v>
      </c>
      <c r="N59" s="56">
        <v>128</v>
      </c>
      <c r="O59" s="56">
        <v>282</v>
      </c>
      <c r="P59" s="56">
        <f>SUM(P60:P61)</f>
        <v>290</v>
      </c>
      <c r="Q59" s="56">
        <f>SUM(Q60:Q61)</f>
        <v>293</v>
      </c>
      <c r="R59" s="56">
        <f t="shared" ref="R59:S59" si="91">SUM(R60:R61)</f>
        <v>450</v>
      </c>
      <c r="S59" s="56">
        <f t="shared" si="91"/>
        <v>366</v>
      </c>
      <c r="T59" s="56">
        <f t="shared" ref="T59:U59" si="92">SUM(T60:T61)</f>
        <v>393</v>
      </c>
      <c r="U59" s="56">
        <f t="shared" si="92"/>
        <v>339</v>
      </c>
      <c r="W59" s="56">
        <f t="shared" si="54"/>
        <v>113.46627000000001</v>
      </c>
      <c r="X59" s="56">
        <f t="shared" si="55"/>
        <v>1644.8222700000001</v>
      </c>
      <c r="Y59" s="56">
        <f t="shared" si="56"/>
        <v>465.02580999999998</v>
      </c>
      <c r="Z59" s="56">
        <f t="shared" si="57"/>
        <v>993</v>
      </c>
      <c r="AA59" s="56">
        <f t="shared" si="66"/>
        <v>1548</v>
      </c>
      <c r="AB59" s="45" t="s">
        <v>9</v>
      </c>
      <c r="AD59" s="242">
        <f t="shared" si="59"/>
        <v>0</v>
      </c>
      <c r="AE59" s="242">
        <f t="shared" si="61"/>
        <v>0</v>
      </c>
    </row>
    <row r="60" spans="1:31" ht="15.95" customHeight="1" outlineLevel="1" x14ac:dyDescent="0.2">
      <c r="A60" s="57" t="s">
        <v>122</v>
      </c>
      <c r="B60" s="58">
        <v>1.8654900000000001</v>
      </c>
      <c r="C60" s="58">
        <v>0.93957000000000035</v>
      </c>
      <c r="D60" s="58">
        <v>12.255079999999998</v>
      </c>
      <c r="E60" s="58">
        <v>98.406130000000005</v>
      </c>
      <c r="F60" s="58">
        <v>133.49809999999999</v>
      </c>
      <c r="G60" s="58">
        <v>151.62791999999996</v>
      </c>
      <c r="H60" s="58">
        <v>384.86721</v>
      </c>
      <c r="I60" s="58">
        <v>974.82904000000008</v>
      </c>
      <c r="J60" s="58">
        <v>252.23079000000001</v>
      </c>
      <c r="K60" s="58">
        <v>42.624569999999949</v>
      </c>
      <c r="L60" s="58">
        <v>69.170450000000002</v>
      </c>
      <c r="M60" s="58">
        <v>98</v>
      </c>
      <c r="N60" s="58">
        <v>128</v>
      </c>
      <c r="O60" s="58">
        <v>222</v>
      </c>
      <c r="P60" s="58">
        <v>290</v>
      </c>
      <c r="Q60" s="58">
        <v>293</v>
      </c>
      <c r="R60" s="58">
        <v>448</v>
      </c>
      <c r="S60" s="58">
        <v>365</v>
      </c>
      <c r="T60" s="58">
        <v>392</v>
      </c>
      <c r="U60" s="58">
        <v>339</v>
      </c>
      <c r="W60" s="58">
        <f t="shared" si="54"/>
        <v>113.46627000000001</v>
      </c>
      <c r="X60" s="58">
        <f t="shared" si="55"/>
        <v>1644.8222700000001</v>
      </c>
      <c r="Y60" s="58">
        <f t="shared" si="56"/>
        <v>462.02580999999998</v>
      </c>
      <c r="Z60" s="58">
        <f t="shared" si="57"/>
        <v>933</v>
      </c>
      <c r="AA60" s="58">
        <f t="shared" si="66"/>
        <v>1544</v>
      </c>
      <c r="AB60" s="45" t="s">
        <v>9</v>
      </c>
      <c r="AD60" s="242">
        <f t="shared" si="59"/>
        <v>0</v>
      </c>
      <c r="AE60" s="242">
        <f t="shared" si="61"/>
        <v>0</v>
      </c>
    </row>
    <row r="61" spans="1:31" ht="15.95" customHeight="1" outlineLevel="1" x14ac:dyDescent="0.2">
      <c r="A61" s="57" t="s">
        <v>120</v>
      </c>
      <c r="B61" s="58">
        <v>0</v>
      </c>
      <c r="C61" s="58">
        <v>0</v>
      </c>
      <c r="D61" s="58">
        <v>0</v>
      </c>
      <c r="E61" s="58">
        <v>0</v>
      </c>
      <c r="F61" s="58">
        <v>0</v>
      </c>
      <c r="G61" s="58">
        <v>0</v>
      </c>
      <c r="H61" s="58">
        <v>0</v>
      </c>
      <c r="I61" s="58">
        <v>0</v>
      </c>
      <c r="J61" s="58">
        <v>0</v>
      </c>
      <c r="K61" s="58">
        <v>0</v>
      </c>
      <c r="L61" s="58">
        <v>0</v>
      </c>
      <c r="M61" s="58">
        <v>3</v>
      </c>
      <c r="N61" s="58">
        <v>0</v>
      </c>
      <c r="O61" s="58">
        <v>60</v>
      </c>
      <c r="P61" s="58">
        <v>0</v>
      </c>
      <c r="Q61" s="58">
        <v>0</v>
      </c>
      <c r="R61" s="58">
        <v>2</v>
      </c>
      <c r="S61" s="58">
        <v>1</v>
      </c>
      <c r="T61" s="58">
        <v>1</v>
      </c>
      <c r="U61" s="58">
        <v>0</v>
      </c>
      <c r="W61" s="58">
        <f t="shared" si="54"/>
        <v>0</v>
      </c>
      <c r="X61" s="58">
        <f t="shared" si="55"/>
        <v>0</v>
      </c>
      <c r="Y61" s="58">
        <f t="shared" si="56"/>
        <v>3</v>
      </c>
      <c r="Z61" s="58">
        <f t="shared" si="57"/>
        <v>60</v>
      </c>
      <c r="AA61" s="58">
        <f t="shared" si="66"/>
        <v>4</v>
      </c>
      <c r="AB61" s="45" t="s">
        <v>9</v>
      </c>
      <c r="AD61" s="242">
        <f t="shared" si="59"/>
        <v>0</v>
      </c>
      <c r="AE61" s="242">
        <f t="shared" si="61"/>
        <v>0</v>
      </c>
    </row>
    <row r="62" spans="1:31" ht="15.95" customHeight="1" outlineLevel="1" x14ac:dyDescent="0.2">
      <c r="A62" s="55" t="s">
        <v>123</v>
      </c>
      <c r="B62" s="56">
        <f t="shared" ref="B62:H62" si="93">B59+B55+B54</f>
        <v>0.93720000000000003</v>
      </c>
      <c r="C62" s="56">
        <f t="shared" si="93"/>
        <v>-4.9003799999999993</v>
      </c>
      <c r="D62" s="56">
        <f t="shared" si="93"/>
        <v>-364.31482</v>
      </c>
      <c r="E62" s="56">
        <f t="shared" si="93"/>
        <v>-1222.9302999999998</v>
      </c>
      <c r="F62" s="56">
        <f t="shared" si="93"/>
        <v>-2505.7845600000005</v>
      </c>
      <c r="G62" s="56">
        <f t="shared" si="93"/>
        <v>-1227.47012930045</v>
      </c>
      <c r="H62" s="56">
        <f t="shared" si="93"/>
        <v>4717.2706629183995</v>
      </c>
      <c r="I62" s="56">
        <f t="shared" ref="I62:J62" si="94">I59+I55+I54</f>
        <v>1816.0225922664008</v>
      </c>
      <c r="J62" s="56">
        <f t="shared" si="94"/>
        <v>1738.3104000000008</v>
      </c>
      <c r="K62" s="56">
        <f t="shared" ref="K62" si="95">K59+K55+K54</f>
        <v>-172.03535000000011</v>
      </c>
      <c r="L62" s="56">
        <f>L59+L55+L54</f>
        <v>2410.6592899999996</v>
      </c>
      <c r="M62" s="56">
        <f>M59+M55+M54</f>
        <v>1184</v>
      </c>
      <c r="N62" s="56">
        <v>2119</v>
      </c>
      <c r="O62" s="56">
        <v>-21</v>
      </c>
      <c r="P62" s="56">
        <f t="shared" ref="P62:Q62" si="96">+P59+P55+P54</f>
        <v>5628</v>
      </c>
      <c r="Q62" s="56">
        <f t="shared" si="96"/>
        <v>6356</v>
      </c>
      <c r="R62" s="56">
        <f>R59+R55+R54</f>
        <v>4026</v>
      </c>
      <c r="S62" s="56">
        <f>S59+S55+S54</f>
        <v>3126</v>
      </c>
      <c r="T62" s="56">
        <f>T59+T55+T54</f>
        <v>6507</v>
      </c>
      <c r="U62" s="56">
        <f>U59+U55+U54</f>
        <v>5717</v>
      </c>
      <c r="W62" s="56">
        <f t="shared" si="54"/>
        <v>-1591.2082999999998</v>
      </c>
      <c r="X62" s="56">
        <f t="shared" si="55"/>
        <v>2800.0385658843497</v>
      </c>
      <c r="Y62" s="56">
        <f t="shared" si="56"/>
        <v>5160.9343399999998</v>
      </c>
      <c r="Z62" s="56">
        <f t="shared" si="57"/>
        <v>14082</v>
      </c>
      <c r="AA62" s="56">
        <f t="shared" si="66"/>
        <v>19376</v>
      </c>
      <c r="AB62" s="45" t="s">
        <v>9</v>
      </c>
      <c r="AD62" s="242">
        <f t="shared" si="59"/>
        <v>0</v>
      </c>
      <c r="AE62" s="242">
        <f t="shared" si="61"/>
        <v>0</v>
      </c>
    </row>
    <row r="63" spans="1:31" ht="15.95" customHeight="1" outlineLevel="1" x14ac:dyDescent="0.2">
      <c r="A63" s="55" t="s">
        <v>124</v>
      </c>
      <c r="B63" s="56">
        <f t="shared" ref="B63:H63" si="97">SUM(B64:B67)</f>
        <v>0</v>
      </c>
      <c r="C63" s="56">
        <f t="shared" si="97"/>
        <v>0</v>
      </c>
      <c r="D63" s="56">
        <f t="shared" si="97"/>
        <v>0</v>
      </c>
      <c r="E63" s="56">
        <f t="shared" si="97"/>
        <v>0</v>
      </c>
      <c r="F63" s="56">
        <f t="shared" si="97"/>
        <v>0</v>
      </c>
      <c r="G63" s="56">
        <f t="shared" si="97"/>
        <v>-265.28253000000001</v>
      </c>
      <c r="H63" s="56">
        <f t="shared" si="97"/>
        <v>-240.28607</v>
      </c>
      <c r="I63" s="56">
        <f t="shared" ref="I63:J63" si="98">SUM(I64:I67)</f>
        <v>-252.66892000000001</v>
      </c>
      <c r="J63" s="56">
        <f t="shared" si="98"/>
        <v>-957.43344999999999</v>
      </c>
      <c r="K63" s="56">
        <f t="shared" ref="K63" si="99">SUM(K64:K67)</f>
        <v>-239.58839999999998</v>
      </c>
      <c r="L63" s="56">
        <f>SUM(L64:L67)</f>
        <v>-313.37239</v>
      </c>
      <c r="M63" s="56">
        <f>SUM(M64:M67)</f>
        <v>333</v>
      </c>
      <c r="N63" s="56">
        <v>-273</v>
      </c>
      <c r="O63" s="56">
        <v>-375</v>
      </c>
      <c r="P63" s="56">
        <f t="shared" ref="P63:Q63" si="100">SUM(P64:P67)</f>
        <v>-399</v>
      </c>
      <c r="Q63" s="56">
        <f t="shared" si="100"/>
        <v>-371</v>
      </c>
      <c r="R63" s="56">
        <f>SUM(R64:R67)</f>
        <v>-444</v>
      </c>
      <c r="S63" s="56">
        <f>SUM(S64:S67)</f>
        <v>-424</v>
      </c>
      <c r="T63" s="56">
        <f>SUM(T64:T67)</f>
        <v>-454</v>
      </c>
      <c r="U63" s="56">
        <f>SUM(U64:U67)</f>
        <v>-407</v>
      </c>
      <c r="W63" s="56">
        <f t="shared" si="54"/>
        <v>0</v>
      </c>
      <c r="X63" s="56">
        <f t="shared" si="55"/>
        <v>-758.23752000000002</v>
      </c>
      <c r="Y63" s="56">
        <f t="shared" si="56"/>
        <v>-1177.3942400000001</v>
      </c>
      <c r="Z63" s="56">
        <f t="shared" si="57"/>
        <v>-1418</v>
      </c>
      <c r="AA63" s="56">
        <f t="shared" si="66"/>
        <v>-1729</v>
      </c>
      <c r="AB63" s="45" t="s">
        <v>9</v>
      </c>
      <c r="AD63" s="242">
        <f t="shared" si="59"/>
        <v>0</v>
      </c>
      <c r="AE63" s="242">
        <f t="shared" si="61"/>
        <v>0</v>
      </c>
    </row>
    <row r="64" spans="1:31" ht="15.95" customHeight="1" outlineLevel="1" x14ac:dyDescent="0.2">
      <c r="A64" s="57" t="s">
        <v>125</v>
      </c>
      <c r="B64" s="58">
        <v>0</v>
      </c>
      <c r="C64" s="58">
        <v>0</v>
      </c>
      <c r="D64" s="58">
        <v>0</v>
      </c>
      <c r="E64" s="58">
        <v>0</v>
      </c>
      <c r="F64" s="58">
        <v>0</v>
      </c>
      <c r="G64" s="58">
        <v>-177.17173</v>
      </c>
      <c r="H64" s="58">
        <v>-153.92627999999999</v>
      </c>
      <c r="I64" s="58">
        <v>-161.97001</v>
      </c>
      <c r="J64" s="58">
        <v>-702.40695000000005</v>
      </c>
      <c r="K64" s="58">
        <v>-153.11572999999999</v>
      </c>
      <c r="L64" s="58">
        <v>-203.40588</v>
      </c>
      <c r="M64" s="58">
        <v>291</v>
      </c>
      <c r="N64" s="58">
        <v>-184</v>
      </c>
      <c r="O64" s="58">
        <v>-252</v>
      </c>
      <c r="P64" s="58">
        <v>-258</v>
      </c>
      <c r="Q64" s="58">
        <v>-238</v>
      </c>
      <c r="R64" s="58">
        <v>-298</v>
      </c>
      <c r="S64" s="58">
        <v>-282</v>
      </c>
      <c r="T64" s="58">
        <v>-293</v>
      </c>
      <c r="U64" s="58">
        <v>-279</v>
      </c>
      <c r="W64" s="58">
        <f t="shared" si="54"/>
        <v>0</v>
      </c>
      <c r="X64" s="58">
        <f t="shared" si="55"/>
        <v>-493.06801999999999</v>
      </c>
      <c r="Y64" s="58">
        <f t="shared" si="56"/>
        <v>-767.92856000000006</v>
      </c>
      <c r="Z64" s="58">
        <f t="shared" si="57"/>
        <v>-932</v>
      </c>
      <c r="AA64" s="58">
        <f t="shared" si="66"/>
        <v>-1152</v>
      </c>
      <c r="AB64" s="45" t="s">
        <v>9</v>
      </c>
      <c r="AD64" s="242">
        <f t="shared" si="59"/>
        <v>0</v>
      </c>
      <c r="AE64" s="242">
        <f t="shared" si="61"/>
        <v>0</v>
      </c>
    </row>
    <row r="65" spans="1:36" ht="15.95" customHeight="1" outlineLevel="1" x14ac:dyDescent="0.2">
      <c r="A65" s="57" t="s">
        <v>126</v>
      </c>
      <c r="B65" s="58">
        <v>0</v>
      </c>
      <c r="C65" s="58">
        <v>0</v>
      </c>
      <c r="D65" s="58">
        <v>0</v>
      </c>
      <c r="E65" s="58">
        <v>0</v>
      </c>
      <c r="F65" s="58">
        <v>0</v>
      </c>
      <c r="G65" s="58">
        <v>-88.110799999999998</v>
      </c>
      <c r="H65" s="58">
        <v>-86.35978999999999</v>
      </c>
      <c r="I65" s="58">
        <v>-90.698909999999998</v>
      </c>
      <c r="J65" s="58">
        <v>-255.0265</v>
      </c>
      <c r="K65" s="58">
        <v>-86.472669999999994</v>
      </c>
      <c r="L65" s="58">
        <v>-109.96651</v>
      </c>
      <c r="M65" s="58">
        <v>42</v>
      </c>
      <c r="N65" s="58">
        <v>-89</v>
      </c>
      <c r="O65" s="58">
        <v>-123</v>
      </c>
      <c r="P65" s="58">
        <v>-126</v>
      </c>
      <c r="Q65" s="58">
        <v>-125</v>
      </c>
      <c r="R65" s="58">
        <v>-144</v>
      </c>
      <c r="S65" s="58">
        <v>-139</v>
      </c>
      <c r="T65" s="58">
        <v>-144</v>
      </c>
      <c r="U65" s="58">
        <v>-139</v>
      </c>
      <c r="W65" s="58">
        <f t="shared" si="54"/>
        <v>0</v>
      </c>
      <c r="X65" s="58">
        <f t="shared" si="55"/>
        <v>-265.16949999999997</v>
      </c>
      <c r="Y65" s="58">
        <f t="shared" si="56"/>
        <v>-409.46568000000002</v>
      </c>
      <c r="Z65" s="58">
        <f t="shared" si="57"/>
        <v>-463</v>
      </c>
      <c r="AA65" s="58">
        <f t="shared" si="66"/>
        <v>-566</v>
      </c>
      <c r="AB65" s="45" t="s">
        <v>9</v>
      </c>
      <c r="AD65" s="242">
        <f t="shared" si="59"/>
        <v>0</v>
      </c>
      <c r="AE65" s="242">
        <f t="shared" si="61"/>
        <v>0</v>
      </c>
    </row>
    <row r="66" spans="1:36" ht="15.95" customHeight="1" outlineLevel="1" x14ac:dyDescent="0.2">
      <c r="A66" s="57" t="s">
        <v>127</v>
      </c>
      <c r="B66" s="58">
        <v>0</v>
      </c>
      <c r="C66" s="58">
        <v>0</v>
      </c>
      <c r="D66" s="58">
        <v>0</v>
      </c>
      <c r="E66" s="58">
        <v>0</v>
      </c>
      <c r="F66" s="58">
        <v>0</v>
      </c>
      <c r="G66" s="58">
        <v>0</v>
      </c>
      <c r="H66" s="58">
        <v>0</v>
      </c>
      <c r="I66" s="58">
        <v>0</v>
      </c>
      <c r="J66" s="58">
        <v>0</v>
      </c>
      <c r="K66" s="58">
        <v>0</v>
      </c>
      <c r="L66" s="58">
        <v>0</v>
      </c>
      <c r="M66" s="58">
        <v>0</v>
      </c>
      <c r="N66" s="58">
        <v>0</v>
      </c>
      <c r="O66" s="58">
        <v>0</v>
      </c>
      <c r="P66" s="58">
        <v>-10</v>
      </c>
      <c r="Q66" s="58">
        <v>-5</v>
      </c>
      <c r="R66" s="58">
        <v>-1</v>
      </c>
      <c r="S66" s="58">
        <v>-2</v>
      </c>
      <c r="T66" s="58">
        <v>-11</v>
      </c>
      <c r="U66" s="58">
        <v>7</v>
      </c>
      <c r="W66" s="58">
        <f t="shared" si="54"/>
        <v>0</v>
      </c>
      <c r="X66" s="58">
        <f t="shared" si="55"/>
        <v>0</v>
      </c>
      <c r="Y66" s="58">
        <f t="shared" si="56"/>
        <v>0</v>
      </c>
      <c r="Z66" s="58">
        <f t="shared" si="57"/>
        <v>-15</v>
      </c>
      <c r="AA66" s="58">
        <f t="shared" si="66"/>
        <v>-7</v>
      </c>
      <c r="AB66" s="45" t="s">
        <v>9</v>
      </c>
      <c r="AD66" s="242">
        <f t="shared" si="59"/>
        <v>0</v>
      </c>
      <c r="AE66" s="242">
        <f t="shared" si="61"/>
        <v>0</v>
      </c>
    </row>
    <row r="67" spans="1:36" ht="15.95" customHeight="1" outlineLevel="1" x14ac:dyDescent="0.2">
      <c r="A67" s="57" t="s">
        <v>128</v>
      </c>
      <c r="B67" s="58">
        <v>0</v>
      </c>
      <c r="C67" s="58">
        <v>0</v>
      </c>
      <c r="D67" s="58">
        <v>0</v>
      </c>
      <c r="E67" s="58">
        <v>0</v>
      </c>
      <c r="F67" s="58">
        <v>0</v>
      </c>
      <c r="G67" s="58">
        <v>0</v>
      </c>
      <c r="H67" s="58">
        <v>0</v>
      </c>
      <c r="I67" s="58">
        <v>0</v>
      </c>
      <c r="J67" s="58">
        <v>0</v>
      </c>
      <c r="K67" s="58">
        <v>0</v>
      </c>
      <c r="L67" s="58">
        <v>0</v>
      </c>
      <c r="M67" s="58">
        <v>0</v>
      </c>
      <c r="N67" s="58">
        <v>0</v>
      </c>
      <c r="O67" s="58">
        <v>0</v>
      </c>
      <c r="P67" s="58">
        <v>-5</v>
      </c>
      <c r="Q67" s="58">
        <v>-3</v>
      </c>
      <c r="R67" s="58">
        <v>-1</v>
      </c>
      <c r="S67" s="58">
        <v>-1</v>
      </c>
      <c r="T67" s="58">
        <v>-6</v>
      </c>
      <c r="U67" s="58">
        <v>4</v>
      </c>
      <c r="W67" s="58">
        <f t="shared" si="54"/>
        <v>0</v>
      </c>
      <c r="X67" s="58">
        <f t="shared" si="55"/>
        <v>0</v>
      </c>
      <c r="Y67" s="58">
        <f t="shared" si="56"/>
        <v>0</v>
      </c>
      <c r="Z67" s="58">
        <f t="shared" si="57"/>
        <v>-8</v>
      </c>
      <c r="AA67" s="58">
        <f t="shared" si="66"/>
        <v>-4</v>
      </c>
      <c r="AB67" s="45" t="s">
        <v>9</v>
      </c>
      <c r="AD67" s="242">
        <f t="shared" si="59"/>
        <v>0</v>
      </c>
      <c r="AE67" s="242">
        <f t="shared" si="61"/>
        <v>0</v>
      </c>
    </row>
    <row r="68" spans="1:36" ht="15.95" customHeight="1" outlineLevel="1" x14ac:dyDescent="0.2">
      <c r="A68" s="55" t="s">
        <v>78</v>
      </c>
      <c r="B68" s="56">
        <f t="shared" ref="B68:H68" si="101">B62+B63</f>
        <v>0.93720000000000003</v>
      </c>
      <c r="C68" s="56">
        <f t="shared" si="101"/>
        <v>-4.9003799999999993</v>
      </c>
      <c r="D68" s="56">
        <f t="shared" si="101"/>
        <v>-364.31482</v>
      </c>
      <c r="E68" s="56">
        <f t="shared" si="101"/>
        <v>-1222.9302999999998</v>
      </c>
      <c r="F68" s="56">
        <f t="shared" si="101"/>
        <v>-2505.7845600000005</v>
      </c>
      <c r="G68" s="56">
        <f t="shared" si="101"/>
        <v>-1492.75265930045</v>
      </c>
      <c r="H68" s="56">
        <f t="shared" si="101"/>
        <v>4476.9845929183994</v>
      </c>
      <c r="I68" s="56">
        <f t="shared" ref="I68:J68" si="102">I62+I63</f>
        <v>1563.3536722664007</v>
      </c>
      <c r="J68" s="56">
        <f t="shared" si="102"/>
        <v>780.87695000000076</v>
      </c>
      <c r="K68" s="56">
        <f>K62+K63</f>
        <v>-411.62375000000009</v>
      </c>
      <c r="L68" s="56">
        <f>L62+L63</f>
        <v>2097.2868999999996</v>
      </c>
      <c r="M68" s="56">
        <f>M62+M63</f>
        <v>1517</v>
      </c>
      <c r="N68" s="56">
        <v>1846</v>
      </c>
      <c r="O68" s="56">
        <v>-396</v>
      </c>
      <c r="P68" s="56">
        <f t="shared" ref="P68:Q68" si="103">+P63+P62</f>
        <v>5229</v>
      </c>
      <c r="Q68" s="56">
        <f t="shared" si="103"/>
        <v>5985</v>
      </c>
      <c r="R68" s="56">
        <f>R62+R63</f>
        <v>3582</v>
      </c>
      <c r="S68" s="56">
        <f>S62+S63</f>
        <v>2702</v>
      </c>
      <c r="T68" s="56">
        <f>T62+T63</f>
        <v>6053</v>
      </c>
      <c r="U68" s="56">
        <f>U62+U63</f>
        <v>5310</v>
      </c>
      <c r="W68" s="56">
        <f t="shared" si="54"/>
        <v>-1591.2082999999998</v>
      </c>
      <c r="X68" s="56">
        <f t="shared" si="55"/>
        <v>2041.8010458843496</v>
      </c>
      <c r="Y68" s="56">
        <f t="shared" si="56"/>
        <v>3983.5401000000002</v>
      </c>
      <c r="Z68" s="56">
        <f t="shared" si="57"/>
        <v>12664</v>
      </c>
      <c r="AA68" s="56">
        <f t="shared" si="66"/>
        <v>17647</v>
      </c>
      <c r="AB68" s="45" t="s">
        <v>9</v>
      </c>
      <c r="AD68" s="242">
        <f t="shared" si="59"/>
        <v>0</v>
      </c>
      <c r="AE68" s="242">
        <f t="shared" si="61"/>
        <v>0</v>
      </c>
    </row>
    <row r="69" spans="1:36" ht="15.95" customHeight="1" collapsed="1" x14ac:dyDescent="0.2">
      <c r="N69" s="34">
        <v>0</v>
      </c>
      <c r="R69" s="242"/>
      <c r="S69" s="242"/>
      <c r="T69" s="242"/>
      <c r="U69" s="242"/>
      <c r="AB69" s="45" t="s">
        <v>9</v>
      </c>
      <c r="AE69" s="242"/>
    </row>
    <row r="70" spans="1:36" s="42" customFormat="1" ht="15.95" customHeight="1" x14ac:dyDescent="0.2">
      <c r="A70" s="39" t="s">
        <v>129</v>
      </c>
      <c r="B70" s="40"/>
      <c r="C70" s="40"/>
      <c r="D70" s="40"/>
      <c r="E70" s="40"/>
      <c r="F70" s="40"/>
      <c r="G70" s="40"/>
      <c r="H70" s="40"/>
      <c r="I70" s="40"/>
      <c r="J70" s="40"/>
      <c r="K70" s="40"/>
      <c r="L70" s="40"/>
      <c r="M70" s="40"/>
      <c r="N70" s="40"/>
      <c r="O70" s="40"/>
      <c r="P70" s="40"/>
      <c r="Q70" s="40"/>
      <c r="R70" s="40"/>
      <c r="S70" s="40"/>
      <c r="T70" s="40"/>
      <c r="U70" s="40"/>
      <c r="W70" s="40"/>
      <c r="X70" s="40"/>
      <c r="Y70" s="40"/>
      <c r="Z70" s="40"/>
      <c r="AA70" s="40"/>
      <c r="AB70" s="41" t="s">
        <v>9</v>
      </c>
      <c r="AE70" s="242"/>
    </row>
    <row r="71" spans="1:36" ht="15.95" customHeight="1" x14ac:dyDescent="0.2">
      <c r="A71" s="43" t="s">
        <v>130</v>
      </c>
      <c r="B71" s="44">
        <f>+B72+B85</f>
        <v>7348.8808999999983</v>
      </c>
      <c r="C71" s="44">
        <f t="shared" ref="C71:F71" si="104">+C72+C85</f>
        <v>37143.958469999998</v>
      </c>
      <c r="D71" s="44">
        <f t="shared" si="104"/>
        <v>115026.79972000001</v>
      </c>
      <c r="E71" s="44">
        <f t="shared" si="104"/>
        <v>210859.13118</v>
      </c>
      <c r="F71" s="44">
        <f t="shared" si="104"/>
        <v>233390.37407999998</v>
      </c>
      <c r="G71" s="44">
        <f t="shared" ref="G71:P71" si="105">+G72+G85</f>
        <v>229632.97182000001</v>
      </c>
      <c r="H71" s="44">
        <f t="shared" si="105"/>
        <v>204882.52044999995</v>
      </c>
      <c r="I71" s="44">
        <f t="shared" si="105"/>
        <v>200311.86406000002</v>
      </c>
      <c r="J71" s="44">
        <f t="shared" si="105"/>
        <v>198532.96012999996</v>
      </c>
      <c r="K71" s="44">
        <f t="shared" si="105"/>
        <v>195768.43405000001</v>
      </c>
      <c r="L71" s="44">
        <f t="shared" si="105"/>
        <v>194711.64183000001</v>
      </c>
      <c r="M71" s="44">
        <f t="shared" si="105"/>
        <v>193994</v>
      </c>
      <c r="N71" s="44">
        <f t="shared" si="105"/>
        <v>194218</v>
      </c>
      <c r="O71" s="44">
        <f t="shared" si="105"/>
        <v>196084</v>
      </c>
      <c r="P71" s="44">
        <f t="shared" si="105"/>
        <v>197935</v>
      </c>
      <c r="Q71" s="44">
        <f t="shared" ref="Q71:R71" si="106">+Q72+Q85</f>
        <v>199493</v>
      </c>
      <c r="R71" s="44">
        <f t="shared" si="106"/>
        <v>198237</v>
      </c>
      <c r="S71" s="44">
        <f t="shared" ref="S71:T71" si="107">+S72+S85</f>
        <v>194781</v>
      </c>
      <c r="T71" s="44">
        <f t="shared" si="107"/>
        <v>194681</v>
      </c>
      <c r="U71" s="44">
        <f t="shared" ref="U71" si="108">+U72+U85</f>
        <v>193929</v>
      </c>
      <c r="W71" s="154">
        <f t="shared" ref="W71:W102" si="109">E71</f>
        <v>210859.13118</v>
      </c>
      <c r="X71" s="154">
        <f t="shared" ref="X71:X102" si="110">I71</f>
        <v>200311.86406000002</v>
      </c>
      <c r="Y71" s="154">
        <f t="shared" ref="Y71:Y102" si="111">M71</f>
        <v>193994</v>
      </c>
      <c r="Z71" s="154">
        <f t="shared" ref="Z71:Z102" si="112">Q71</f>
        <v>199493</v>
      </c>
      <c r="AA71" s="154">
        <f ca="1">OFFSET(V71,0,-1)</f>
        <v>193929</v>
      </c>
      <c r="AB71" s="45" t="s">
        <v>9</v>
      </c>
      <c r="AD71" s="242">
        <f t="shared" ref="AD71:AD102" si="113">Q71-Z71</f>
        <v>0</v>
      </c>
      <c r="AE71" s="242">
        <f t="shared" ref="AE71:AE134" ca="1" si="114">AA71-OFFSET(V71,,-1)</f>
        <v>0</v>
      </c>
    </row>
    <row r="72" spans="1:36" ht="15.95" customHeight="1" outlineLevel="1" x14ac:dyDescent="0.2">
      <c r="A72" s="61" t="s">
        <v>131</v>
      </c>
      <c r="B72" s="62">
        <f>SUM(B73:B84)</f>
        <v>3270.1547500000001</v>
      </c>
      <c r="C72" s="62">
        <f t="shared" ref="C72:F72" si="115">SUM(C73:C84)</f>
        <v>8335.9938099999999</v>
      </c>
      <c r="D72" s="62">
        <f t="shared" si="115"/>
        <v>15039.024140000001</v>
      </c>
      <c r="E72" s="62">
        <f t="shared" si="115"/>
        <v>24385.644130000001</v>
      </c>
      <c r="F72" s="62">
        <f t="shared" si="115"/>
        <v>24407.280589999998</v>
      </c>
      <c r="G72" s="62">
        <f t="shared" ref="G72:P72" si="116">SUM(G73:G84)</f>
        <v>6097.5915599999989</v>
      </c>
      <c r="H72" s="62">
        <f t="shared" si="116"/>
        <v>6544.89732</v>
      </c>
      <c r="I72" s="62">
        <f t="shared" si="116"/>
        <v>7709.2821300000014</v>
      </c>
      <c r="J72" s="62">
        <f t="shared" si="116"/>
        <v>7547.791580000001</v>
      </c>
      <c r="K72" s="62">
        <f t="shared" si="116"/>
        <v>6415.1323299999995</v>
      </c>
      <c r="L72" s="62">
        <f t="shared" si="116"/>
        <v>6884.1910200000002</v>
      </c>
      <c r="M72" s="62">
        <f t="shared" si="116"/>
        <v>6923</v>
      </c>
      <c r="N72" s="62">
        <f t="shared" si="116"/>
        <v>8817</v>
      </c>
      <c r="O72" s="62">
        <f t="shared" si="116"/>
        <v>12172</v>
      </c>
      <c r="P72" s="62">
        <f t="shared" si="116"/>
        <v>15487</v>
      </c>
      <c r="Q72" s="62">
        <f t="shared" ref="Q72" si="117">SUM(Q73:Q84)</f>
        <v>17140</v>
      </c>
      <c r="R72" s="62">
        <f>SUM(R73:R84)</f>
        <v>17068</v>
      </c>
      <c r="S72" s="62">
        <f>SUM(S73:S84)</f>
        <v>14748</v>
      </c>
      <c r="T72" s="62">
        <f>SUM(T73:T84)</f>
        <v>15988</v>
      </c>
      <c r="U72" s="62">
        <f>SUM(U73:U84)</f>
        <v>18651</v>
      </c>
      <c r="W72" s="155">
        <f t="shared" si="109"/>
        <v>24385.644130000001</v>
      </c>
      <c r="X72" s="155">
        <f t="shared" si="110"/>
        <v>7709.2821300000014</v>
      </c>
      <c r="Y72" s="155">
        <f t="shared" si="111"/>
        <v>6923</v>
      </c>
      <c r="Z72" s="155">
        <f t="shared" si="112"/>
        <v>17140</v>
      </c>
      <c r="AA72" s="155">
        <f t="shared" ref="AA72:AA135" ca="1" si="118">OFFSET(V72,0,-1)</f>
        <v>18651</v>
      </c>
      <c r="AB72" s="45" t="s">
        <v>9</v>
      </c>
      <c r="AD72" s="242">
        <f t="shared" si="113"/>
        <v>0</v>
      </c>
      <c r="AE72" s="242">
        <f t="shared" ca="1" si="114"/>
        <v>0</v>
      </c>
      <c r="AF72" s="126"/>
      <c r="AG72" s="126"/>
      <c r="AH72" s="126"/>
      <c r="AI72" s="126"/>
      <c r="AJ72" s="126"/>
    </row>
    <row r="73" spans="1:36" ht="15.95" customHeight="1" outlineLevel="1" x14ac:dyDescent="0.2">
      <c r="A73" s="63" t="s">
        <v>132</v>
      </c>
      <c r="B73" s="54">
        <v>568.85910000000001</v>
      </c>
      <c r="C73" s="54">
        <v>4049.12977</v>
      </c>
      <c r="D73" s="54">
        <v>9484.4681400000009</v>
      </c>
      <c r="E73" s="54">
        <v>20049.161820000001</v>
      </c>
      <c r="F73" s="54">
        <v>20044.214820000001</v>
      </c>
      <c r="G73" s="54">
        <v>568.91430000000003</v>
      </c>
      <c r="H73" s="54">
        <v>338.37056000000001</v>
      </c>
      <c r="I73" s="54">
        <v>4568.2064400000008</v>
      </c>
      <c r="J73" s="54">
        <v>4324.83986</v>
      </c>
      <c r="K73" s="54">
        <v>3189.23704</v>
      </c>
      <c r="L73" s="58">
        <v>3528.18442</v>
      </c>
      <c r="M73" s="58">
        <v>2655</v>
      </c>
      <c r="N73" s="58">
        <v>4024</v>
      </c>
      <c r="O73" s="58">
        <v>6116</v>
      </c>
      <c r="P73" s="58">
        <v>9087</v>
      </c>
      <c r="Q73" s="58">
        <v>10924</v>
      </c>
      <c r="R73" s="58">
        <v>10835</v>
      </c>
      <c r="S73" s="58">
        <v>8274</v>
      </c>
      <c r="T73" s="58">
        <v>9672</v>
      </c>
      <c r="U73" s="58">
        <v>12783</v>
      </c>
      <c r="W73" s="156">
        <f t="shared" si="109"/>
        <v>20049.161820000001</v>
      </c>
      <c r="X73" s="156">
        <f t="shared" si="110"/>
        <v>4568.2064400000008</v>
      </c>
      <c r="Y73" s="156">
        <f t="shared" si="111"/>
        <v>2655</v>
      </c>
      <c r="Z73" s="156">
        <f t="shared" si="112"/>
        <v>10924</v>
      </c>
      <c r="AA73" s="156">
        <f t="shared" ca="1" si="118"/>
        <v>12783</v>
      </c>
      <c r="AB73" s="45" t="s">
        <v>9</v>
      </c>
      <c r="AD73" s="242">
        <f t="shared" si="113"/>
        <v>0</v>
      </c>
      <c r="AE73" s="242">
        <f t="shared" ca="1" si="114"/>
        <v>0</v>
      </c>
    </row>
    <row r="74" spans="1:36" ht="15.95" customHeight="1" outlineLevel="1" x14ac:dyDescent="0.2">
      <c r="A74" s="63" t="s">
        <v>133</v>
      </c>
      <c r="B74" s="54">
        <v>0</v>
      </c>
      <c r="C74" s="54">
        <v>0</v>
      </c>
      <c r="D74" s="54">
        <v>0</v>
      </c>
      <c r="E74" s="54">
        <v>3000</v>
      </c>
      <c r="F74" s="54">
        <v>3000</v>
      </c>
      <c r="G74" s="54">
        <v>3000</v>
      </c>
      <c r="H74" s="54">
        <v>3000</v>
      </c>
      <c r="I74" s="54">
        <v>0</v>
      </c>
      <c r="J74" s="54">
        <v>0</v>
      </c>
      <c r="K74" s="54">
        <v>0</v>
      </c>
      <c r="L74" s="58">
        <v>0</v>
      </c>
      <c r="M74" s="58">
        <v>0</v>
      </c>
      <c r="N74" s="58">
        <v>0</v>
      </c>
      <c r="O74" s="58">
        <v>0</v>
      </c>
      <c r="P74" s="58">
        <v>0</v>
      </c>
      <c r="Q74" s="58">
        <v>0</v>
      </c>
      <c r="R74" s="58">
        <v>0</v>
      </c>
      <c r="S74" s="58">
        <v>0</v>
      </c>
      <c r="T74" s="58">
        <v>0</v>
      </c>
      <c r="U74" s="58">
        <v>0</v>
      </c>
      <c r="W74" s="156">
        <f t="shared" si="109"/>
        <v>3000</v>
      </c>
      <c r="X74" s="156">
        <f t="shared" si="110"/>
        <v>0</v>
      </c>
      <c r="Y74" s="156">
        <f t="shared" si="111"/>
        <v>0</v>
      </c>
      <c r="Z74" s="156">
        <f t="shared" si="112"/>
        <v>0</v>
      </c>
      <c r="AA74" s="156">
        <f t="shared" ca="1" si="118"/>
        <v>0</v>
      </c>
      <c r="AB74" s="45" t="s">
        <v>9</v>
      </c>
      <c r="AD74" s="242">
        <f t="shared" si="113"/>
        <v>0</v>
      </c>
      <c r="AE74" s="242">
        <f t="shared" ca="1" si="114"/>
        <v>0</v>
      </c>
    </row>
    <row r="75" spans="1:36" ht="15.95" customHeight="1" outlineLevel="1" x14ac:dyDescent="0.2">
      <c r="A75" s="63" t="s">
        <v>134</v>
      </c>
      <c r="B75" s="54">
        <v>0</v>
      </c>
      <c r="C75" s="54">
        <v>0</v>
      </c>
      <c r="D75" s="54">
        <v>0</v>
      </c>
      <c r="E75" s="54">
        <v>0</v>
      </c>
      <c r="F75" s="54">
        <v>0</v>
      </c>
      <c r="G75" s="54">
        <v>0</v>
      </c>
      <c r="H75" s="54">
        <v>0</v>
      </c>
      <c r="I75" s="54">
        <v>0</v>
      </c>
      <c r="J75" s="54">
        <v>0</v>
      </c>
      <c r="K75" s="54">
        <v>0</v>
      </c>
      <c r="L75" s="58">
        <v>0</v>
      </c>
      <c r="M75" s="58">
        <v>0</v>
      </c>
      <c r="N75" s="58">
        <v>0</v>
      </c>
      <c r="O75" s="58">
        <v>0</v>
      </c>
      <c r="P75" s="58">
        <v>0</v>
      </c>
      <c r="Q75" s="58">
        <v>0</v>
      </c>
      <c r="R75" s="58">
        <v>0</v>
      </c>
      <c r="S75" s="58">
        <v>0</v>
      </c>
      <c r="T75" s="58">
        <v>0</v>
      </c>
      <c r="U75" s="58">
        <v>0</v>
      </c>
      <c r="W75" s="156">
        <f t="shared" si="109"/>
        <v>0</v>
      </c>
      <c r="X75" s="156">
        <f t="shared" si="110"/>
        <v>0</v>
      </c>
      <c r="Y75" s="156">
        <f t="shared" si="111"/>
        <v>0</v>
      </c>
      <c r="Z75" s="156">
        <f t="shared" si="112"/>
        <v>0</v>
      </c>
      <c r="AA75" s="156">
        <f t="shared" ca="1" si="118"/>
        <v>0</v>
      </c>
      <c r="AB75" s="45" t="s">
        <v>9</v>
      </c>
      <c r="AD75" s="242">
        <f t="shared" si="113"/>
        <v>0</v>
      </c>
      <c r="AE75" s="242">
        <f t="shared" ca="1" si="114"/>
        <v>0</v>
      </c>
    </row>
    <row r="76" spans="1:36" ht="15.95" customHeight="1" outlineLevel="1" x14ac:dyDescent="0.2">
      <c r="A76" s="63" t="s">
        <v>135</v>
      </c>
      <c r="B76" s="54">
        <v>0</v>
      </c>
      <c r="C76" s="54">
        <v>0</v>
      </c>
      <c r="D76" s="54">
        <v>0</v>
      </c>
      <c r="E76" s="54">
        <v>0</v>
      </c>
      <c r="F76" s="54">
        <v>0</v>
      </c>
      <c r="G76" s="54">
        <v>2528.5728399999998</v>
      </c>
      <c r="H76" s="54">
        <v>2927.7191800000001</v>
      </c>
      <c r="I76" s="54">
        <v>2915.18851</v>
      </c>
      <c r="J76" s="54">
        <v>3023.0186100000001</v>
      </c>
      <c r="K76" s="54">
        <v>2841.89129</v>
      </c>
      <c r="L76" s="58">
        <v>2935.2533399999998</v>
      </c>
      <c r="M76" s="58">
        <v>3003</v>
      </c>
      <c r="N76" s="58">
        <v>3030</v>
      </c>
      <c r="O76" s="58">
        <v>3028</v>
      </c>
      <c r="P76" s="58">
        <v>3441</v>
      </c>
      <c r="Q76" s="58">
        <v>3410</v>
      </c>
      <c r="R76" s="58">
        <v>3465</v>
      </c>
      <c r="S76" s="58">
        <v>3560</v>
      </c>
      <c r="T76" s="58">
        <v>3922</v>
      </c>
      <c r="U76" s="58">
        <v>3578</v>
      </c>
      <c r="W76" s="156">
        <f t="shared" si="109"/>
        <v>0</v>
      </c>
      <c r="X76" s="156">
        <f t="shared" si="110"/>
        <v>2915.18851</v>
      </c>
      <c r="Y76" s="156">
        <f t="shared" si="111"/>
        <v>3003</v>
      </c>
      <c r="Z76" s="156">
        <f t="shared" si="112"/>
        <v>3410</v>
      </c>
      <c r="AA76" s="156">
        <f t="shared" ca="1" si="118"/>
        <v>3578</v>
      </c>
      <c r="AB76" s="45" t="s">
        <v>9</v>
      </c>
      <c r="AD76" s="242">
        <f t="shared" si="113"/>
        <v>0</v>
      </c>
      <c r="AE76" s="242">
        <f t="shared" ca="1" si="114"/>
        <v>0</v>
      </c>
    </row>
    <row r="77" spans="1:36" ht="15.95" customHeight="1" outlineLevel="1" x14ac:dyDescent="0.2">
      <c r="A77" s="63" t="s">
        <v>136</v>
      </c>
      <c r="B77" s="54">
        <v>0</v>
      </c>
      <c r="C77" s="54">
        <v>0</v>
      </c>
      <c r="D77" s="54">
        <v>0</v>
      </c>
      <c r="E77" s="54">
        <v>0</v>
      </c>
      <c r="F77" s="54">
        <v>0</v>
      </c>
      <c r="G77" s="54">
        <v>0</v>
      </c>
      <c r="H77" s="54">
        <v>0</v>
      </c>
      <c r="I77" s="54">
        <v>0</v>
      </c>
      <c r="J77" s="54">
        <v>0</v>
      </c>
      <c r="K77" s="54">
        <v>0</v>
      </c>
      <c r="L77" s="58">
        <v>0</v>
      </c>
      <c r="M77" s="58">
        <v>0</v>
      </c>
      <c r="N77" s="58">
        <v>0</v>
      </c>
      <c r="O77" s="58">
        <v>0</v>
      </c>
      <c r="P77" s="58">
        <v>0</v>
      </c>
      <c r="Q77" s="58">
        <v>0</v>
      </c>
      <c r="R77" s="58">
        <v>0</v>
      </c>
      <c r="S77" s="58">
        <v>0</v>
      </c>
      <c r="T77" s="58">
        <v>0</v>
      </c>
      <c r="U77" s="58">
        <v>0</v>
      </c>
      <c r="W77" s="156">
        <f t="shared" si="109"/>
        <v>0</v>
      </c>
      <c r="X77" s="156">
        <f t="shared" si="110"/>
        <v>0</v>
      </c>
      <c r="Y77" s="156">
        <f t="shared" si="111"/>
        <v>0</v>
      </c>
      <c r="Z77" s="156">
        <f t="shared" si="112"/>
        <v>0</v>
      </c>
      <c r="AA77" s="156">
        <f t="shared" ca="1" si="118"/>
        <v>0</v>
      </c>
      <c r="AB77" s="45" t="s">
        <v>9</v>
      </c>
      <c r="AD77" s="242">
        <f t="shared" si="113"/>
        <v>0</v>
      </c>
      <c r="AE77" s="242">
        <f t="shared" ca="1" si="114"/>
        <v>0</v>
      </c>
    </row>
    <row r="78" spans="1:36" ht="15.95" customHeight="1" outlineLevel="1" x14ac:dyDescent="0.2">
      <c r="A78" s="63" t="s">
        <v>137</v>
      </c>
      <c r="B78" s="54"/>
      <c r="C78" s="54">
        <v>1.4E-3</v>
      </c>
      <c r="D78" s="54">
        <v>0.47298000000000001</v>
      </c>
      <c r="E78" s="54">
        <v>0.67616999999999994</v>
      </c>
      <c r="F78" s="54">
        <v>1.79758</v>
      </c>
      <c r="G78" s="54">
        <v>0.10442</v>
      </c>
      <c r="H78" s="54">
        <v>0.12031</v>
      </c>
      <c r="I78" s="54">
        <v>0.12031</v>
      </c>
      <c r="J78" s="54">
        <v>0.28437000000000001</v>
      </c>
      <c r="K78" s="54">
        <v>36.348910000000004</v>
      </c>
      <c r="L78" s="58">
        <v>37.545940000000002</v>
      </c>
      <c r="M78" s="58">
        <v>38</v>
      </c>
      <c r="N78" s="58">
        <v>53</v>
      </c>
      <c r="O78" s="58">
        <v>95</v>
      </c>
      <c r="P78" s="58">
        <v>54</v>
      </c>
      <c r="Q78" s="58">
        <v>98</v>
      </c>
      <c r="R78" s="58">
        <v>104</v>
      </c>
      <c r="S78" s="58">
        <v>104</v>
      </c>
      <c r="T78" s="58">
        <v>110</v>
      </c>
      <c r="U78" s="58">
        <v>53</v>
      </c>
      <c r="W78" s="156">
        <f t="shared" si="109"/>
        <v>0.67616999999999994</v>
      </c>
      <c r="X78" s="156">
        <f t="shared" si="110"/>
        <v>0.12031</v>
      </c>
      <c r="Y78" s="156">
        <f t="shared" si="111"/>
        <v>38</v>
      </c>
      <c r="Z78" s="156">
        <f t="shared" si="112"/>
        <v>98</v>
      </c>
      <c r="AA78" s="156">
        <f t="shared" ca="1" si="118"/>
        <v>53</v>
      </c>
      <c r="AB78" s="45" t="s">
        <v>9</v>
      </c>
      <c r="AD78" s="242">
        <f t="shared" si="113"/>
        <v>0</v>
      </c>
      <c r="AE78" s="242">
        <f t="shared" ca="1" si="114"/>
        <v>0</v>
      </c>
    </row>
    <row r="79" spans="1:36" ht="15.95" customHeight="1" outlineLevel="1" x14ac:dyDescent="0.2">
      <c r="A79" s="63" t="s">
        <v>138</v>
      </c>
      <c r="B79" s="54">
        <v>2701.29565</v>
      </c>
      <c r="C79" s="54">
        <v>4286.8626399999994</v>
      </c>
      <c r="D79" s="54">
        <v>5554.08302</v>
      </c>
      <c r="E79" s="54">
        <v>1335.8061399999999</v>
      </c>
      <c r="F79" s="54">
        <v>1361.26819</v>
      </c>
      <c r="G79" s="54">
        <v>0</v>
      </c>
      <c r="H79" s="54">
        <v>10.232959999999999</v>
      </c>
      <c r="I79" s="54">
        <v>7.7020299999999997</v>
      </c>
      <c r="J79" s="54">
        <v>52.927460000000004</v>
      </c>
      <c r="K79" s="54">
        <v>19.653110000000002</v>
      </c>
      <c r="L79" s="58">
        <v>19.55321</v>
      </c>
      <c r="M79" s="58">
        <v>20</v>
      </c>
      <c r="N79" s="58">
        <v>20</v>
      </c>
      <c r="O79" s="58">
        <v>20</v>
      </c>
      <c r="P79" s="58">
        <v>20</v>
      </c>
      <c r="Q79" s="58">
        <v>20</v>
      </c>
      <c r="R79" s="58">
        <v>20</v>
      </c>
      <c r="S79" s="58">
        <v>24</v>
      </c>
      <c r="T79" s="58">
        <v>0</v>
      </c>
      <c r="U79" s="58">
        <v>0</v>
      </c>
      <c r="W79" s="156">
        <f t="shared" si="109"/>
        <v>1335.8061399999999</v>
      </c>
      <c r="X79" s="156">
        <f t="shared" si="110"/>
        <v>7.7020299999999997</v>
      </c>
      <c r="Y79" s="156">
        <f t="shared" si="111"/>
        <v>20</v>
      </c>
      <c r="Z79" s="156">
        <f t="shared" si="112"/>
        <v>20</v>
      </c>
      <c r="AA79" s="156">
        <f t="shared" ca="1" si="118"/>
        <v>0</v>
      </c>
      <c r="AB79" s="45" t="s">
        <v>9</v>
      </c>
      <c r="AD79" s="242">
        <f t="shared" si="113"/>
        <v>0</v>
      </c>
      <c r="AE79" s="242">
        <f t="shared" ca="1" si="114"/>
        <v>0</v>
      </c>
    </row>
    <row r="80" spans="1:36" ht="15.95" customHeight="1" outlineLevel="1" x14ac:dyDescent="0.2">
      <c r="A80" s="63" t="s">
        <v>139</v>
      </c>
      <c r="B80" s="54">
        <v>0</v>
      </c>
      <c r="C80" s="54">
        <v>0</v>
      </c>
      <c r="D80" s="54">
        <v>0</v>
      </c>
      <c r="E80" s="54">
        <v>0</v>
      </c>
      <c r="F80" s="54">
        <v>0</v>
      </c>
      <c r="G80" s="54">
        <v>0</v>
      </c>
      <c r="H80" s="54">
        <v>117.28588000000001</v>
      </c>
      <c r="I80" s="54">
        <v>117.28588000000001</v>
      </c>
      <c r="J80" s="54">
        <v>117.28588000000001</v>
      </c>
      <c r="K80" s="54">
        <v>117.28588000000001</v>
      </c>
      <c r="L80" s="58">
        <v>207.28587999999999</v>
      </c>
      <c r="M80" s="58">
        <v>889</v>
      </c>
      <c r="N80" s="58">
        <v>1509</v>
      </c>
      <c r="O80" s="58">
        <v>2522</v>
      </c>
      <c r="P80" s="58">
        <v>2770</v>
      </c>
      <c r="Q80" s="58">
        <v>2617</v>
      </c>
      <c r="R80" s="58">
        <v>2617</v>
      </c>
      <c r="S80" s="58">
        <v>2617</v>
      </c>
      <c r="T80" s="58">
        <v>2161</v>
      </c>
      <c r="U80" s="58">
        <v>2161</v>
      </c>
      <c r="W80" s="156">
        <f t="shared" si="109"/>
        <v>0</v>
      </c>
      <c r="X80" s="156">
        <f t="shared" si="110"/>
        <v>117.28588000000001</v>
      </c>
      <c r="Y80" s="156">
        <f t="shared" si="111"/>
        <v>889</v>
      </c>
      <c r="Z80" s="156">
        <f t="shared" si="112"/>
        <v>2617</v>
      </c>
      <c r="AA80" s="156">
        <f t="shared" ca="1" si="118"/>
        <v>2161</v>
      </c>
      <c r="AB80" s="45" t="s">
        <v>9</v>
      </c>
      <c r="AD80" s="242">
        <f t="shared" si="113"/>
        <v>0</v>
      </c>
      <c r="AE80" s="242">
        <f t="shared" ca="1" si="114"/>
        <v>0</v>
      </c>
    </row>
    <row r="81" spans="1:31" ht="15.95" customHeight="1" outlineLevel="1" x14ac:dyDescent="0.2">
      <c r="A81" s="63" t="s">
        <v>140</v>
      </c>
      <c r="B81" s="54">
        <v>0</v>
      </c>
      <c r="C81" s="54">
        <v>0</v>
      </c>
      <c r="D81" s="54">
        <v>0</v>
      </c>
      <c r="E81" s="54">
        <v>0</v>
      </c>
      <c r="F81" s="54">
        <v>0</v>
      </c>
      <c r="G81" s="54">
        <v>0</v>
      </c>
      <c r="H81" s="54">
        <v>0</v>
      </c>
      <c r="I81" s="54">
        <v>0</v>
      </c>
      <c r="J81" s="54">
        <v>0</v>
      </c>
      <c r="K81" s="54">
        <v>0</v>
      </c>
      <c r="L81" s="58">
        <v>0</v>
      </c>
      <c r="M81" s="58">
        <v>0</v>
      </c>
      <c r="N81" s="58">
        <v>0</v>
      </c>
      <c r="O81" s="58">
        <v>0</v>
      </c>
      <c r="P81" s="58">
        <v>0</v>
      </c>
      <c r="Q81" s="58">
        <v>0</v>
      </c>
      <c r="R81" s="58">
        <v>0</v>
      </c>
      <c r="S81" s="58">
        <v>0</v>
      </c>
      <c r="T81" s="58">
        <v>0</v>
      </c>
      <c r="U81" s="58">
        <v>0</v>
      </c>
      <c r="W81" s="156">
        <f t="shared" si="109"/>
        <v>0</v>
      </c>
      <c r="X81" s="156">
        <f t="shared" si="110"/>
        <v>0</v>
      </c>
      <c r="Y81" s="156">
        <f t="shared" si="111"/>
        <v>0</v>
      </c>
      <c r="Z81" s="156">
        <f t="shared" si="112"/>
        <v>0</v>
      </c>
      <c r="AA81" s="156">
        <f t="shared" ca="1" si="118"/>
        <v>0</v>
      </c>
      <c r="AB81" s="45" t="s">
        <v>9</v>
      </c>
      <c r="AD81" s="242">
        <f t="shared" si="113"/>
        <v>0</v>
      </c>
      <c r="AE81" s="242">
        <f t="shared" ca="1" si="114"/>
        <v>0</v>
      </c>
    </row>
    <row r="82" spans="1:31" ht="15.95" customHeight="1" outlineLevel="1" x14ac:dyDescent="0.2">
      <c r="A82" s="63" t="s">
        <v>141</v>
      </c>
      <c r="B82" s="54">
        <v>0</v>
      </c>
      <c r="C82" s="54">
        <v>0</v>
      </c>
      <c r="D82" s="54">
        <v>0</v>
      </c>
      <c r="E82" s="54">
        <v>0</v>
      </c>
      <c r="F82" s="54">
        <v>0</v>
      </c>
      <c r="G82" s="54">
        <v>0</v>
      </c>
      <c r="H82" s="54">
        <v>151.16843</v>
      </c>
      <c r="I82" s="54">
        <v>100.77896000000001</v>
      </c>
      <c r="J82" s="54">
        <v>29.435400000000001</v>
      </c>
      <c r="K82" s="54">
        <v>210.71610000000001</v>
      </c>
      <c r="L82" s="58">
        <v>156.36823000000001</v>
      </c>
      <c r="M82" s="58">
        <v>102</v>
      </c>
      <c r="N82" s="58">
        <v>48</v>
      </c>
      <c r="O82" s="58">
        <v>175</v>
      </c>
      <c r="P82" s="58">
        <v>115</v>
      </c>
      <c r="Q82" s="58">
        <v>71</v>
      </c>
      <c r="R82" s="58">
        <v>27</v>
      </c>
      <c r="S82" s="58">
        <v>169</v>
      </c>
      <c r="T82" s="58">
        <v>123</v>
      </c>
      <c r="U82" s="58">
        <v>76</v>
      </c>
      <c r="W82" s="156">
        <f t="shared" si="109"/>
        <v>0</v>
      </c>
      <c r="X82" s="156">
        <f t="shared" si="110"/>
        <v>100.77896000000001</v>
      </c>
      <c r="Y82" s="156">
        <f t="shared" si="111"/>
        <v>102</v>
      </c>
      <c r="Z82" s="156">
        <f t="shared" si="112"/>
        <v>71</v>
      </c>
      <c r="AA82" s="156">
        <f t="shared" ca="1" si="118"/>
        <v>76</v>
      </c>
      <c r="AB82" s="45" t="s">
        <v>9</v>
      </c>
      <c r="AD82" s="242">
        <f t="shared" si="113"/>
        <v>0</v>
      </c>
      <c r="AE82" s="242">
        <f t="shared" ca="1" si="114"/>
        <v>0</v>
      </c>
    </row>
    <row r="83" spans="1:31" ht="15.95" customHeight="1" outlineLevel="1" x14ac:dyDescent="0.2">
      <c r="A83" s="63" t="s">
        <v>142</v>
      </c>
      <c r="B83" s="54">
        <v>0</v>
      </c>
      <c r="C83" s="54">
        <v>0</v>
      </c>
      <c r="D83" s="54">
        <v>0</v>
      </c>
      <c r="E83" s="54">
        <v>0</v>
      </c>
      <c r="F83" s="54">
        <v>0</v>
      </c>
      <c r="G83" s="54">
        <v>0</v>
      </c>
      <c r="H83" s="54">
        <v>0</v>
      </c>
      <c r="I83" s="54">
        <v>0</v>
      </c>
      <c r="J83" s="54">
        <v>0</v>
      </c>
      <c r="K83" s="54">
        <v>0</v>
      </c>
      <c r="L83" s="58">
        <v>0</v>
      </c>
      <c r="M83" s="58">
        <v>0</v>
      </c>
      <c r="N83" s="58">
        <v>0</v>
      </c>
      <c r="O83" s="58">
        <v>0</v>
      </c>
      <c r="P83" s="58">
        <v>0</v>
      </c>
      <c r="Q83" s="58">
        <v>0</v>
      </c>
      <c r="R83" s="58">
        <v>0</v>
      </c>
      <c r="S83" s="58">
        <v>0</v>
      </c>
      <c r="T83" s="58">
        <v>0</v>
      </c>
      <c r="U83" s="58">
        <v>0</v>
      </c>
      <c r="W83" s="156">
        <f t="shared" si="109"/>
        <v>0</v>
      </c>
      <c r="X83" s="156">
        <f t="shared" si="110"/>
        <v>0</v>
      </c>
      <c r="Y83" s="156">
        <f t="shared" si="111"/>
        <v>0</v>
      </c>
      <c r="Z83" s="156">
        <f t="shared" si="112"/>
        <v>0</v>
      </c>
      <c r="AA83" s="156">
        <f t="shared" ca="1" si="118"/>
        <v>0</v>
      </c>
      <c r="AB83" s="45" t="s">
        <v>9</v>
      </c>
      <c r="AD83" s="242">
        <f t="shared" si="113"/>
        <v>0</v>
      </c>
      <c r="AE83" s="242">
        <f t="shared" ca="1" si="114"/>
        <v>0</v>
      </c>
    </row>
    <row r="84" spans="1:31" ht="15.95" customHeight="1" outlineLevel="1" x14ac:dyDescent="0.2">
      <c r="A84" s="63" t="s">
        <v>143</v>
      </c>
      <c r="B84" s="54">
        <v>0</v>
      </c>
      <c r="C84" s="54">
        <v>0</v>
      </c>
      <c r="D84" s="54">
        <v>0</v>
      </c>
      <c r="E84" s="54">
        <v>0</v>
      </c>
      <c r="F84" s="54">
        <v>0</v>
      </c>
      <c r="G84" s="54">
        <v>0</v>
      </c>
      <c r="H84" s="54">
        <v>0</v>
      </c>
      <c r="I84" s="54">
        <v>0</v>
      </c>
      <c r="J84" s="54">
        <v>0</v>
      </c>
      <c r="K84" s="54">
        <v>0</v>
      </c>
      <c r="L84" s="58">
        <v>0</v>
      </c>
      <c r="M84" s="58">
        <v>216</v>
      </c>
      <c r="N84" s="58">
        <v>133</v>
      </c>
      <c r="O84" s="58">
        <v>216</v>
      </c>
      <c r="P84" s="58">
        <v>0</v>
      </c>
      <c r="Q84" s="58">
        <v>0</v>
      </c>
      <c r="R84" s="58">
        <v>0</v>
      </c>
      <c r="S84" s="58">
        <v>0</v>
      </c>
      <c r="T84" s="58">
        <v>0</v>
      </c>
      <c r="U84" s="58">
        <v>0</v>
      </c>
      <c r="W84" s="156">
        <f t="shared" si="109"/>
        <v>0</v>
      </c>
      <c r="X84" s="156">
        <f t="shared" si="110"/>
        <v>0</v>
      </c>
      <c r="Y84" s="156">
        <f t="shared" si="111"/>
        <v>216</v>
      </c>
      <c r="Z84" s="156">
        <f t="shared" si="112"/>
        <v>0</v>
      </c>
      <c r="AA84" s="156">
        <f t="shared" ca="1" si="118"/>
        <v>0</v>
      </c>
      <c r="AB84" s="45" t="s">
        <v>9</v>
      </c>
      <c r="AD84" s="242">
        <f t="shared" si="113"/>
        <v>0</v>
      </c>
      <c r="AE84" s="242">
        <f t="shared" ca="1" si="114"/>
        <v>0</v>
      </c>
    </row>
    <row r="85" spans="1:31" ht="15.95" customHeight="1" outlineLevel="1" x14ac:dyDescent="0.2">
      <c r="A85" s="61" t="s">
        <v>144</v>
      </c>
      <c r="B85" s="62">
        <f t="shared" ref="B85:P85" si="119">SUM(B86:B99)</f>
        <v>4078.7261499999986</v>
      </c>
      <c r="C85" s="62">
        <f t="shared" si="119"/>
        <v>28807.964659999998</v>
      </c>
      <c r="D85" s="62">
        <f t="shared" si="119"/>
        <v>99987.775580000001</v>
      </c>
      <c r="E85" s="62">
        <f t="shared" si="119"/>
        <v>186473.48705</v>
      </c>
      <c r="F85" s="62">
        <f t="shared" si="119"/>
        <v>208983.09348999997</v>
      </c>
      <c r="G85" s="62">
        <f t="shared" si="119"/>
        <v>223535.38026000001</v>
      </c>
      <c r="H85" s="62">
        <f t="shared" si="119"/>
        <v>198337.62312999996</v>
      </c>
      <c r="I85" s="62">
        <f t="shared" si="119"/>
        <v>192602.58193000001</v>
      </c>
      <c r="J85" s="62">
        <f t="shared" si="119"/>
        <v>190985.16854999997</v>
      </c>
      <c r="K85" s="62">
        <f t="shared" si="119"/>
        <v>189353.30172000002</v>
      </c>
      <c r="L85" s="62">
        <f t="shared" si="119"/>
        <v>187827.45081000001</v>
      </c>
      <c r="M85" s="62">
        <f t="shared" si="119"/>
        <v>187071</v>
      </c>
      <c r="N85" s="62">
        <f t="shared" si="119"/>
        <v>185401</v>
      </c>
      <c r="O85" s="62">
        <f t="shared" si="119"/>
        <v>183912</v>
      </c>
      <c r="P85" s="62">
        <f t="shared" si="119"/>
        <v>182448</v>
      </c>
      <c r="Q85" s="62">
        <f t="shared" ref="Q85:R85" si="120">SUM(Q86:Q99)</f>
        <v>182353</v>
      </c>
      <c r="R85" s="62">
        <f t="shared" si="120"/>
        <v>181169</v>
      </c>
      <c r="S85" s="62">
        <f t="shared" ref="S85:T85" si="121">SUM(S86:S99)</f>
        <v>180033</v>
      </c>
      <c r="T85" s="62">
        <f t="shared" si="121"/>
        <v>178693</v>
      </c>
      <c r="U85" s="62">
        <f t="shared" ref="U85" si="122">SUM(U86:U99)</f>
        <v>175278</v>
      </c>
      <c r="W85" s="62">
        <f t="shared" si="109"/>
        <v>186473.48705</v>
      </c>
      <c r="X85" s="62">
        <f t="shared" si="110"/>
        <v>192602.58193000001</v>
      </c>
      <c r="Y85" s="62">
        <f t="shared" si="111"/>
        <v>187071</v>
      </c>
      <c r="Z85" s="62">
        <f t="shared" si="112"/>
        <v>182353</v>
      </c>
      <c r="AA85" s="62">
        <f t="shared" ca="1" si="118"/>
        <v>175278</v>
      </c>
      <c r="AB85" s="45" t="s">
        <v>9</v>
      </c>
      <c r="AD85" s="242">
        <f t="shared" si="113"/>
        <v>0</v>
      </c>
      <c r="AE85" s="242">
        <f t="shared" ca="1" si="114"/>
        <v>0</v>
      </c>
    </row>
    <row r="86" spans="1:31" ht="15.95" customHeight="1" outlineLevel="1" x14ac:dyDescent="0.2">
      <c r="A86" s="63" t="s">
        <v>135</v>
      </c>
      <c r="B86" s="58">
        <v>0</v>
      </c>
      <c r="C86" s="58">
        <v>0</v>
      </c>
      <c r="D86" s="58">
        <v>0</v>
      </c>
      <c r="E86" s="58">
        <v>0</v>
      </c>
      <c r="F86" s="58">
        <v>0</v>
      </c>
      <c r="G86" s="58">
        <v>0</v>
      </c>
      <c r="H86" s="58">
        <v>0</v>
      </c>
      <c r="I86" s="58">
        <v>0</v>
      </c>
      <c r="J86" s="58">
        <v>0</v>
      </c>
      <c r="K86" s="58">
        <v>0</v>
      </c>
      <c r="L86" s="58">
        <v>0</v>
      </c>
      <c r="M86" s="58">
        <v>0</v>
      </c>
      <c r="N86" s="58">
        <v>0</v>
      </c>
      <c r="O86" s="58">
        <v>0</v>
      </c>
      <c r="P86" s="58">
        <v>0</v>
      </c>
      <c r="Q86" s="58">
        <v>0</v>
      </c>
      <c r="R86" s="58">
        <v>0</v>
      </c>
      <c r="S86" s="58">
        <v>0</v>
      </c>
      <c r="T86" s="58">
        <v>0</v>
      </c>
      <c r="U86" s="58">
        <v>0</v>
      </c>
      <c r="W86" s="58">
        <f t="shared" si="109"/>
        <v>0</v>
      </c>
      <c r="X86" s="58">
        <f t="shared" si="110"/>
        <v>0</v>
      </c>
      <c r="Y86" s="58">
        <f t="shared" si="111"/>
        <v>0</v>
      </c>
      <c r="Z86" s="58">
        <f t="shared" si="112"/>
        <v>0</v>
      </c>
      <c r="AA86" s="58">
        <f t="shared" ca="1" si="118"/>
        <v>0</v>
      </c>
      <c r="AB86" s="45" t="s">
        <v>9</v>
      </c>
      <c r="AD86" s="242">
        <f t="shared" si="113"/>
        <v>0</v>
      </c>
      <c r="AE86" s="242">
        <f t="shared" ca="1" si="114"/>
        <v>0</v>
      </c>
    </row>
    <row r="87" spans="1:31" ht="15.95" customHeight="1" outlineLevel="1" x14ac:dyDescent="0.2">
      <c r="A87" s="63" t="s">
        <v>136</v>
      </c>
      <c r="B87" s="54">
        <v>105.822</v>
      </c>
      <c r="C87" s="54">
        <v>0.1</v>
      </c>
      <c r="D87" s="54">
        <v>12313.19917</v>
      </c>
      <c r="E87" s="54">
        <v>0</v>
      </c>
      <c r="F87" s="54">
        <v>6108.7653100000007</v>
      </c>
      <c r="G87" s="54">
        <v>28320.281480000005</v>
      </c>
      <c r="H87" s="54">
        <v>4400</v>
      </c>
      <c r="I87" s="54">
        <v>0.9425</v>
      </c>
      <c r="J87" s="54">
        <v>0</v>
      </c>
      <c r="K87" s="54">
        <v>0</v>
      </c>
      <c r="L87" s="58">
        <v>0</v>
      </c>
      <c r="M87" s="58">
        <v>0</v>
      </c>
      <c r="N87" s="58">
        <v>0</v>
      </c>
      <c r="O87" s="58">
        <v>0</v>
      </c>
      <c r="P87" s="58">
        <v>0</v>
      </c>
      <c r="Q87" s="58">
        <v>0</v>
      </c>
      <c r="R87" s="58">
        <v>0</v>
      </c>
      <c r="S87" s="58">
        <v>0</v>
      </c>
      <c r="T87" s="58">
        <v>0</v>
      </c>
      <c r="U87" s="58">
        <v>0</v>
      </c>
      <c r="W87" s="54">
        <f t="shared" si="109"/>
        <v>0</v>
      </c>
      <c r="X87" s="54">
        <f t="shared" si="110"/>
        <v>0.9425</v>
      </c>
      <c r="Y87" s="54">
        <f t="shared" si="111"/>
        <v>0</v>
      </c>
      <c r="Z87" s="54">
        <f t="shared" si="112"/>
        <v>0</v>
      </c>
      <c r="AA87" s="54">
        <f t="shared" ca="1" si="118"/>
        <v>0</v>
      </c>
      <c r="AB87" s="45" t="s">
        <v>9</v>
      </c>
      <c r="AD87" s="242">
        <f t="shared" si="113"/>
        <v>0</v>
      </c>
      <c r="AE87" s="242">
        <f t="shared" ca="1" si="114"/>
        <v>0</v>
      </c>
    </row>
    <row r="88" spans="1:31" ht="15.95" customHeight="1" outlineLevel="1" x14ac:dyDescent="0.2">
      <c r="A88" s="63" t="s">
        <v>145</v>
      </c>
      <c r="B88" s="54">
        <v>0</v>
      </c>
      <c r="C88" s="54">
        <v>0</v>
      </c>
      <c r="D88" s="54">
        <v>0</v>
      </c>
      <c r="E88" s="54">
        <v>0</v>
      </c>
      <c r="F88" s="54">
        <v>0</v>
      </c>
      <c r="G88" s="54">
        <v>0</v>
      </c>
      <c r="H88" s="54">
        <v>0</v>
      </c>
      <c r="I88" s="54">
        <v>0</v>
      </c>
      <c r="J88" s="54">
        <v>0</v>
      </c>
      <c r="K88" s="54">
        <v>0</v>
      </c>
      <c r="L88" s="58">
        <v>0</v>
      </c>
      <c r="M88" s="58">
        <v>0</v>
      </c>
      <c r="N88" s="58">
        <v>0</v>
      </c>
      <c r="O88" s="58">
        <v>0</v>
      </c>
      <c r="P88" s="58">
        <v>0</v>
      </c>
      <c r="Q88" s="58">
        <v>0</v>
      </c>
      <c r="R88" s="58">
        <v>0</v>
      </c>
      <c r="S88" s="58">
        <v>0</v>
      </c>
      <c r="T88" s="58">
        <v>0</v>
      </c>
      <c r="U88" s="58">
        <v>0</v>
      </c>
      <c r="W88" s="54">
        <f t="shared" si="109"/>
        <v>0</v>
      </c>
      <c r="X88" s="54">
        <f t="shared" si="110"/>
        <v>0</v>
      </c>
      <c r="Y88" s="54">
        <f t="shared" si="111"/>
        <v>0</v>
      </c>
      <c r="Z88" s="54">
        <f t="shared" si="112"/>
        <v>0</v>
      </c>
      <c r="AA88" s="54">
        <f t="shared" ca="1" si="118"/>
        <v>0</v>
      </c>
      <c r="AB88" s="45" t="s">
        <v>9</v>
      </c>
      <c r="AD88" s="242">
        <f t="shared" si="113"/>
        <v>0</v>
      </c>
      <c r="AE88" s="242">
        <f t="shared" ca="1" si="114"/>
        <v>0</v>
      </c>
    </row>
    <row r="89" spans="1:31" ht="15.95" customHeight="1" outlineLevel="1" x14ac:dyDescent="0.2">
      <c r="A89" s="63" t="s">
        <v>134</v>
      </c>
      <c r="B89" s="54">
        <v>0</v>
      </c>
      <c r="C89" s="54">
        <v>0</v>
      </c>
      <c r="D89" s="54">
        <v>564.44875000000002</v>
      </c>
      <c r="E89" s="54">
        <v>1887.47531</v>
      </c>
      <c r="F89" s="54">
        <v>3229.4101099999998</v>
      </c>
      <c r="G89" s="54">
        <v>4137.87583</v>
      </c>
      <c r="H89" s="54">
        <v>4329.1096500000003</v>
      </c>
      <c r="I89" s="54">
        <v>4977.1057599999995</v>
      </c>
      <c r="J89" s="54">
        <v>5001.1011600000002</v>
      </c>
      <c r="K89" s="54">
        <v>5009.7005999999992</v>
      </c>
      <c r="L89" s="58">
        <v>5070.9164099999998</v>
      </c>
      <c r="M89" s="58">
        <v>5164</v>
      </c>
      <c r="N89" s="58">
        <v>5290</v>
      </c>
      <c r="O89" s="58">
        <v>5443</v>
      </c>
      <c r="P89" s="58">
        <v>5623</v>
      </c>
      <c r="Q89" s="58">
        <v>5803</v>
      </c>
      <c r="R89" s="58">
        <v>5992</v>
      </c>
      <c r="S89" s="58">
        <v>6180</v>
      </c>
      <c r="T89" s="58">
        <v>6166</v>
      </c>
      <c r="U89" s="58">
        <v>4029</v>
      </c>
      <c r="W89" s="54">
        <f t="shared" si="109"/>
        <v>1887.47531</v>
      </c>
      <c r="X89" s="54">
        <f t="shared" si="110"/>
        <v>4977.1057599999995</v>
      </c>
      <c r="Y89" s="54">
        <f t="shared" si="111"/>
        <v>5164</v>
      </c>
      <c r="Z89" s="54">
        <f t="shared" si="112"/>
        <v>5803</v>
      </c>
      <c r="AA89" s="54">
        <f t="shared" ca="1" si="118"/>
        <v>4029</v>
      </c>
      <c r="AB89" s="45" t="s">
        <v>9</v>
      </c>
      <c r="AD89" s="242">
        <f t="shared" si="113"/>
        <v>0</v>
      </c>
      <c r="AE89" s="242">
        <f t="shared" ca="1" si="114"/>
        <v>0</v>
      </c>
    </row>
    <row r="90" spans="1:31" ht="15.95" customHeight="1" outlineLevel="1" x14ac:dyDescent="0.2">
      <c r="A90" s="63" t="s">
        <v>137</v>
      </c>
      <c r="B90" s="54">
        <v>0</v>
      </c>
      <c r="C90" s="54">
        <v>0</v>
      </c>
      <c r="D90" s="54">
        <v>0</v>
      </c>
      <c r="E90" s="54">
        <v>0</v>
      </c>
      <c r="F90" s="54">
        <v>0</v>
      </c>
      <c r="G90" s="54">
        <v>0</v>
      </c>
      <c r="H90" s="54">
        <v>0</v>
      </c>
      <c r="I90" s="54">
        <v>0</v>
      </c>
      <c r="J90" s="54">
        <v>0</v>
      </c>
      <c r="K90" s="54">
        <v>0</v>
      </c>
      <c r="L90" s="58">
        <v>0</v>
      </c>
      <c r="M90" s="58">
        <v>631</v>
      </c>
      <c r="N90" s="58">
        <v>631</v>
      </c>
      <c r="O90" s="58">
        <v>631</v>
      </c>
      <c r="P90" s="58">
        <v>631</v>
      </c>
      <c r="Q90" s="58">
        <v>631</v>
      </c>
      <c r="R90" s="58">
        <v>582</v>
      </c>
      <c r="S90" s="58">
        <v>582</v>
      </c>
      <c r="T90" s="58">
        <v>582</v>
      </c>
      <c r="U90" s="58">
        <v>631</v>
      </c>
      <c r="W90" s="54">
        <f t="shared" si="109"/>
        <v>0</v>
      </c>
      <c r="X90" s="54">
        <f t="shared" si="110"/>
        <v>0</v>
      </c>
      <c r="Y90" s="54">
        <f t="shared" si="111"/>
        <v>631</v>
      </c>
      <c r="Z90" s="54">
        <f t="shared" si="112"/>
        <v>631</v>
      </c>
      <c r="AA90" s="54">
        <f t="shared" ca="1" si="118"/>
        <v>631</v>
      </c>
      <c r="AB90" s="45" t="s">
        <v>9</v>
      </c>
      <c r="AD90" s="242">
        <f t="shared" si="113"/>
        <v>0</v>
      </c>
      <c r="AE90" s="242">
        <f t="shared" ca="1" si="114"/>
        <v>0</v>
      </c>
    </row>
    <row r="91" spans="1:31" ht="15.95" customHeight="1" outlineLevel="1" x14ac:dyDescent="0.2">
      <c r="A91" s="63" t="s">
        <v>146</v>
      </c>
      <c r="B91" s="54">
        <v>0</v>
      </c>
      <c r="C91" s="54">
        <v>0</v>
      </c>
      <c r="D91" s="54">
        <v>0</v>
      </c>
      <c r="E91" s="54">
        <v>0</v>
      </c>
      <c r="F91" s="54">
        <v>0</v>
      </c>
      <c r="G91" s="54">
        <v>0</v>
      </c>
      <c r="H91" s="54">
        <v>0</v>
      </c>
      <c r="I91" s="54">
        <v>0</v>
      </c>
      <c r="J91" s="54">
        <v>0</v>
      </c>
      <c r="K91" s="54">
        <v>0</v>
      </c>
      <c r="L91" s="58">
        <v>0</v>
      </c>
      <c r="M91" s="58">
        <v>0</v>
      </c>
      <c r="N91" s="58">
        <v>0</v>
      </c>
      <c r="O91" s="58">
        <v>0</v>
      </c>
      <c r="P91" s="58">
        <v>0</v>
      </c>
      <c r="Q91" s="58">
        <v>0</v>
      </c>
      <c r="R91" s="58">
        <v>0</v>
      </c>
      <c r="S91" s="58">
        <v>0</v>
      </c>
      <c r="T91" s="58">
        <v>0</v>
      </c>
      <c r="U91" s="58">
        <v>0</v>
      </c>
      <c r="W91" s="54">
        <f t="shared" si="109"/>
        <v>0</v>
      </c>
      <c r="X91" s="54">
        <f t="shared" si="110"/>
        <v>0</v>
      </c>
      <c r="Y91" s="54">
        <f t="shared" si="111"/>
        <v>0</v>
      </c>
      <c r="Z91" s="54">
        <f t="shared" si="112"/>
        <v>0</v>
      </c>
      <c r="AA91" s="54">
        <f t="shared" ca="1" si="118"/>
        <v>0</v>
      </c>
      <c r="AB91" s="45" t="s">
        <v>9</v>
      </c>
      <c r="AD91" s="242">
        <f t="shared" si="113"/>
        <v>0</v>
      </c>
      <c r="AE91" s="242">
        <f t="shared" ca="1" si="114"/>
        <v>0</v>
      </c>
    </row>
    <row r="92" spans="1:31" ht="15.95" customHeight="1" outlineLevel="1" x14ac:dyDescent="0.2">
      <c r="A92" s="63" t="s">
        <v>138</v>
      </c>
      <c r="B92" s="54">
        <v>0</v>
      </c>
      <c r="C92" s="54">
        <v>0</v>
      </c>
      <c r="D92" s="54">
        <v>0</v>
      </c>
      <c r="E92" s="54">
        <v>0</v>
      </c>
      <c r="F92" s="54">
        <v>0</v>
      </c>
      <c r="G92" s="54">
        <v>0</v>
      </c>
      <c r="H92" s="54">
        <v>0</v>
      </c>
      <c r="I92" s="54">
        <v>0</v>
      </c>
      <c r="J92" s="54">
        <v>0</v>
      </c>
      <c r="K92" s="54">
        <v>0</v>
      </c>
      <c r="L92" s="58">
        <v>0</v>
      </c>
      <c r="M92" s="58">
        <v>0</v>
      </c>
      <c r="N92" s="58">
        <v>0</v>
      </c>
      <c r="O92" s="58">
        <v>0</v>
      </c>
      <c r="P92" s="58">
        <v>0</v>
      </c>
      <c r="Q92" s="58">
        <v>0</v>
      </c>
      <c r="R92" s="58">
        <v>0</v>
      </c>
      <c r="S92" s="58">
        <v>0</v>
      </c>
      <c r="T92" s="58">
        <v>0</v>
      </c>
      <c r="U92" s="58">
        <v>0</v>
      </c>
      <c r="W92" s="54">
        <f t="shared" si="109"/>
        <v>0</v>
      </c>
      <c r="X92" s="54">
        <f t="shared" si="110"/>
        <v>0</v>
      </c>
      <c r="Y92" s="54">
        <f t="shared" si="111"/>
        <v>0</v>
      </c>
      <c r="Z92" s="54">
        <f t="shared" si="112"/>
        <v>0</v>
      </c>
      <c r="AA92" s="54">
        <f t="shared" ca="1" si="118"/>
        <v>0</v>
      </c>
      <c r="AB92" s="45" t="s">
        <v>9</v>
      </c>
      <c r="AD92" s="242">
        <f t="shared" si="113"/>
        <v>0</v>
      </c>
      <c r="AE92" s="242">
        <f t="shared" ca="1" si="114"/>
        <v>0</v>
      </c>
    </row>
    <row r="93" spans="1:31" ht="15.95" customHeight="1" outlineLevel="1" x14ac:dyDescent="0.2">
      <c r="A93" s="63" t="s">
        <v>139</v>
      </c>
      <c r="B93" s="54">
        <v>0</v>
      </c>
      <c r="C93" s="54">
        <v>0</v>
      </c>
      <c r="D93" s="54">
        <v>0</v>
      </c>
      <c r="E93" s="54">
        <v>0</v>
      </c>
      <c r="F93" s="54">
        <v>0</v>
      </c>
      <c r="G93" s="54">
        <v>0</v>
      </c>
      <c r="H93" s="54">
        <v>0</v>
      </c>
      <c r="I93" s="54">
        <v>0</v>
      </c>
      <c r="J93" s="54">
        <v>0</v>
      </c>
      <c r="K93" s="54">
        <v>0</v>
      </c>
      <c r="L93" s="58">
        <v>0</v>
      </c>
      <c r="M93" s="58">
        <v>0</v>
      </c>
      <c r="N93" s="58">
        <v>0</v>
      </c>
      <c r="O93" s="58">
        <v>0</v>
      </c>
      <c r="P93" s="58">
        <v>0</v>
      </c>
      <c r="Q93" s="58">
        <v>0</v>
      </c>
      <c r="R93" s="58">
        <v>0</v>
      </c>
      <c r="S93" s="58">
        <v>0</v>
      </c>
      <c r="T93" s="58">
        <v>0</v>
      </c>
      <c r="U93" s="58">
        <v>0</v>
      </c>
      <c r="W93" s="54">
        <f t="shared" si="109"/>
        <v>0</v>
      </c>
      <c r="X93" s="54">
        <f t="shared" si="110"/>
        <v>0</v>
      </c>
      <c r="Y93" s="54">
        <f t="shared" si="111"/>
        <v>0</v>
      </c>
      <c r="Z93" s="54">
        <f t="shared" si="112"/>
        <v>0</v>
      </c>
      <c r="AA93" s="54">
        <f t="shared" ca="1" si="118"/>
        <v>0</v>
      </c>
      <c r="AB93" s="45" t="s">
        <v>9</v>
      </c>
      <c r="AD93" s="242">
        <f t="shared" si="113"/>
        <v>0</v>
      </c>
      <c r="AE93" s="242">
        <f t="shared" ca="1" si="114"/>
        <v>0</v>
      </c>
    </row>
    <row r="94" spans="1:31" ht="15.95" customHeight="1" outlineLevel="1" x14ac:dyDescent="0.2">
      <c r="A94" s="63" t="s">
        <v>140</v>
      </c>
      <c r="B94" s="54">
        <v>0</v>
      </c>
      <c r="C94" s="54">
        <v>0</v>
      </c>
      <c r="D94" s="54">
        <v>0</v>
      </c>
      <c r="E94" s="54">
        <v>0</v>
      </c>
      <c r="F94" s="54">
        <v>0</v>
      </c>
      <c r="G94" s="54">
        <v>0</v>
      </c>
      <c r="H94" s="54">
        <v>0</v>
      </c>
      <c r="I94" s="54">
        <v>0</v>
      </c>
      <c r="J94" s="54">
        <v>0</v>
      </c>
      <c r="K94" s="54">
        <v>0</v>
      </c>
      <c r="L94" s="58">
        <v>0</v>
      </c>
      <c r="M94" s="58">
        <v>0</v>
      </c>
      <c r="N94" s="58">
        <v>0</v>
      </c>
      <c r="O94" s="58">
        <v>0</v>
      </c>
      <c r="P94" s="58">
        <v>0</v>
      </c>
      <c r="Q94" s="58">
        <v>0</v>
      </c>
      <c r="R94" s="58">
        <v>0</v>
      </c>
      <c r="S94" s="58">
        <v>0</v>
      </c>
      <c r="T94" s="58">
        <v>0</v>
      </c>
      <c r="U94" s="58">
        <v>0</v>
      </c>
      <c r="W94" s="54">
        <f t="shared" si="109"/>
        <v>0</v>
      </c>
      <c r="X94" s="54">
        <f t="shared" si="110"/>
        <v>0</v>
      </c>
      <c r="Y94" s="54">
        <f t="shared" si="111"/>
        <v>0</v>
      </c>
      <c r="Z94" s="54">
        <f t="shared" si="112"/>
        <v>0</v>
      </c>
      <c r="AA94" s="54">
        <f t="shared" ca="1" si="118"/>
        <v>0</v>
      </c>
      <c r="AB94" s="45" t="s">
        <v>9</v>
      </c>
      <c r="AD94" s="242">
        <f t="shared" si="113"/>
        <v>0</v>
      </c>
      <c r="AE94" s="242">
        <f t="shared" ca="1" si="114"/>
        <v>0</v>
      </c>
    </row>
    <row r="95" spans="1:31" ht="15.95" customHeight="1" outlineLevel="1" x14ac:dyDescent="0.2">
      <c r="A95" s="63" t="s">
        <v>142</v>
      </c>
      <c r="B95" s="54">
        <v>0</v>
      </c>
      <c r="C95" s="54">
        <v>0</v>
      </c>
      <c r="D95" s="54">
        <v>0</v>
      </c>
      <c r="E95" s="54">
        <v>0</v>
      </c>
      <c r="F95" s="54">
        <v>0</v>
      </c>
      <c r="G95" s="54">
        <v>0</v>
      </c>
      <c r="H95" s="54">
        <v>0</v>
      </c>
      <c r="I95" s="54">
        <v>0</v>
      </c>
      <c r="J95" s="54">
        <v>0</v>
      </c>
      <c r="K95" s="54">
        <v>0</v>
      </c>
      <c r="L95" s="58">
        <v>0</v>
      </c>
      <c r="M95" s="58">
        <v>0</v>
      </c>
      <c r="N95" s="58">
        <v>0</v>
      </c>
      <c r="O95" s="58">
        <v>0</v>
      </c>
      <c r="P95" s="58">
        <v>0</v>
      </c>
      <c r="Q95" s="58">
        <v>0</v>
      </c>
      <c r="R95" s="58">
        <v>0</v>
      </c>
      <c r="S95" s="58">
        <v>0</v>
      </c>
      <c r="T95" s="58">
        <v>0</v>
      </c>
      <c r="U95" s="58">
        <v>0</v>
      </c>
      <c r="W95" s="54">
        <f t="shared" si="109"/>
        <v>0</v>
      </c>
      <c r="X95" s="54">
        <f t="shared" si="110"/>
        <v>0</v>
      </c>
      <c r="Y95" s="54">
        <f t="shared" si="111"/>
        <v>0</v>
      </c>
      <c r="Z95" s="54">
        <f t="shared" si="112"/>
        <v>0</v>
      </c>
      <c r="AA95" s="54">
        <f t="shared" ca="1" si="118"/>
        <v>0</v>
      </c>
      <c r="AB95" s="45" t="s">
        <v>9</v>
      </c>
      <c r="AD95" s="242">
        <f t="shared" si="113"/>
        <v>0</v>
      </c>
      <c r="AE95" s="242">
        <f t="shared" ca="1" si="114"/>
        <v>0</v>
      </c>
    </row>
    <row r="96" spans="1:31" ht="15.95" customHeight="1" outlineLevel="1" x14ac:dyDescent="0.2">
      <c r="A96" s="63" t="s">
        <v>143</v>
      </c>
      <c r="B96" s="54">
        <v>0</v>
      </c>
      <c r="C96" s="54">
        <v>0</v>
      </c>
      <c r="D96" s="54">
        <v>0</v>
      </c>
      <c r="E96" s="54">
        <v>0</v>
      </c>
      <c r="F96" s="54">
        <v>0</v>
      </c>
      <c r="G96" s="54">
        <v>0</v>
      </c>
      <c r="H96" s="54">
        <v>0</v>
      </c>
      <c r="I96" s="54">
        <v>0</v>
      </c>
      <c r="J96" s="54">
        <v>0</v>
      </c>
      <c r="K96" s="54">
        <v>0</v>
      </c>
      <c r="L96" s="58">
        <v>0</v>
      </c>
      <c r="M96" s="58">
        <v>0</v>
      </c>
      <c r="N96" s="58">
        <v>0</v>
      </c>
      <c r="O96" s="58">
        <v>0</v>
      </c>
      <c r="P96" s="58">
        <v>0</v>
      </c>
      <c r="Q96" s="58">
        <v>0</v>
      </c>
      <c r="R96" s="58">
        <v>0</v>
      </c>
      <c r="S96" s="58">
        <v>0</v>
      </c>
      <c r="T96" s="58">
        <v>0</v>
      </c>
      <c r="U96" s="58">
        <v>0</v>
      </c>
      <c r="W96" s="54">
        <f t="shared" si="109"/>
        <v>0</v>
      </c>
      <c r="X96" s="54">
        <f t="shared" si="110"/>
        <v>0</v>
      </c>
      <c r="Y96" s="54">
        <f t="shared" si="111"/>
        <v>0</v>
      </c>
      <c r="Z96" s="54">
        <f t="shared" si="112"/>
        <v>0</v>
      </c>
      <c r="AA96" s="54">
        <f t="shared" ca="1" si="118"/>
        <v>0</v>
      </c>
      <c r="AB96" s="45" t="s">
        <v>9</v>
      </c>
      <c r="AD96" s="242">
        <f t="shared" si="113"/>
        <v>0</v>
      </c>
      <c r="AE96" s="242">
        <f t="shared" ca="1" si="114"/>
        <v>0</v>
      </c>
    </row>
    <row r="97" spans="1:31" ht="15.95" customHeight="1" outlineLevel="1" x14ac:dyDescent="0.2">
      <c r="A97" s="63" t="s">
        <v>147</v>
      </c>
      <c r="B97" s="54">
        <v>0</v>
      </c>
      <c r="C97" s="54">
        <v>0</v>
      </c>
      <c r="D97" s="54">
        <v>0</v>
      </c>
      <c r="E97" s="54">
        <v>0</v>
      </c>
      <c r="F97" s="54">
        <v>0</v>
      </c>
      <c r="G97" s="54">
        <v>0</v>
      </c>
      <c r="H97" s="54">
        <v>0</v>
      </c>
      <c r="I97" s="54">
        <v>0</v>
      </c>
      <c r="J97" s="54">
        <v>0</v>
      </c>
      <c r="K97" s="54">
        <v>0</v>
      </c>
      <c r="L97" s="58">
        <v>0</v>
      </c>
      <c r="M97" s="58">
        <v>0</v>
      </c>
      <c r="N97" s="58">
        <v>0</v>
      </c>
      <c r="O97" s="58">
        <v>0</v>
      </c>
      <c r="P97" s="58">
        <v>0</v>
      </c>
      <c r="Q97" s="58">
        <v>0</v>
      </c>
      <c r="R97" s="58">
        <v>0</v>
      </c>
      <c r="S97" s="58">
        <v>0</v>
      </c>
      <c r="T97" s="58">
        <v>0</v>
      </c>
      <c r="U97" s="58">
        <v>0</v>
      </c>
      <c r="W97" s="54">
        <f t="shared" si="109"/>
        <v>0</v>
      </c>
      <c r="X97" s="54">
        <f t="shared" si="110"/>
        <v>0</v>
      </c>
      <c r="Y97" s="54">
        <f t="shared" si="111"/>
        <v>0</v>
      </c>
      <c r="Z97" s="54">
        <f t="shared" si="112"/>
        <v>0</v>
      </c>
      <c r="AA97" s="54">
        <f t="shared" ca="1" si="118"/>
        <v>0</v>
      </c>
      <c r="AB97" s="45" t="s">
        <v>9</v>
      </c>
      <c r="AD97" s="242">
        <f t="shared" si="113"/>
        <v>0</v>
      </c>
      <c r="AE97" s="242">
        <f t="shared" ca="1" si="114"/>
        <v>0</v>
      </c>
    </row>
    <row r="98" spans="1:31" ht="15.95" customHeight="1" outlineLevel="1" x14ac:dyDescent="0.2">
      <c r="A98" s="63" t="s">
        <v>148</v>
      </c>
      <c r="B98" s="54">
        <v>3972.9041499999985</v>
      </c>
      <c r="C98" s="54">
        <v>28807.864659999999</v>
      </c>
      <c r="D98" s="54">
        <v>87110.127659999998</v>
      </c>
      <c r="E98" s="54">
        <v>184586.01173999999</v>
      </c>
      <c r="F98" s="54">
        <v>189875.76712999996</v>
      </c>
      <c r="G98" s="54">
        <v>181308.07201</v>
      </c>
      <c r="H98" s="54">
        <v>179839.36253999997</v>
      </c>
      <c r="I98" s="54">
        <v>177855.38273000001</v>
      </c>
      <c r="J98" s="54">
        <v>176214.91644999999</v>
      </c>
      <c r="K98" s="54">
        <v>174574.45018000001</v>
      </c>
      <c r="L98" s="58">
        <v>172987.38346000001</v>
      </c>
      <c r="M98" s="58">
        <v>171507</v>
      </c>
      <c r="N98" s="58">
        <v>169711</v>
      </c>
      <c r="O98" s="58">
        <v>168069</v>
      </c>
      <c r="P98" s="58">
        <v>166425</v>
      </c>
      <c r="Q98" s="58">
        <v>166150</v>
      </c>
      <c r="R98" s="58">
        <v>164826</v>
      </c>
      <c r="S98" s="58">
        <v>163502</v>
      </c>
      <c r="T98" s="58">
        <v>162176</v>
      </c>
      <c r="U98" s="58">
        <v>160849</v>
      </c>
      <c r="W98" s="54">
        <f t="shared" si="109"/>
        <v>184586.01173999999</v>
      </c>
      <c r="X98" s="54">
        <f t="shared" si="110"/>
        <v>177855.38273000001</v>
      </c>
      <c r="Y98" s="54">
        <f t="shared" si="111"/>
        <v>171507</v>
      </c>
      <c r="Z98" s="54">
        <f t="shared" si="112"/>
        <v>166150</v>
      </c>
      <c r="AA98" s="54">
        <f t="shared" ca="1" si="118"/>
        <v>160849</v>
      </c>
      <c r="AB98" s="45" t="s">
        <v>9</v>
      </c>
      <c r="AD98" s="242">
        <f t="shared" si="113"/>
        <v>0</v>
      </c>
      <c r="AE98" s="242">
        <f t="shared" ca="1" si="114"/>
        <v>0</v>
      </c>
    </row>
    <row r="99" spans="1:31" ht="15.95" customHeight="1" outlineLevel="1" x14ac:dyDescent="0.2">
      <c r="A99" s="63" t="s">
        <v>149</v>
      </c>
      <c r="B99" s="54">
        <v>0</v>
      </c>
      <c r="C99" s="54">
        <v>0</v>
      </c>
      <c r="D99" s="54">
        <v>0</v>
      </c>
      <c r="E99" s="54">
        <v>0</v>
      </c>
      <c r="F99" s="54">
        <v>9769.1509399999995</v>
      </c>
      <c r="G99" s="54">
        <v>9769.1509399999995</v>
      </c>
      <c r="H99" s="54">
        <v>9769.1509399999995</v>
      </c>
      <c r="I99" s="54">
        <v>9769.1509399999995</v>
      </c>
      <c r="J99" s="54">
        <v>9769.1509399999995</v>
      </c>
      <c r="K99" s="54">
        <v>9769.1509399999995</v>
      </c>
      <c r="L99" s="58">
        <v>9769.1509399999995</v>
      </c>
      <c r="M99" s="58">
        <v>9769</v>
      </c>
      <c r="N99" s="58">
        <v>9769</v>
      </c>
      <c r="O99" s="58">
        <v>9769</v>
      </c>
      <c r="P99" s="58">
        <v>9769</v>
      </c>
      <c r="Q99" s="58">
        <v>9769</v>
      </c>
      <c r="R99" s="58">
        <v>9769</v>
      </c>
      <c r="S99" s="58">
        <v>9769</v>
      </c>
      <c r="T99" s="58">
        <v>9769</v>
      </c>
      <c r="U99" s="58">
        <v>9769</v>
      </c>
      <c r="W99" s="54">
        <f t="shared" si="109"/>
        <v>0</v>
      </c>
      <c r="X99" s="54">
        <f t="shared" si="110"/>
        <v>9769.1509399999995</v>
      </c>
      <c r="Y99" s="54">
        <f t="shared" si="111"/>
        <v>9769</v>
      </c>
      <c r="Z99" s="54">
        <f t="shared" si="112"/>
        <v>9769</v>
      </c>
      <c r="AA99" s="54">
        <f t="shared" ca="1" si="118"/>
        <v>9769</v>
      </c>
      <c r="AB99" s="45" t="s">
        <v>9</v>
      </c>
      <c r="AD99" s="242">
        <f t="shared" si="113"/>
        <v>0</v>
      </c>
      <c r="AE99" s="242">
        <f t="shared" ca="1" si="114"/>
        <v>0</v>
      </c>
    </row>
    <row r="100" spans="1:31" ht="15.95" customHeight="1" x14ac:dyDescent="0.2">
      <c r="A100" s="43" t="s">
        <v>150</v>
      </c>
      <c r="B100" s="44">
        <f t="shared" ref="B100:F100" si="123">+B101+B114+B128</f>
        <v>7348.880900000001</v>
      </c>
      <c r="C100" s="44">
        <f t="shared" si="123"/>
        <v>37143.958469999998</v>
      </c>
      <c r="D100" s="44">
        <f t="shared" si="123"/>
        <v>115026.79972000001</v>
      </c>
      <c r="E100" s="44">
        <f>+E101+E114+E128</f>
        <v>210859.13118</v>
      </c>
      <c r="F100" s="44">
        <f t="shared" si="123"/>
        <v>233390.37407999998</v>
      </c>
      <c r="G100" s="44">
        <f t="shared" ref="G100:P100" si="124">+G101+G114+G128</f>
        <v>229632.97181999998</v>
      </c>
      <c r="H100" s="44">
        <f t="shared" si="124"/>
        <v>204882.52044999998</v>
      </c>
      <c r="I100" s="44">
        <f t="shared" si="124"/>
        <v>200311.89013999997</v>
      </c>
      <c r="J100" s="44">
        <f t="shared" si="124"/>
        <v>198532.96012999999</v>
      </c>
      <c r="K100" s="44">
        <f t="shared" si="124"/>
        <v>195768.43404999998</v>
      </c>
      <c r="L100" s="44">
        <f t="shared" si="124"/>
        <v>194711.64173000003</v>
      </c>
      <c r="M100" s="44">
        <f t="shared" si="124"/>
        <v>193994</v>
      </c>
      <c r="N100" s="44">
        <f t="shared" si="124"/>
        <v>194218</v>
      </c>
      <c r="O100" s="44">
        <f t="shared" si="124"/>
        <v>196084</v>
      </c>
      <c r="P100" s="44">
        <f t="shared" si="124"/>
        <v>197935</v>
      </c>
      <c r="Q100" s="44">
        <f t="shared" ref="Q100:R100" si="125">+Q101+Q114+Q128</f>
        <v>199493</v>
      </c>
      <c r="R100" s="44">
        <f t="shared" si="125"/>
        <v>198237</v>
      </c>
      <c r="S100" s="44">
        <f t="shared" ref="S100:T100" si="126">+S101+S114+S128</f>
        <v>194781</v>
      </c>
      <c r="T100" s="44">
        <f t="shared" si="126"/>
        <v>194681</v>
      </c>
      <c r="U100" s="44">
        <f t="shared" ref="U100" si="127">+U101+U114+U128</f>
        <v>193929</v>
      </c>
      <c r="W100" s="44">
        <f t="shared" si="109"/>
        <v>210859.13118</v>
      </c>
      <c r="X100" s="44">
        <f t="shared" si="110"/>
        <v>200311.89013999997</v>
      </c>
      <c r="Y100" s="44">
        <f t="shared" si="111"/>
        <v>193994</v>
      </c>
      <c r="Z100" s="44">
        <f t="shared" si="112"/>
        <v>199493</v>
      </c>
      <c r="AA100" s="44">
        <f t="shared" ca="1" si="118"/>
        <v>193929</v>
      </c>
      <c r="AB100" s="45" t="s">
        <v>9</v>
      </c>
      <c r="AD100" s="242">
        <f t="shared" si="113"/>
        <v>0</v>
      </c>
      <c r="AE100" s="242">
        <f t="shared" ca="1" si="114"/>
        <v>0</v>
      </c>
    </row>
    <row r="101" spans="1:31" ht="15.95" customHeight="1" outlineLevel="1" x14ac:dyDescent="0.2">
      <c r="A101" s="61" t="s">
        <v>151</v>
      </c>
      <c r="B101" s="62">
        <f t="shared" ref="B101:F101" si="128">SUM(B102:B113)</f>
        <v>424.09410999999994</v>
      </c>
      <c r="C101" s="62">
        <f t="shared" si="128"/>
        <v>10884.17518</v>
      </c>
      <c r="D101" s="62">
        <f t="shared" si="128"/>
        <v>35829.309050000003</v>
      </c>
      <c r="E101" s="62">
        <f t="shared" si="128"/>
        <v>83482.362359999999</v>
      </c>
      <c r="F101" s="62">
        <f t="shared" si="128"/>
        <v>70198.580570000006</v>
      </c>
      <c r="G101" s="62">
        <f t="shared" ref="G101:P101" si="129">SUM(G102:G113)</f>
        <v>50754.283009999999</v>
      </c>
      <c r="H101" s="62">
        <f t="shared" si="129"/>
        <v>35382.881789999999</v>
      </c>
      <c r="I101" s="62">
        <f t="shared" si="129"/>
        <v>17672.927809999997</v>
      </c>
      <c r="J101" s="62">
        <f t="shared" si="129"/>
        <v>22792.499380000001</v>
      </c>
      <c r="K101" s="62">
        <f t="shared" si="129"/>
        <v>20942.865669999996</v>
      </c>
      <c r="L101" s="62">
        <f t="shared" si="129"/>
        <v>21371.361060000003</v>
      </c>
      <c r="M101" s="62">
        <f t="shared" si="129"/>
        <v>21691</v>
      </c>
      <c r="N101" s="62">
        <f t="shared" si="129"/>
        <v>22069</v>
      </c>
      <c r="O101" s="62">
        <f t="shared" si="129"/>
        <v>21797</v>
      </c>
      <c r="P101" s="62">
        <f t="shared" si="129"/>
        <v>20626</v>
      </c>
      <c r="Q101" s="62">
        <f t="shared" ref="Q101:R101" si="130">SUM(Q102:Q113)</f>
        <v>20509</v>
      </c>
      <c r="R101" s="62">
        <f t="shared" si="130"/>
        <v>25675</v>
      </c>
      <c r="S101" s="62">
        <f t="shared" ref="S101:T101" si="131">SUM(S102:S113)</f>
        <v>22840</v>
      </c>
      <c r="T101" s="62">
        <f t="shared" si="131"/>
        <v>18522</v>
      </c>
      <c r="U101" s="62">
        <f t="shared" ref="U101" si="132">SUM(U102:U113)</f>
        <v>23062</v>
      </c>
      <c r="W101" s="62">
        <f t="shared" si="109"/>
        <v>83482.362359999999</v>
      </c>
      <c r="X101" s="62">
        <f t="shared" si="110"/>
        <v>17672.927809999997</v>
      </c>
      <c r="Y101" s="62">
        <f t="shared" si="111"/>
        <v>21691</v>
      </c>
      <c r="Z101" s="62">
        <f t="shared" si="112"/>
        <v>20509</v>
      </c>
      <c r="AA101" s="62">
        <f t="shared" ca="1" si="118"/>
        <v>23062</v>
      </c>
      <c r="AB101" s="45" t="s">
        <v>9</v>
      </c>
      <c r="AD101" s="242">
        <f t="shared" si="113"/>
        <v>0</v>
      </c>
      <c r="AE101" s="242">
        <f t="shared" ca="1" si="114"/>
        <v>0</v>
      </c>
    </row>
    <row r="102" spans="1:31" ht="15.95" customHeight="1" outlineLevel="1" x14ac:dyDescent="0.2">
      <c r="A102" s="63" t="s">
        <v>152</v>
      </c>
      <c r="B102" s="54">
        <v>0</v>
      </c>
      <c r="C102" s="54">
        <v>0</v>
      </c>
      <c r="D102" s="54">
        <v>300</v>
      </c>
      <c r="E102" s="54">
        <v>1065.82951</v>
      </c>
      <c r="F102" s="54">
        <v>6995.49586</v>
      </c>
      <c r="G102" s="54">
        <v>6938.7472199999993</v>
      </c>
      <c r="H102" s="54">
        <v>11376.56632</v>
      </c>
      <c r="I102" s="54">
        <v>6899.8845499999998</v>
      </c>
      <c r="J102" s="54">
        <v>12413.411980000001</v>
      </c>
      <c r="K102" s="54">
        <v>12687.965249999999</v>
      </c>
      <c r="L102" s="58">
        <v>12940.477279999999</v>
      </c>
      <c r="M102" s="58">
        <v>13101</v>
      </c>
      <c r="N102" s="58">
        <v>12755</v>
      </c>
      <c r="O102" s="58">
        <v>12367</v>
      </c>
      <c r="P102" s="58">
        <v>11274</v>
      </c>
      <c r="Q102" s="58">
        <v>11364</v>
      </c>
      <c r="R102" s="58">
        <v>11565</v>
      </c>
      <c r="S102" s="58">
        <v>11087</v>
      </c>
      <c r="T102" s="58">
        <v>11031</v>
      </c>
      <c r="U102" s="58">
        <v>10975</v>
      </c>
      <c r="W102" s="54">
        <f t="shared" si="109"/>
        <v>1065.82951</v>
      </c>
      <c r="X102" s="54">
        <f t="shared" si="110"/>
        <v>6899.8845499999998</v>
      </c>
      <c r="Y102" s="54">
        <f t="shared" si="111"/>
        <v>13101</v>
      </c>
      <c r="Z102" s="54">
        <f t="shared" si="112"/>
        <v>11364</v>
      </c>
      <c r="AA102" s="54">
        <f t="shared" ca="1" si="118"/>
        <v>10975</v>
      </c>
      <c r="AB102" s="45" t="s">
        <v>9</v>
      </c>
      <c r="AD102" s="242">
        <f t="shared" si="113"/>
        <v>0</v>
      </c>
      <c r="AE102" s="242">
        <f t="shared" ca="1" si="114"/>
        <v>0</v>
      </c>
    </row>
    <row r="103" spans="1:31" ht="15.95" customHeight="1" outlineLevel="1" x14ac:dyDescent="0.2">
      <c r="A103" s="63" t="s">
        <v>153</v>
      </c>
      <c r="B103" s="54">
        <v>0</v>
      </c>
      <c r="C103" s="54">
        <v>0</v>
      </c>
      <c r="D103" s="54">
        <v>0</v>
      </c>
      <c r="E103" s="54">
        <v>0</v>
      </c>
      <c r="F103" s="54">
        <v>0</v>
      </c>
      <c r="G103" s="54">
        <v>0</v>
      </c>
      <c r="H103" s="54">
        <v>0</v>
      </c>
      <c r="I103" s="54">
        <v>0</v>
      </c>
      <c r="J103" s="54">
        <v>0</v>
      </c>
      <c r="K103" s="54">
        <v>0</v>
      </c>
      <c r="L103" s="58">
        <v>0</v>
      </c>
      <c r="M103" s="58">
        <v>0</v>
      </c>
      <c r="N103" s="58">
        <v>0</v>
      </c>
      <c r="O103" s="58">
        <v>0</v>
      </c>
      <c r="P103" s="58">
        <v>0</v>
      </c>
      <c r="Q103" s="58">
        <v>0</v>
      </c>
      <c r="R103" s="58">
        <v>0</v>
      </c>
      <c r="S103" s="58">
        <v>0</v>
      </c>
      <c r="T103" s="58">
        <v>0</v>
      </c>
      <c r="U103" s="58">
        <v>0</v>
      </c>
      <c r="W103" s="54">
        <f t="shared" ref="W103:W135" si="133">E103</f>
        <v>0</v>
      </c>
      <c r="X103" s="54">
        <f t="shared" ref="X103:X135" si="134">I103</f>
        <v>0</v>
      </c>
      <c r="Y103" s="54">
        <f t="shared" ref="Y103:Y135" si="135">M103</f>
        <v>0</v>
      </c>
      <c r="Z103" s="54">
        <f t="shared" ref="Z103:Z135" si="136">Q103</f>
        <v>0</v>
      </c>
      <c r="AA103" s="54">
        <f t="shared" ca="1" si="118"/>
        <v>0</v>
      </c>
      <c r="AB103" s="45" t="s">
        <v>9</v>
      </c>
      <c r="AD103" s="242">
        <f t="shared" ref="AD103:AD134" si="137">Q103-Z103</f>
        <v>0</v>
      </c>
      <c r="AE103" s="242">
        <f t="shared" ca="1" si="114"/>
        <v>0</v>
      </c>
    </row>
    <row r="104" spans="1:31" ht="15.95" customHeight="1" outlineLevel="1" x14ac:dyDescent="0.2">
      <c r="A104" s="63" t="s">
        <v>154</v>
      </c>
      <c r="B104" s="54">
        <v>339.82084999999995</v>
      </c>
      <c r="C104" s="54">
        <v>10796.33323</v>
      </c>
      <c r="D104" s="54">
        <v>32495.035039999999</v>
      </c>
      <c r="E104" s="54">
        <v>74723.883780000004</v>
      </c>
      <c r="F104" s="54">
        <v>57989.758590000005</v>
      </c>
      <c r="G104" s="54">
        <v>39410.796840000003</v>
      </c>
      <c r="H104" s="54">
        <v>15384.197900000001</v>
      </c>
      <c r="I104" s="54">
        <v>3027.3024799999998</v>
      </c>
      <c r="J104" s="54">
        <v>1821.8222499999999</v>
      </c>
      <c r="K104" s="54">
        <v>686.69587999999999</v>
      </c>
      <c r="L104" s="58">
        <v>1189.4860000000001</v>
      </c>
      <c r="M104" s="58">
        <v>1268</v>
      </c>
      <c r="N104" s="58">
        <v>1988</v>
      </c>
      <c r="O104" s="58">
        <v>1980</v>
      </c>
      <c r="P104" s="58">
        <v>1450</v>
      </c>
      <c r="Q104" s="58">
        <v>1701</v>
      </c>
      <c r="R104" s="58">
        <v>1780</v>
      </c>
      <c r="S104" s="58">
        <v>1813</v>
      </c>
      <c r="T104" s="58">
        <v>1214</v>
      </c>
      <c r="U104" s="58">
        <v>1206</v>
      </c>
      <c r="W104" s="54">
        <f t="shared" si="133"/>
        <v>74723.883780000004</v>
      </c>
      <c r="X104" s="54">
        <f t="shared" si="134"/>
        <v>3027.3024799999998</v>
      </c>
      <c r="Y104" s="54">
        <f t="shared" si="135"/>
        <v>1268</v>
      </c>
      <c r="Z104" s="54">
        <f t="shared" si="136"/>
        <v>1701</v>
      </c>
      <c r="AA104" s="54">
        <f t="shared" ca="1" si="118"/>
        <v>1206</v>
      </c>
      <c r="AB104" s="45" t="s">
        <v>9</v>
      </c>
      <c r="AD104" s="242">
        <f t="shared" si="137"/>
        <v>0</v>
      </c>
      <c r="AE104" s="242">
        <f t="shared" ca="1" si="114"/>
        <v>0</v>
      </c>
    </row>
    <row r="105" spans="1:31" ht="15.95" customHeight="1" outlineLevel="1" x14ac:dyDescent="0.2">
      <c r="A105" s="63" t="s">
        <v>155</v>
      </c>
      <c r="B105" s="54">
        <v>8.8825200000000013</v>
      </c>
      <c r="C105" s="54">
        <v>10.62885</v>
      </c>
      <c r="D105" s="54">
        <v>0.97648999999999997</v>
      </c>
      <c r="E105" s="54">
        <v>0</v>
      </c>
      <c r="F105" s="54">
        <v>0</v>
      </c>
      <c r="G105" s="54">
        <v>67.748679999999993</v>
      </c>
      <c r="H105" s="54">
        <v>1.5747599999999999</v>
      </c>
      <c r="I105" s="54">
        <v>0</v>
      </c>
      <c r="J105" s="54">
        <v>0</v>
      </c>
      <c r="K105" s="54">
        <v>0</v>
      </c>
      <c r="L105" s="58">
        <v>0</v>
      </c>
      <c r="M105" s="58">
        <v>0</v>
      </c>
      <c r="N105" s="58">
        <v>0</v>
      </c>
      <c r="O105" s="58">
        <v>0</v>
      </c>
      <c r="P105" s="58">
        <v>0</v>
      </c>
      <c r="Q105" s="58">
        <v>0</v>
      </c>
      <c r="R105" s="58">
        <v>0</v>
      </c>
      <c r="S105" s="58">
        <v>0</v>
      </c>
      <c r="T105" s="58">
        <v>0</v>
      </c>
      <c r="U105" s="58">
        <v>0</v>
      </c>
      <c r="W105" s="54">
        <f t="shared" si="133"/>
        <v>0</v>
      </c>
      <c r="X105" s="54">
        <f t="shared" si="134"/>
        <v>0</v>
      </c>
      <c r="Y105" s="54">
        <f t="shared" si="135"/>
        <v>0</v>
      </c>
      <c r="Z105" s="54">
        <f t="shared" si="136"/>
        <v>0</v>
      </c>
      <c r="AA105" s="54">
        <f t="shared" ca="1" si="118"/>
        <v>0</v>
      </c>
      <c r="AB105" s="45" t="s">
        <v>9</v>
      </c>
      <c r="AD105" s="242">
        <f t="shared" si="137"/>
        <v>0</v>
      </c>
      <c r="AE105" s="242">
        <f t="shared" ca="1" si="114"/>
        <v>0</v>
      </c>
    </row>
    <row r="106" spans="1:31" ht="15.95" customHeight="1" outlineLevel="1" x14ac:dyDescent="0.2">
      <c r="A106" s="63" t="s">
        <v>156</v>
      </c>
      <c r="B106" s="54">
        <v>75.390740000000008</v>
      </c>
      <c r="C106" s="54">
        <v>77.213100000000026</v>
      </c>
      <c r="D106" s="54">
        <v>3033.2975200000001</v>
      </c>
      <c r="E106" s="54">
        <v>5473.0140700000002</v>
      </c>
      <c r="F106" s="54">
        <v>2993.69112</v>
      </c>
      <c r="G106" s="54">
        <v>3312.9077599999996</v>
      </c>
      <c r="H106" s="54">
        <v>3601.5530199999998</v>
      </c>
      <c r="I106" s="54">
        <v>3645.0431500000004</v>
      </c>
      <c r="J106" s="54">
        <v>4343.0850399999999</v>
      </c>
      <c r="K106" s="54">
        <v>3375.3189500000003</v>
      </c>
      <c r="L106" s="58">
        <v>3016.98009</v>
      </c>
      <c r="M106" s="58">
        <v>3065</v>
      </c>
      <c r="N106" s="58">
        <v>3042</v>
      </c>
      <c r="O106" s="58">
        <v>3132</v>
      </c>
      <c r="P106" s="58">
        <v>3529</v>
      </c>
      <c r="Q106" s="58">
        <v>3047</v>
      </c>
      <c r="R106" s="58">
        <v>2758</v>
      </c>
      <c r="S106" s="58">
        <v>3017</v>
      </c>
      <c r="T106" s="58">
        <v>2344</v>
      </c>
      <c r="U106" s="58">
        <v>2513</v>
      </c>
      <c r="W106" s="54">
        <f t="shared" si="133"/>
        <v>5473.0140700000002</v>
      </c>
      <c r="X106" s="54">
        <f t="shared" si="134"/>
        <v>3645.0431500000004</v>
      </c>
      <c r="Y106" s="54">
        <f t="shared" si="135"/>
        <v>3065</v>
      </c>
      <c r="Z106" s="54">
        <f t="shared" si="136"/>
        <v>3047</v>
      </c>
      <c r="AA106" s="54">
        <f t="shared" ca="1" si="118"/>
        <v>2513</v>
      </c>
      <c r="AB106" s="45" t="s">
        <v>9</v>
      </c>
      <c r="AD106" s="242">
        <f t="shared" si="137"/>
        <v>0</v>
      </c>
      <c r="AE106" s="242">
        <f t="shared" ca="1" si="114"/>
        <v>0</v>
      </c>
    </row>
    <row r="107" spans="1:31" ht="15.95" customHeight="1" outlineLevel="1" x14ac:dyDescent="0.2">
      <c r="A107" s="63" t="s">
        <v>157</v>
      </c>
      <c r="B107" s="54">
        <v>0</v>
      </c>
      <c r="C107" s="54">
        <v>0</v>
      </c>
      <c r="D107" s="54">
        <v>0</v>
      </c>
      <c r="E107" s="54">
        <v>0</v>
      </c>
      <c r="F107" s="54">
        <v>0</v>
      </c>
      <c r="G107" s="54">
        <v>0</v>
      </c>
      <c r="H107" s="54">
        <v>0</v>
      </c>
      <c r="I107" s="54">
        <v>0</v>
      </c>
      <c r="J107" s="54">
        <v>0</v>
      </c>
      <c r="K107" s="54">
        <v>0</v>
      </c>
      <c r="L107" s="58">
        <v>0</v>
      </c>
      <c r="M107" s="58">
        <v>0</v>
      </c>
      <c r="N107" s="58">
        <v>0</v>
      </c>
      <c r="O107" s="58">
        <v>0</v>
      </c>
      <c r="P107" s="58">
        <v>0</v>
      </c>
      <c r="Q107" s="58">
        <v>0</v>
      </c>
      <c r="R107" s="58">
        <v>0</v>
      </c>
      <c r="S107" s="58">
        <v>0</v>
      </c>
      <c r="T107" s="58">
        <v>0</v>
      </c>
      <c r="U107" s="58">
        <v>0</v>
      </c>
      <c r="W107" s="54">
        <f t="shared" si="133"/>
        <v>0</v>
      </c>
      <c r="X107" s="54">
        <f t="shared" si="134"/>
        <v>0</v>
      </c>
      <c r="Y107" s="54">
        <f t="shared" si="135"/>
        <v>0</v>
      </c>
      <c r="Z107" s="54">
        <f t="shared" si="136"/>
        <v>0</v>
      </c>
      <c r="AA107" s="54">
        <f t="shared" ca="1" si="118"/>
        <v>0</v>
      </c>
      <c r="AB107" s="45" t="s">
        <v>9</v>
      </c>
      <c r="AD107" s="242">
        <f t="shared" si="137"/>
        <v>0</v>
      </c>
      <c r="AE107" s="242">
        <f t="shared" ca="1" si="114"/>
        <v>0</v>
      </c>
    </row>
    <row r="108" spans="1:31" ht="15.95" customHeight="1" outlineLevel="1" x14ac:dyDescent="0.2">
      <c r="A108" s="63" t="s">
        <v>158</v>
      </c>
      <c r="B108" s="54">
        <v>0</v>
      </c>
      <c r="C108" s="54">
        <v>0</v>
      </c>
      <c r="D108" s="54">
        <v>0</v>
      </c>
      <c r="E108" s="54">
        <v>2219.6350000000002</v>
      </c>
      <c r="F108" s="54">
        <v>2219.6350000000002</v>
      </c>
      <c r="G108" s="54">
        <v>978.10898999999995</v>
      </c>
      <c r="H108" s="54">
        <v>4903.0569800000003</v>
      </c>
      <c r="I108" s="54">
        <v>3967.6867400000001</v>
      </c>
      <c r="J108" s="54">
        <v>3967.6867400000001</v>
      </c>
      <c r="K108" s="54">
        <v>3967.6867400000001</v>
      </c>
      <c r="L108" s="58">
        <v>3967.6867400000001</v>
      </c>
      <c r="M108" s="58">
        <v>3968</v>
      </c>
      <c r="N108" s="58">
        <v>3968</v>
      </c>
      <c r="O108" s="58">
        <v>3968</v>
      </c>
      <c r="P108" s="58">
        <v>3968</v>
      </c>
      <c r="Q108" s="58">
        <v>3968</v>
      </c>
      <c r="R108" s="58">
        <v>9076</v>
      </c>
      <c r="S108" s="58">
        <v>6376</v>
      </c>
      <c r="T108" s="58">
        <v>3326</v>
      </c>
      <c r="U108" s="58">
        <v>7710</v>
      </c>
      <c r="W108" s="54">
        <f t="shared" si="133"/>
        <v>2219.6350000000002</v>
      </c>
      <c r="X108" s="54">
        <f t="shared" si="134"/>
        <v>3967.6867400000001</v>
      </c>
      <c r="Y108" s="54">
        <f t="shared" si="135"/>
        <v>3968</v>
      </c>
      <c r="Z108" s="54">
        <f t="shared" si="136"/>
        <v>3968</v>
      </c>
      <c r="AA108" s="54">
        <f t="shared" ca="1" si="118"/>
        <v>7710</v>
      </c>
      <c r="AB108" s="45" t="s">
        <v>9</v>
      </c>
      <c r="AD108" s="242">
        <f t="shared" si="137"/>
        <v>0</v>
      </c>
      <c r="AE108" s="242">
        <f t="shared" ca="1" si="114"/>
        <v>0</v>
      </c>
    </row>
    <row r="109" spans="1:31" ht="15.95" customHeight="1" outlineLevel="1" x14ac:dyDescent="0.2">
      <c r="A109" s="63" t="s">
        <v>159</v>
      </c>
      <c r="B109" s="54">
        <v>0</v>
      </c>
      <c r="C109" s="54">
        <v>0</v>
      </c>
      <c r="D109" s="54">
        <v>0</v>
      </c>
      <c r="E109" s="54">
        <v>0</v>
      </c>
      <c r="F109" s="54">
        <v>0</v>
      </c>
      <c r="G109" s="54">
        <v>0</v>
      </c>
      <c r="H109" s="54">
        <v>0</v>
      </c>
      <c r="I109" s="54">
        <v>0</v>
      </c>
      <c r="J109" s="54">
        <v>0</v>
      </c>
      <c r="K109" s="54">
        <v>0</v>
      </c>
      <c r="L109" s="58">
        <v>0</v>
      </c>
      <c r="M109" s="58">
        <v>0</v>
      </c>
      <c r="N109" s="58">
        <v>0</v>
      </c>
      <c r="O109" s="58">
        <v>0</v>
      </c>
      <c r="P109" s="58">
        <v>0</v>
      </c>
      <c r="Q109" s="58">
        <v>0</v>
      </c>
      <c r="R109" s="58">
        <v>0</v>
      </c>
      <c r="S109" s="58">
        <v>0</v>
      </c>
      <c r="T109" s="58">
        <v>0</v>
      </c>
      <c r="U109" s="58">
        <v>0</v>
      </c>
      <c r="W109" s="54">
        <f t="shared" si="133"/>
        <v>0</v>
      </c>
      <c r="X109" s="54">
        <f t="shared" si="134"/>
        <v>0</v>
      </c>
      <c r="Y109" s="54">
        <f t="shared" si="135"/>
        <v>0</v>
      </c>
      <c r="Z109" s="54">
        <f t="shared" si="136"/>
        <v>0</v>
      </c>
      <c r="AA109" s="54">
        <f t="shared" ca="1" si="118"/>
        <v>0</v>
      </c>
      <c r="AB109" s="45" t="s">
        <v>9</v>
      </c>
      <c r="AD109" s="242">
        <f t="shared" si="137"/>
        <v>0</v>
      </c>
      <c r="AE109" s="242">
        <f t="shared" ca="1" si="114"/>
        <v>0</v>
      </c>
    </row>
    <row r="110" spans="1:31" ht="15.95" customHeight="1" outlineLevel="1" x14ac:dyDescent="0.2">
      <c r="A110" s="63" t="s">
        <v>160</v>
      </c>
      <c r="B110" s="54">
        <v>0</v>
      </c>
      <c r="C110" s="54">
        <v>0</v>
      </c>
      <c r="D110" s="54">
        <v>0</v>
      </c>
      <c r="E110" s="54">
        <v>0</v>
      </c>
      <c r="F110" s="54">
        <v>0</v>
      </c>
      <c r="G110" s="54">
        <v>45.973519999999994</v>
      </c>
      <c r="H110" s="54">
        <v>85.978250000000003</v>
      </c>
      <c r="I110" s="54">
        <v>103.05417999999999</v>
      </c>
      <c r="J110" s="54">
        <v>150.64124000000001</v>
      </c>
      <c r="K110" s="54">
        <v>192.45770999999999</v>
      </c>
      <c r="L110" s="58">
        <v>249.20092000000002</v>
      </c>
      <c r="M110" s="58">
        <v>280</v>
      </c>
      <c r="N110" s="58">
        <v>307</v>
      </c>
      <c r="O110" s="58">
        <v>348</v>
      </c>
      <c r="P110" s="58">
        <v>401</v>
      </c>
      <c r="Q110" s="58">
        <v>427</v>
      </c>
      <c r="R110" s="58">
        <v>496</v>
      </c>
      <c r="S110" s="58">
        <v>547</v>
      </c>
      <c r="T110" s="58">
        <v>601</v>
      </c>
      <c r="U110" s="58">
        <v>652</v>
      </c>
      <c r="W110" s="54">
        <f t="shared" si="133"/>
        <v>0</v>
      </c>
      <c r="X110" s="54">
        <f t="shared" si="134"/>
        <v>103.05417999999999</v>
      </c>
      <c r="Y110" s="54">
        <f t="shared" si="135"/>
        <v>280</v>
      </c>
      <c r="Z110" s="54">
        <f t="shared" si="136"/>
        <v>427</v>
      </c>
      <c r="AA110" s="54">
        <f t="shared" ca="1" si="118"/>
        <v>652</v>
      </c>
      <c r="AB110" s="45" t="s">
        <v>9</v>
      </c>
      <c r="AD110" s="242">
        <f t="shared" si="137"/>
        <v>0</v>
      </c>
      <c r="AE110" s="242">
        <f t="shared" ca="1" si="114"/>
        <v>0</v>
      </c>
    </row>
    <row r="111" spans="1:31" ht="15.95" customHeight="1" outlineLevel="1" x14ac:dyDescent="0.2">
      <c r="A111" s="63" t="s">
        <v>161</v>
      </c>
      <c r="B111" s="54">
        <v>0</v>
      </c>
      <c r="C111" s="54">
        <v>0</v>
      </c>
      <c r="D111" s="54">
        <v>0</v>
      </c>
      <c r="E111" s="54">
        <v>0</v>
      </c>
      <c r="F111" s="54">
        <v>0</v>
      </c>
      <c r="G111" s="54">
        <v>0</v>
      </c>
      <c r="H111" s="54">
        <v>0</v>
      </c>
      <c r="I111" s="54">
        <v>0</v>
      </c>
      <c r="J111" s="54">
        <v>0</v>
      </c>
      <c r="K111" s="54">
        <v>0</v>
      </c>
      <c r="L111" s="58">
        <v>0</v>
      </c>
      <c r="M111" s="58">
        <v>0</v>
      </c>
      <c r="N111" s="58">
        <v>0</v>
      </c>
      <c r="O111" s="58">
        <v>0</v>
      </c>
      <c r="P111" s="58">
        <v>0</v>
      </c>
      <c r="Q111" s="58">
        <v>0</v>
      </c>
      <c r="R111" s="58">
        <v>0</v>
      </c>
      <c r="S111" s="58">
        <v>0</v>
      </c>
      <c r="T111" s="58">
        <v>0</v>
      </c>
      <c r="U111" s="58">
        <v>0</v>
      </c>
      <c r="W111" s="54">
        <f t="shared" si="133"/>
        <v>0</v>
      </c>
      <c r="X111" s="54">
        <f t="shared" si="134"/>
        <v>0</v>
      </c>
      <c r="Y111" s="54">
        <f t="shared" si="135"/>
        <v>0</v>
      </c>
      <c r="Z111" s="54">
        <f t="shared" si="136"/>
        <v>0</v>
      </c>
      <c r="AA111" s="54">
        <f t="shared" ca="1" si="118"/>
        <v>0</v>
      </c>
      <c r="AB111" s="45" t="s">
        <v>9</v>
      </c>
      <c r="AD111" s="242">
        <f t="shared" si="137"/>
        <v>0</v>
      </c>
      <c r="AE111" s="242">
        <f t="shared" ca="1" si="114"/>
        <v>0</v>
      </c>
    </row>
    <row r="112" spans="1:31" ht="15.95" customHeight="1" outlineLevel="1" x14ac:dyDescent="0.2">
      <c r="A112" s="63" t="s">
        <v>162</v>
      </c>
      <c r="B112" s="54">
        <v>0</v>
      </c>
      <c r="C112" s="54">
        <v>0</v>
      </c>
      <c r="D112" s="54">
        <v>0</v>
      </c>
      <c r="E112" s="54">
        <v>0</v>
      </c>
      <c r="F112" s="54">
        <v>0</v>
      </c>
      <c r="G112" s="54">
        <v>0</v>
      </c>
      <c r="H112" s="54">
        <v>0</v>
      </c>
      <c r="I112" s="54">
        <v>0</v>
      </c>
      <c r="J112" s="54">
        <v>0</v>
      </c>
      <c r="K112" s="54">
        <v>0</v>
      </c>
      <c r="L112" s="58">
        <v>0</v>
      </c>
      <c r="M112" s="58">
        <v>0</v>
      </c>
      <c r="N112" s="58">
        <v>0</v>
      </c>
      <c r="O112" s="58">
        <v>0</v>
      </c>
      <c r="P112" s="58">
        <v>0</v>
      </c>
      <c r="Q112" s="58">
        <v>0</v>
      </c>
      <c r="R112" s="58">
        <v>0</v>
      </c>
      <c r="S112" s="58">
        <v>0</v>
      </c>
      <c r="T112" s="58">
        <v>0</v>
      </c>
      <c r="U112" s="58">
        <v>0</v>
      </c>
      <c r="W112" s="54">
        <f t="shared" si="133"/>
        <v>0</v>
      </c>
      <c r="X112" s="54">
        <f t="shared" si="134"/>
        <v>0</v>
      </c>
      <c r="Y112" s="54">
        <f t="shared" si="135"/>
        <v>0</v>
      </c>
      <c r="Z112" s="54">
        <f t="shared" si="136"/>
        <v>0</v>
      </c>
      <c r="AA112" s="54">
        <f t="shared" ca="1" si="118"/>
        <v>0</v>
      </c>
      <c r="AB112" s="45" t="s">
        <v>9</v>
      </c>
      <c r="AD112" s="242">
        <f t="shared" si="137"/>
        <v>0</v>
      </c>
      <c r="AE112" s="242">
        <f t="shared" ca="1" si="114"/>
        <v>0</v>
      </c>
    </row>
    <row r="113" spans="1:31" ht="15.95" customHeight="1" outlineLevel="1" x14ac:dyDescent="0.2">
      <c r="A113" s="63" t="s">
        <v>163</v>
      </c>
      <c r="B113" s="54">
        <v>0</v>
      </c>
      <c r="C113" s="54">
        <v>0</v>
      </c>
      <c r="D113" s="54">
        <v>0</v>
      </c>
      <c r="E113" s="54">
        <v>0</v>
      </c>
      <c r="F113" s="54">
        <v>0</v>
      </c>
      <c r="G113" s="54">
        <v>0</v>
      </c>
      <c r="H113" s="54">
        <v>29.954560000000001</v>
      </c>
      <c r="I113" s="54">
        <v>29.956709999999998</v>
      </c>
      <c r="J113" s="54">
        <v>95.852130000000002</v>
      </c>
      <c r="K113" s="54">
        <v>32.741140000000001</v>
      </c>
      <c r="L113" s="58">
        <v>7.53003</v>
      </c>
      <c r="M113" s="58">
        <v>9</v>
      </c>
      <c r="N113" s="58">
        <v>9</v>
      </c>
      <c r="O113" s="58">
        <v>2</v>
      </c>
      <c r="P113" s="58">
        <v>4</v>
      </c>
      <c r="Q113" s="58">
        <v>2</v>
      </c>
      <c r="R113" s="58">
        <v>0</v>
      </c>
      <c r="S113" s="58">
        <v>0</v>
      </c>
      <c r="T113" s="58">
        <v>6</v>
      </c>
      <c r="U113" s="58">
        <v>6</v>
      </c>
      <c r="W113" s="54">
        <f t="shared" si="133"/>
        <v>0</v>
      </c>
      <c r="X113" s="54">
        <f t="shared" si="134"/>
        <v>29.956709999999998</v>
      </c>
      <c r="Y113" s="54">
        <f t="shared" si="135"/>
        <v>9</v>
      </c>
      <c r="Z113" s="54">
        <f t="shared" si="136"/>
        <v>2</v>
      </c>
      <c r="AA113" s="54">
        <f t="shared" ca="1" si="118"/>
        <v>6</v>
      </c>
      <c r="AB113" s="45" t="s">
        <v>9</v>
      </c>
      <c r="AD113" s="242">
        <f t="shared" si="137"/>
        <v>0</v>
      </c>
      <c r="AE113" s="242">
        <f t="shared" ca="1" si="114"/>
        <v>0</v>
      </c>
    </row>
    <row r="114" spans="1:31" ht="15.95" customHeight="1" outlineLevel="1" x14ac:dyDescent="0.2">
      <c r="A114" s="61" t="s">
        <v>164</v>
      </c>
      <c r="B114" s="62">
        <f t="shared" ref="B114:P114" si="138">SUM(B115:B127)</f>
        <v>194.93046999999999</v>
      </c>
      <c r="C114" s="62">
        <f t="shared" si="138"/>
        <v>237.04735000000022</v>
      </c>
      <c r="D114" s="62">
        <f t="shared" si="138"/>
        <v>23057.98531</v>
      </c>
      <c r="E114" s="62">
        <f t="shared" si="138"/>
        <v>54248.527549999999</v>
      </c>
      <c r="F114" s="62">
        <f t="shared" si="138"/>
        <v>88511.646160000004</v>
      </c>
      <c r="G114" s="62">
        <f t="shared" si="138"/>
        <v>114004.94745000001</v>
      </c>
      <c r="H114" s="62">
        <f t="shared" si="138"/>
        <v>104008.38307999999</v>
      </c>
      <c r="I114" s="62">
        <f t="shared" si="138"/>
        <v>126657.37093999999</v>
      </c>
      <c r="J114" s="62">
        <f t="shared" si="138"/>
        <v>118977.56938</v>
      </c>
      <c r="K114" s="62">
        <f t="shared" si="138"/>
        <v>117474.72379</v>
      </c>
      <c r="L114" s="62">
        <f t="shared" si="138"/>
        <v>114235.25877</v>
      </c>
      <c r="M114" s="62">
        <f t="shared" si="138"/>
        <v>111683</v>
      </c>
      <c r="N114" s="62">
        <f t="shared" si="138"/>
        <v>109683</v>
      </c>
      <c r="O114" s="62">
        <f t="shared" si="138"/>
        <v>107817</v>
      </c>
      <c r="P114" s="62">
        <f t="shared" si="138"/>
        <v>105760</v>
      </c>
      <c r="Q114" s="62">
        <f t="shared" ref="Q114:R114" si="139">SUM(Q115:Q127)</f>
        <v>103800</v>
      </c>
      <c r="R114" s="62">
        <f t="shared" si="139"/>
        <v>102055</v>
      </c>
      <c r="S114" s="62">
        <f t="shared" ref="S114:T114" si="140">SUM(S115:S127)</f>
        <v>98732</v>
      </c>
      <c r="T114" s="62">
        <f t="shared" si="140"/>
        <v>96897</v>
      </c>
      <c r="U114" s="62">
        <f t="shared" ref="U114" si="141">SUM(U115:U127)</f>
        <v>94005</v>
      </c>
      <c r="W114" s="62">
        <f t="shared" si="133"/>
        <v>54248.527549999999</v>
      </c>
      <c r="X114" s="62">
        <f t="shared" si="134"/>
        <v>126657.37093999999</v>
      </c>
      <c r="Y114" s="62">
        <f t="shared" si="135"/>
        <v>111683</v>
      </c>
      <c r="Z114" s="62">
        <f t="shared" si="136"/>
        <v>103800</v>
      </c>
      <c r="AA114" s="62">
        <f t="shared" ca="1" si="118"/>
        <v>94005</v>
      </c>
      <c r="AB114" s="45" t="s">
        <v>9</v>
      </c>
      <c r="AD114" s="242">
        <f t="shared" si="137"/>
        <v>0</v>
      </c>
      <c r="AE114" s="242">
        <f t="shared" ca="1" si="114"/>
        <v>0</v>
      </c>
    </row>
    <row r="115" spans="1:31" ht="15.95" customHeight="1" outlineLevel="1" x14ac:dyDescent="0.2">
      <c r="A115" s="63" t="s">
        <v>196</v>
      </c>
      <c r="B115" s="54">
        <v>8.5959999999999995E-2</v>
      </c>
      <c r="C115" s="54">
        <v>42.202839999999995</v>
      </c>
      <c r="D115" s="54">
        <v>8057.98531</v>
      </c>
      <c r="E115" s="54">
        <v>4591.277</v>
      </c>
      <c r="F115" s="54">
        <v>7032.3154999999997</v>
      </c>
      <c r="G115" s="54">
        <v>10197.62846</v>
      </c>
      <c r="H115" s="54">
        <v>33.053179999999998</v>
      </c>
      <c r="I115" s="54">
        <v>11.053180000000001</v>
      </c>
      <c r="J115" s="54">
        <v>11.053180000000001</v>
      </c>
      <c r="K115" s="54">
        <v>11.053180000000001</v>
      </c>
      <c r="L115" s="58">
        <v>11.053180000000001</v>
      </c>
      <c r="M115" s="58">
        <v>11</v>
      </c>
      <c r="N115" s="58">
        <v>11</v>
      </c>
      <c r="O115" s="58">
        <v>11</v>
      </c>
      <c r="P115" s="58">
        <v>11</v>
      </c>
      <c r="Q115" s="58">
        <v>11</v>
      </c>
      <c r="R115" s="58">
        <v>11</v>
      </c>
      <c r="S115" s="58">
        <v>11</v>
      </c>
      <c r="T115" s="58">
        <v>11</v>
      </c>
      <c r="U115" s="58">
        <v>11</v>
      </c>
      <c r="W115" s="54">
        <f t="shared" si="133"/>
        <v>4591.277</v>
      </c>
      <c r="X115" s="54">
        <f t="shared" si="134"/>
        <v>11.053180000000001</v>
      </c>
      <c r="Y115" s="54">
        <f t="shared" si="135"/>
        <v>11</v>
      </c>
      <c r="Z115" s="54">
        <f t="shared" si="136"/>
        <v>11</v>
      </c>
      <c r="AA115" s="54">
        <f t="shared" ca="1" si="118"/>
        <v>11</v>
      </c>
      <c r="AB115" s="45" t="s">
        <v>9</v>
      </c>
      <c r="AD115" s="242">
        <f t="shared" si="137"/>
        <v>0</v>
      </c>
      <c r="AE115" s="242">
        <f t="shared" ca="1" si="114"/>
        <v>0</v>
      </c>
    </row>
    <row r="116" spans="1:31" ht="15.95" customHeight="1" outlineLevel="1" x14ac:dyDescent="0.2">
      <c r="A116" s="63" t="s">
        <v>152</v>
      </c>
      <c r="B116" s="54">
        <v>0</v>
      </c>
      <c r="C116" s="54">
        <v>0</v>
      </c>
      <c r="D116" s="54">
        <v>15000</v>
      </c>
      <c r="E116" s="54">
        <v>47228.37616</v>
      </c>
      <c r="F116" s="54">
        <v>76575.086290000007</v>
      </c>
      <c r="G116" s="54">
        <v>99343.611139999994</v>
      </c>
      <c r="H116" s="54">
        <v>99842.024449999983</v>
      </c>
      <c r="I116" s="54">
        <v>122843.41471</v>
      </c>
      <c r="J116" s="54">
        <v>115494.01553999999</v>
      </c>
      <c r="K116" s="54">
        <v>114321.57234</v>
      </c>
      <c r="L116" s="58">
        <v>111412.50971</v>
      </c>
      <c r="M116" s="58">
        <v>109191</v>
      </c>
      <c r="N116" s="58">
        <v>107372</v>
      </c>
      <c r="O116" s="58">
        <v>105900</v>
      </c>
      <c r="P116" s="58">
        <v>104155</v>
      </c>
      <c r="Q116" s="58">
        <v>102410</v>
      </c>
      <c r="R116" s="58">
        <v>100664</v>
      </c>
      <c r="S116" s="58">
        <v>97344</v>
      </c>
      <c r="T116" s="58">
        <v>95624</v>
      </c>
      <c r="U116" s="58">
        <v>93904</v>
      </c>
      <c r="W116" s="54">
        <f t="shared" si="133"/>
        <v>47228.37616</v>
      </c>
      <c r="X116" s="54">
        <f t="shared" si="134"/>
        <v>122843.41471</v>
      </c>
      <c r="Y116" s="54">
        <f t="shared" si="135"/>
        <v>109191</v>
      </c>
      <c r="Z116" s="54">
        <f t="shared" si="136"/>
        <v>102410</v>
      </c>
      <c r="AA116" s="54">
        <f t="shared" ca="1" si="118"/>
        <v>93904</v>
      </c>
      <c r="AB116" s="45" t="s">
        <v>9</v>
      </c>
      <c r="AD116" s="242">
        <f t="shared" si="137"/>
        <v>0</v>
      </c>
      <c r="AE116" s="242">
        <f t="shared" ca="1" si="114"/>
        <v>0</v>
      </c>
    </row>
    <row r="117" spans="1:31" ht="15.95" customHeight="1" outlineLevel="1" x14ac:dyDescent="0.2">
      <c r="A117" s="63" t="s">
        <v>153</v>
      </c>
      <c r="B117" s="54">
        <v>0</v>
      </c>
      <c r="C117" s="54">
        <v>0</v>
      </c>
      <c r="D117" s="54">
        <v>0</v>
      </c>
      <c r="E117" s="54">
        <v>0</v>
      </c>
      <c r="F117" s="54">
        <v>0</v>
      </c>
      <c r="G117" s="54">
        <v>0</v>
      </c>
      <c r="H117" s="54">
        <v>0</v>
      </c>
      <c r="I117" s="54">
        <v>0</v>
      </c>
      <c r="J117" s="54">
        <v>0</v>
      </c>
      <c r="K117" s="54">
        <v>0</v>
      </c>
      <c r="L117" s="58">
        <v>0</v>
      </c>
      <c r="M117" s="58">
        <v>0</v>
      </c>
      <c r="N117" s="58">
        <v>0</v>
      </c>
      <c r="O117" s="58">
        <v>0</v>
      </c>
      <c r="P117" s="58">
        <v>0</v>
      </c>
      <c r="Q117" s="58">
        <v>0</v>
      </c>
      <c r="R117" s="58">
        <v>0</v>
      </c>
      <c r="S117" s="58">
        <v>0</v>
      </c>
      <c r="T117" s="58">
        <v>0</v>
      </c>
      <c r="U117" s="58">
        <v>0</v>
      </c>
      <c r="W117" s="54">
        <f t="shared" si="133"/>
        <v>0</v>
      </c>
      <c r="X117" s="54">
        <f t="shared" si="134"/>
        <v>0</v>
      </c>
      <c r="Y117" s="54">
        <f t="shared" si="135"/>
        <v>0</v>
      </c>
      <c r="Z117" s="54">
        <f t="shared" si="136"/>
        <v>0</v>
      </c>
      <c r="AA117" s="54">
        <f t="shared" ca="1" si="118"/>
        <v>0</v>
      </c>
      <c r="AB117" s="45" t="s">
        <v>9</v>
      </c>
      <c r="AD117" s="242">
        <f t="shared" si="137"/>
        <v>0</v>
      </c>
      <c r="AE117" s="242">
        <f t="shared" ca="1" si="114"/>
        <v>0</v>
      </c>
    </row>
    <row r="118" spans="1:31" ht="15.95" customHeight="1" outlineLevel="1" x14ac:dyDescent="0.2">
      <c r="A118" s="63" t="s">
        <v>154</v>
      </c>
      <c r="B118" s="54">
        <v>0</v>
      </c>
      <c r="C118" s="54">
        <v>0</v>
      </c>
      <c r="D118" s="54">
        <v>0</v>
      </c>
      <c r="E118" s="54">
        <v>0</v>
      </c>
      <c r="F118" s="54">
        <v>0</v>
      </c>
      <c r="G118" s="54">
        <v>0</v>
      </c>
      <c r="H118" s="54">
        <v>0</v>
      </c>
      <c r="I118" s="54">
        <v>0</v>
      </c>
      <c r="J118" s="54">
        <v>0</v>
      </c>
      <c r="K118" s="54">
        <v>0</v>
      </c>
      <c r="L118" s="58">
        <v>0</v>
      </c>
      <c r="M118" s="58">
        <v>0</v>
      </c>
      <c r="N118" s="58">
        <v>0</v>
      </c>
      <c r="O118" s="58">
        <v>0</v>
      </c>
      <c r="P118" s="58">
        <v>0</v>
      </c>
      <c r="Q118" s="58">
        <v>0</v>
      </c>
      <c r="R118" s="58">
        <v>0</v>
      </c>
      <c r="S118" s="58">
        <v>0</v>
      </c>
      <c r="T118" s="58">
        <v>0</v>
      </c>
      <c r="U118" s="58">
        <v>0</v>
      </c>
      <c r="W118" s="54">
        <f t="shared" si="133"/>
        <v>0</v>
      </c>
      <c r="X118" s="54">
        <f t="shared" si="134"/>
        <v>0</v>
      </c>
      <c r="Y118" s="54">
        <f t="shared" si="135"/>
        <v>0</v>
      </c>
      <c r="Z118" s="54">
        <f t="shared" si="136"/>
        <v>0</v>
      </c>
      <c r="AA118" s="54">
        <f t="shared" ca="1" si="118"/>
        <v>0</v>
      </c>
      <c r="AB118" s="45" t="s">
        <v>9</v>
      </c>
      <c r="AD118" s="242">
        <f t="shared" si="137"/>
        <v>0</v>
      </c>
      <c r="AE118" s="242">
        <f t="shared" ca="1" si="114"/>
        <v>0</v>
      </c>
    </row>
    <row r="119" spans="1:31" ht="15.95" customHeight="1" outlineLevel="1" x14ac:dyDescent="0.2">
      <c r="A119" s="63" t="s">
        <v>145</v>
      </c>
      <c r="B119" s="54">
        <v>0</v>
      </c>
      <c r="C119" s="54">
        <v>0</v>
      </c>
      <c r="D119" s="54">
        <v>0</v>
      </c>
      <c r="E119" s="54">
        <v>0</v>
      </c>
      <c r="F119" s="54">
        <v>0</v>
      </c>
      <c r="G119" s="54">
        <v>0</v>
      </c>
      <c r="H119" s="54">
        <v>0</v>
      </c>
      <c r="I119" s="54">
        <v>0</v>
      </c>
      <c r="J119" s="54">
        <v>0</v>
      </c>
      <c r="K119" s="54">
        <v>0</v>
      </c>
      <c r="L119" s="58">
        <v>0</v>
      </c>
      <c r="M119" s="58">
        <v>0</v>
      </c>
      <c r="N119" s="58">
        <v>0</v>
      </c>
      <c r="O119" s="58">
        <v>0</v>
      </c>
      <c r="P119" s="58">
        <v>0</v>
      </c>
      <c r="Q119" s="58">
        <v>0</v>
      </c>
      <c r="R119" s="58">
        <v>0</v>
      </c>
      <c r="S119" s="58">
        <v>0</v>
      </c>
      <c r="T119" s="58">
        <v>0</v>
      </c>
      <c r="U119" s="58">
        <v>0</v>
      </c>
      <c r="W119" s="54">
        <f t="shared" si="133"/>
        <v>0</v>
      </c>
      <c r="X119" s="54">
        <f t="shared" si="134"/>
        <v>0</v>
      </c>
      <c r="Y119" s="54">
        <f t="shared" si="135"/>
        <v>0</v>
      </c>
      <c r="Z119" s="54">
        <f t="shared" si="136"/>
        <v>0</v>
      </c>
      <c r="AA119" s="54">
        <f t="shared" ca="1" si="118"/>
        <v>0</v>
      </c>
      <c r="AB119" s="45" t="s">
        <v>9</v>
      </c>
      <c r="AD119" s="242">
        <f t="shared" si="137"/>
        <v>0</v>
      </c>
      <c r="AE119" s="242">
        <f t="shared" ca="1" si="114"/>
        <v>0</v>
      </c>
    </row>
    <row r="120" spans="1:31" ht="15.95" customHeight="1" outlineLevel="1" x14ac:dyDescent="0.2">
      <c r="A120" s="63" t="s">
        <v>156</v>
      </c>
      <c r="B120" s="54">
        <v>0</v>
      </c>
      <c r="C120" s="54">
        <v>0</v>
      </c>
      <c r="D120" s="54">
        <v>0</v>
      </c>
      <c r="E120" s="54">
        <v>2428.8743899999999</v>
      </c>
      <c r="F120" s="54">
        <v>4904.2443700000003</v>
      </c>
      <c r="G120" s="54">
        <v>4463.7078499999998</v>
      </c>
      <c r="H120" s="54">
        <v>4133.3054499999998</v>
      </c>
      <c r="I120" s="54">
        <v>3802.9030499999999</v>
      </c>
      <c r="J120" s="54">
        <v>3472.5006600000002</v>
      </c>
      <c r="K120" s="54">
        <v>3142.09827</v>
      </c>
      <c r="L120" s="58">
        <v>2811.6958799999998</v>
      </c>
      <c r="M120" s="58">
        <v>2481</v>
      </c>
      <c r="N120" s="58">
        <v>2300</v>
      </c>
      <c r="O120" s="58">
        <v>1820</v>
      </c>
      <c r="P120" s="58">
        <v>1490</v>
      </c>
      <c r="Q120" s="58">
        <v>1270</v>
      </c>
      <c r="R120" s="58">
        <v>1270</v>
      </c>
      <c r="S120" s="58">
        <v>1263</v>
      </c>
      <c r="T120" s="58">
        <v>1132</v>
      </c>
      <c r="U120" s="58">
        <v>0</v>
      </c>
      <c r="W120" s="54">
        <f t="shared" si="133"/>
        <v>2428.8743899999999</v>
      </c>
      <c r="X120" s="54">
        <f t="shared" si="134"/>
        <v>3802.9030499999999</v>
      </c>
      <c r="Y120" s="54">
        <f t="shared" si="135"/>
        <v>2481</v>
      </c>
      <c r="Z120" s="54">
        <f t="shared" si="136"/>
        <v>1270</v>
      </c>
      <c r="AA120" s="54">
        <f t="shared" ca="1" si="118"/>
        <v>0</v>
      </c>
      <c r="AB120" s="45" t="s">
        <v>9</v>
      </c>
      <c r="AD120" s="242">
        <f t="shared" si="137"/>
        <v>0</v>
      </c>
      <c r="AE120" s="242">
        <f t="shared" ca="1" si="114"/>
        <v>0</v>
      </c>
    </row>
    <row r="121" spans="1:31" ht="15.95" customHeight="1" outlineLevel="1" x14ac:dyDescent="0.2">
      <c r="A121" s="63" t="s">
        <v>146</v>
      </c>
      <c r="B121" s="54">
        <v>194.84450999999999</v>
      </c>
      <c r="C121" s="54">
        <v>194.84451000000024</v>
      </c>
      <c r="D121" s="54">
        <v>0</v>
      </c>
      <c r="E121" s="54">
        <v>0</v>
      </c>
      <c r="F121" s="54">
        <v>0</v>
      </c>
      <c r="G121" s="54">
        <v>0</v>
      </c>
      <c r="H121" s="54">
        <v>0</v>
      </c>
      <c r="I121" s="54">
        <v>0</v>
      </c>
      <c r="J121" s="54">
        <v>0</v>
      </c>
      <c r="K121" s="54">
        <v>0</v>
      </c>
      <c r="L121" s="58">
        <v>0</v>
      </c>
      <c r="M121" s="58">
        <v>0</v>
      </c>
      <c r="N121" s="58">
        <v>0</v>
      </c>
      <c r="O121" s="58">
        <v>86</v>
      </c>
      <c r="P121" s="58">
        <v>101</v>
      </c>
      <c r="Q121" s="58">
        <v>109</v>
      </c>
      <c r="R121" s="58">
        <v>110</v>
      </c>
      <c r="S121" s="58">
        <v>114</v>
      </c>
      <c r="T121" s="58">
        <v>130</v>
      </c>
      <c r="U121" s="58">
        <v>90</v>
      </c>
      <c r="W121" s="54">
        <f t="shared" si="133"/>
        <v>0</v>
      </c>
      <c r="X121" s="54">
        <f t="shared" si="134"/>
        <v>0</v>
      </c>
      <c r="Y121" s="54">
        <f t="shared" si="135"/>
        <v>0</v>
      </c>
      <c r="Z121" s="54">
        <f t="shared" si="136"/>
        <v>109</v>
      </c>
      <c r="AA121" s="54">
        <f t="shared" ca="1" si="118"/>
        <v>90</v>
      </c>
      <c r="AB121" s="45" t="s">
        <v>9</v>
      </c>
      <c r="AD121" s="242">
        <f t="shared" si="137"/>
        <v>0</v>
      </c>
      <c r="AE121" s="242">
        <f t="shared" ca="1" si="114"/>
        <v>0</v>
      </c>
    </row>
    <row r="122" spans="1:31" ht="15.95" customHeight="1" outlineLevel="1" x14ac:dyDescent="0.2">
      <c r="A122" s="63" t="s">
        <v>161</v>
      </c>
      <c r="B122" s="54">
        <v>0</v>
      </c>
      <c r="C122" s="54">
        <v>0</v>
      </c>
      <c r="D122" s="54">
        <v>0</v>
      </c>
      <c r="E122" s="54">
        <v>0</v>
      </c>
      <c r="F122" s="54">
        <v>0</v>
      </c>
      <c r="G122" s="54">
        <v>0</v>
      </c>
      <c r="H122" s="54">
        <v>0</v>
      </c>
      <c r="I122" s="54">
        <v>0</v>
      </c>
      <c r="J122" s="54">
        <v>0</v>
      </c>
      <c r="K122" s="54">
        <v>0</v>
      </c>
      <c r="L122" s="58">
        <v>0</v>
      </c>
      <c r="M122" s="58">
        <v>0</v>
      </c>
      <c r="N122" s="58">
        <v>0</v>
      </c>
      <c r="O122" s="58">
        <v>0</v>
      </c>
      <c r="P122" s="58">
        <v>0</v>
      </c>
      <c r="Q122" s="58">
        <v>0</v>
      </c>
      <c r="R122" s="58">
        <v>0</v>
      </c>
      <c r="S122" s="58">
        <v>0</v>
      </c>
      <c r="T122" s="58">
        <v>0</v>
      </c>
      <c r="U122" s="58">
        <v>0</v>
      </c>
      <c r="W122" s="54">
        <f t="shared" si="133"/>
        <v>0</v>
      </c>
      <c r="X122" s="54">
        <f t="shared" si="134"/>
        <v>0</v>
      </c>
      <c r="Y122" s="54">
        <f t="shared" si="135"/>
        <v>0</v>
      </c>
      <c r="Z122" s="54">
        <f t="shared" si="136"/>
        <v>0</v>
      </c>
      <c r="AA122" s="54">
        <f t="shared" ca="1" si="118"/>
        <v>0</v>
      </c>
      <c r="AB122" s="45" t="s">
        <v>9</v>
      </c>
      <c r="AD122" s="242">
        <f t="shared" si="137"/>
        <v>0</v>
      </c>
      <c r="AE122" s="242">
        <f t="shared" ca="1" si="114"/>
        <v>0</v>
      </c>
    </row>
    <row r="123" spans="1:31" ht="15.95" customHeight="1" outlineLevel="1" x14ac:dyDescent="0.2">
      <c r="A123" s="63" t="s">
        <v>162</v>
      </c>
      <c r="B123" s="54">
        <v>0</v>
      </c>
      <c r="C123" s="54">
        <v>0</v>
      </c>
      <c r="D123" s="54">
        <v>0</v>
      </c>
      <c r="E123" s="54">
        <v>0</v>
      </c>
      <c r="F123" s="54">
        <v>0</v>
      </c>
      <c r="G123" s="54">
        <v>0</v>
      </c>
      <c r="H123" s="54">
        <v>0</v>
      </c>
      <c r="I123" s="54">
        <v>0</v>
      </c>
      <c r="J123" s="54">
        <v>0</v>
      </c>
      <c r="K123" s="54">
        <v>0</v>
      </c>
      <c r="L123" s="58">
        <v>0</v>
      </c>
      <c r="M123" s="58">
        <v>0</v>
      </c>
      <c r="N123" s="58">
        <v>0</v>
      </c>
      <c r="O123" s="58">
        <v>0</v>
      </c>
      <c r="P123" s="58">
        <v>0</v>
      </c>
      <c r="Q123" s="58">
        <v>0</v>
      </c>
      <c r="R123" s="58">
        <v>0</v>
      </c>
      <c r="S123" s="58">
        <v>0</v>
      </c>
      <c r="T123" s="58">
        <v>0</v>
      </c>
      <c r="U123" s="58">
        <v>0</v>
      </c>
      <c r="W123" s="54">
        <f t="shared" si="133"/>
        <v>0</v>
      </c>
      <c r="X123" s="54">
        <f t="shared" si="134"/>
        <v>0</v>
      </c>
      <c r="Y123" s="54">
        <f t="shared" si="135"/>
        <v>0</v>
      </c>
      <c r="Z123" s="54">
        <f t="shared" si="136"/>
        <v>0</v>
      </c>
      <c r="AA123" s="54">
        <f t="shared" ca="1" si="118"/>
        <v>0</v>
      </c>
      <c r="AB123" s="45" t="s">
        <v>9</v>
      </c>
      <c r="AD123" s="242">
        <f t="shared" si="137"/>
        <v>0</v>
      </c>
      <c r="AE123" s="242">
        <f t="shared" ca="1" si="114"/>
        <v>0</v>
      </c>
    </row>
    <row r="124" spans="1:31" ht="15.95" customHeight="1" outlineLevel="1" x14ac:dyDescent="0.2">
      <c r="A124" s="63" t="s">
        <v>159</v>
      </c>
      <c r="B124" s="54">
        <v>0</v>
      </c>
      <c r="C124" s="54">
        <v>0</v>
      </c>
      <c r="D124" s="54">
        <v>0</v>
      </c>
      <c r="E124" s="54">
        <v>0</v>
      </c>
      <c r="F124" s="54">
        <v>0</v>
      </c>
      <c r="G124" s="54">
        <v>0</v>
      </c>
      <c r="H124" s="54">
        <v>0</v>
      </c>
      <c r="I124" s="54">
        <v>0</v>
      </c>
      <c r="J124" s="54">
        <v>0</v>
      </c>
      <c r="K124" s="54">
        <v>0</v>
      </c>
      <c r="L124" s="58">
        <v>0</v>
      </c>
      <c r="M124" s="58">
        <v>0</v>
      </c>
      <c r="N124" s="58">
        <v>0</v>
      </c>
      <c r="O124" s="58">
        <v>0</v>
      </c>
      <c r="P124" s="58">
        <v>0</v>
      </c>
      <c r="Q124" s="58">
        <v>0</v>
      </c>
      <c r="R124" s="58">
        <v>0</v>
      </c>
      <c r="S124" s="58">
        <v>0</v>
      </c>
      <c r="T124" s="58">
        <v>0</v>
      </c>
      <c r="U124" s="58">
        <v>0</v>
      </c>
      <c r="W124" s="54">
        <f t="shared" si="133"/>
        <v>0</v>
      </c>
      <c r="X124" s="54">
        <f t="shared" si="134"/>
        <v>0</v>
      </c>
      <c r="Y124" s="54">
        <f t="shared" si="135"/>
        <v>0</v>
      </c>
      <c r="Z124" s="54">
        <f t="shared" si="136"/>
        <v>0</v>
      </c>
      <c r="AA124" s="54">
        <f t="shared" ca="1" si="118"/>
        <v>0</v>
      </c>
      <c r="AB124" s="45" t="s">
        <v>9</v>
      </c>
      <c r="AD124" s="242">
        <f t="shared" si="137"/>
        <v>0</v>
      </c>
      <c r="AE124" s="242">
        <f t="shared" ca="1" si="114"/>
        <v>0</v>
      </c>
    </row>
    <row r="125" spans="1:31" ht="15.95" customHeight="1" outlineLevel="1" x14ac:dyDescent="0.2">
      <c r="A125" s="63" t="s">
        <v>160</v>
      </c>
      <c r="B125" s="54">
        <v>0</v>
      </c>
      <c r="C125" s="54">
        <v>0</v>
      </c>
      <c r="D125" s="54">
        <v>0</v>
      </c>
      <c r="E125" s="54">
        <v>0</v>
      </c>
      <c r="F125" s="54">
        <v>0</v>
      </c>
      <c r="G125" s="54">
        <v>0</v>
      </c>
      <c r="H125" s="54">
        <v>0</v>
      </c>
      <c r="I125" s="54">
        <v>0</v>
      </c>
      <c r="J125" s="54">
        <v>0</v>
      </c>
      <c r="K125" s="54">
        <v>0</v>
      </c>
      <c r="L125" s="58">
        <v>0</v>
      </c>
      <c r="M125" s="58">
        <v>0</v>
      </c>
      <c r="N125" s="58">
        <v>0</v>
      </c>
      <c r="O125" s="58">
        <v>0</v>
      </c>
      <c r="P125" s="58">
        <v>0</v>
      </c>
      <c r="Q125" s="58">
        <v>0</v>
      </c>
      <c r="R125" s="58">
        <v>0</v>
      </c>
      <c r="S125" s="58">
        <v>0</v>
      </c>
      <c r="T125" s="58">
        <v>0</v>
      </c>
      <c r="U125" s="58">
        <v>0</v>
      </c>
      <c r="W125" s="54">
        <f t="shared" si="133"/>
        <v>0</v>
      </c>
      <c r="X125" s="54">
        <f t="shared" si="134"/>
        <v>0</v>
      </c>
      <c r="Y125" s="54">
        <f t="shared" si="135"/>
        <v>0</v>
      </c>
      <c r="Z125" s="54">
        <f t="shared" si="136"/>
        <v>0</v>
      </c>
      <c r="AA125" s="54">
        <f t="shared" ca="1" si="118"/>
        <v>0</v>
      </c>
      <c r="AB125" s="45" t="s">
        <v>9</v>
      </c>
      <c r="AD125" s="242">
        <f t="shared" si="137"/>
        <v>0</v>
      </c>
      <c r="AE125" s="242">
        <f t="shared" ca="1" si="114"/>
        <v>0</v>
      </c>
    </row>
    <row r="126" spans="1:31" ht="15.95" customHeight="1" outlineLevel="1" x14ac:dyDescent="0.2">
      <c r="A126" s="63" t="s">
        <v>157</v>
      </c>
      <c r="B126" s="54">
        <v>0</v>
      </c>
      <c r="C126" s="54">
        <v>0</v>
      </c>
      <c r="D126" s="54">
        <v>0</v>
      </c>
      <c r="E126" s="54">
        <v>0</v>
      </c>
      <c r="F126" s="54">
        <v>0</v>
      </c>
      <c r="G126" s="54">
        <v>0</v>
      </c>
      <c r="H126" s="54">
        <v>0</v>
      </c>
      <c r="I126" s="54">
        <v>0</v>
      </c>
      <c r="J126" s="54">
        <v>0</v>
      </c>
      <c r="K126" s="54">
        <v>0</v>
      </c>
      <c r="L126" s="58">
        <v>0</v>
      </c>
      <c r="M126" s="58">
        <v>0</v>
      </c>
      <c r="N126" s="58">
        <v>0</v>
      </c>
      <c r="O126" s="58">
        <v>0</v>
      </c>
      <c r="P126" s="58">
        <v>0</v>
      </c>
      <c r="Q126" s="58">
        <v>0</v>
      </c>
      <c r="R126" s="58">
        <v>0</v>
      </c>
      <c r="S126" s="58">
        <v>0</v>
      </c>
      <c r="T126" s="58">
        <v>0</v>
      </c>
      <c r="U126" s="58">
        <v>0</v>
      </c>
      <c r="W126" s="54">
        <f t="shared" si="133"/>
        <v>0</v>
      </c>
      <c r="X126" s="54">
        <f t="shared" si="134"/>
        <v>0</v>
      </c>
      <c r="Y126" s="54">
        <f t="shared" si="135"/>
        <v>0</v>
      </c>
      <c r="Z126" s="54">
        <f t="shared" si="136"/>
        <v>0</v>
      </c>
      <c r="AA126" s="54">
        <f t="shared" ca="1" si="118"/>
        <v>0</v>
      </c>
      <c r="AB126" s="45" t="s">
        <v>9</v>
      </c>
      <c r="AD126" s="242">
        <f t="shared" si="137"/>
        <v>0</v>
      </c>
      <c r="AE126" s="242">
        <f t="shared" ca="1" si="114"/>
        <v>0</v>
      </c>
    </row>
    <row r="127" spans="1:31" ht="15.95" customHeight="1" outlineLevel="1" x14ac:dyDescent="0.2">
      <c r="A127" s="63" t="s">
        <v>163</v>
      </c>
      <c r="B127" s="54">
        <v>0</v>
      </c>
      <c r="C127" s="54">
        <v>0</v>
      </c>
      <c r="D127" s="54">
        <v>0</v>
      </c>
      <c r="E127" s="54">
        <v>0</v>
      </c>
      <c r="F127" s="54">
        <v>0</v>
      </c>
      <c r="G127" s="54">
        <v>0</v>
      </c>
      <c r="H127" s="54">
        <v>0</v>
      </c>
      <c r="I127" s="54">
        <v>0</v>
      </c>
      <c r="J127" s="54">
        <v>0</v>
      </c>
      <c r="K127" s="54">
        <v>0</v>
      </c>
      <c r="L127" s="58">
        <v>0</v>
      </c>
      <c r="M127" s="58">
        <v>0</v>
      </c>
      <c r="N127" s="58">
        <v>0</v>
      </c>
      <c r="O127" s="58">
        <v>0</v>
      </c>
      <c r="P127" s="58">
        <v>3</v>
      </c>
      <c r="Q127" s="58">
        <v>0</v>
      </c>
      <c r="R127" s="58">
        <v>0</v>
      </c>
      <c r="S127" s="58">
        <v>0</v>
      </c>
      <c r="T127" s="58">
        <v>0</v>
      </c>
      <c r="U127" s="58">
        <v>0</v>
      </c>
      <c r="W127" s="54">
        <f t="shared" si="133"/>
        <v>0</v>
      </c>
      <c r="X127" s="54">
        <f t="shared" si="134"/>
        <v>0</v>
      </c>
      <c r="Y127" s="54">
        <f t="shared" si="135"/>
        <v>0</v>
      </c>
      <c r="Z127" s="54">
        <f t="shared" si="136"/>
        <v>0</v>
      </c>
      <c r="AA127" s="54">
        <f t="shared" ca="1" si="118"/>
        <v>0</v>
      </c>
      <c r="AB127" s="45" t="s">
        <v>9</v>
      </c>
      <c r="AD127" s="242">
        <f t="shared" si="137"/>
        <v>0</v>
      </c>
      <c r="AE127" s="242">
        <f t="shared" ca="1" si="114"/>
        <v>0</v>
      </c>
    </row>
    <row r="128" spans="1:31" ht="15.95" customHeight="1" outlineLevel="1" x14ac:dyDescent="0.2">
      <c r="A128" s="61" t="s">
        <v>165</v>
      </c>
      <c r="B128" s="62">
        <f t="shared" ref="B128:R128" si="142">SUM(B129:B135)</f>
        <v>6729.8563200000008</v>
      </c>
      <c r="C128" s="62">
        <f t="shared" si="142"/>
        <v>26022.735939999999</v>
      </c>
      <c r="D128" s="62">
        <f t="shared" si="142"/>
        <v>56139.505360000003</v>
      </c>
      <c r="E128" s="62">
        <f t="shared" si="142"/>
        <v>73128.241269999999</v>
      </c>
      <c r="F128" s="62">
        <f t="shared" si="142"/>
        <v>74680.147349999999</v>
      </c>
      <c r="G128" s="62">
        <f t="shared" si="142"/>
        <v>64873.74136</v>
      </c>
      <c r="H128" s="62">
        <f t="shared" si="142"/>
        <v>65491.255579999997</v>
      </c>
      <c r="I128" s="62">
        <f t="shared" si="142"/>
        <v>55981.591390000001</v>
      </c>
      <c r="J128" s="62">
        <f t="shared" si="142"/>
        <v>56762.891370000005</v>
      </c>
      <c r="K128" s="62">
        <f t="shared" si="142"/>
        <v>57350.844590000008</v>
      </c>
      <c r="L128" s="62">
        <f t="shared" si="142"/>
        <v>59105.021900000007</v>
      </c>
      <c r="M128" s="62">
        <f t="shared" si="142"/>
        <v>60620</v>
      </c>
      <c r="N128" s="62">
        <f t="shared" si="142"/>
        <v>62466</v>
      </c>
      <c r="O128" s="62">
        <f t="shared" si="142"/>
        <v>66470</v>
      </c>
      <c r="P128" s="62">
        <f t="shared" si="142"/>
        <v>71549</v>
      </c>
      <c r="Q128" s="62">
        <f t="shared" si="142"/>
        <v>75184</v>
      </c>
      <c r="R128" s="62">
        <f t="shared" si="142"/>
        <v>70507</v>
      </c>
      <c r="S128" s="62">
        <f t="shared" ref="S128:T128" si="143">SUM(S129:S135)</f>
        <v>73209</v>
      </c>
      <c r="T128" s="62">
        <f t="shared" si="143"/>
        <v>79262</v>
      </c>
      <c r="U128" s="62">
        <f t="shared" ref="U128" si="144">SUM(U129:U135)</f>
        <v>76862</v>
      </c>
      <c r="W128" s="62">
        <f t="shared" si="133"/>
        <v>73128.241269999999</v>
      </c>
      <c r="X128" s="62">
        <f t="shared" si="134"/>
        <v>55981.591390000001</v>
      </c>
      <c r="Y128" s="62">
        <f t="shared" si="135"/>
        <v>60620</v>
      </c>
      <c r="Z128" s="62">
        <f t="shared" si="136"/>
        <v>75184</v>
      </c>
      <c r="AA128" s="62">
        <f t="shared" ca="1" si="118"/>
        <v>76862</v>
      </c>
      <c r="AB128" s="45" t="s">
        <v>9</v>
      </c>
      <c r="AD128" s="242">
        <f t="shared" si="137"/>
        <v>0</v>
      </c>
      <c r="AE128" s="242">
        <f t="shared" ca="1" si="114"/>
        <v>0</v>
      </c>
    </row>
    <row r="129" spans="1:37" ht="15.95" customHeight="1" outlineLevel="1" x14ac:dyDescent="0.2">
      <c r="A129" s="63" t="s">
        <v>166</v>
      </c>
      <c r="B129" s="54">
        <v>4904.9070000000002</v>
      </c>
      <c r="C129" s="54">
        <v>4904.9070000000002</v>
      </c>
      <c r="D129" s="54">
        <v>38411.337</v>
      </c>
      <c r="E129" s="54">
        <v>73689.337</v>
      </c>
      <c r="F129" s="54">
        <v>73689.337</v>
      </c>
      <c r="G129" s="54">
        <v>73689.337</v>
      </c>
      <c r="H129" s="54">
        <v>73689.337</v>
      </c>
      <c r="I129" s="54">
        <v>73689.337</v>
      </c>
      <c r="J129" s="54">
        <v>73689.337</v>
      </c>
      <c r="K129" s="54">
        <v>74689.337</v>
      </c>
      <c r="L129" s="58">
        <v>74689.337</v>
      </c>
      <c r="M129" s="58">
        <v>74689</v>
      </c>
      <c r="N129" s="58">
        <v>74689</v>
      </c>
      <c r="O129" s="58">
        <v>79189</v>
      </c>
      <c r="P129" s="58">
        <v>79189</v>
      </c>
      <c r="Q129" s="58">
        <v>79189</v>
      </c>
      <c r="R129" s="58">
        <v>79189</v>
      </c>
      <c r="S129" s="58">
        <v>79189</v>
      </c>
      <c r="T129" s="58">
        <v>79189</v>
      </c>
      <c r="U129" s="58">
        <v>79189</v>
      </c>
      <c r="W129" s="54">
        <f t="shared" si="133"/>
        <v>73689.337</v>
      </c>
      <c r="X129" s="54">
        <f t="shared" si="134"/>
        <v>73689.337</v>
      </c>
      <c r="Y129" s="54">
        <f t="shared" si="135"/>
        <v>74689</v>
      </c>
      <c r="Z129" s="54">
        <f t="shared" si="136"/>
        <v>79189</v>
      </c>
      <c r="AA129" s="54">
        <f t="shared" ca="1" si="118"/>
        <v>79189</v>
      </c>
      <c r="AB129" s="45" t="s">
        <v>9</v>
      </c>
      <c r="AD129" s="242">
        <f t="shared" si="137"/>
        <v>0</v>
      </c>
      <c r="AE129" s="242">
        <f t="shared" ca="1" si="114"/>
        <v>0</v>
      </c>
    </row>
    <row r="130" spans="1:37" ht="15.95" customHeight="1" outlineLevel="1" x14ac:dyDescent="0.2">
      <c r="A130" s="63" t="s">
        <v>167</v>
      </c>
      <c r="B130" s="54">
        <v>0</v>
      </c>
      <c r="C130" s="54">
        <v>0</v>
      </c>
      <c r="D130" s="54">
        <v>0</v>
      </c>
      <c r="E130" s="54">
        <v>0</v>
      </c>
      <c r="F130" s="54">
        <v>0</v>
      </c>
      <c r="G130" s="54">
        <v>0</v>
      </c>
      <c r="H130" s="54">
        <v>0</v>
      </c>
      <c r="I130" s="54">
        <v>0</v>
      </c>
      <c r="J130" s="54">
        <v>0</v>
      </c>
      <c r="K130" s="54">
        <v>0</v>
      </c>
      <c r="L130" s="58">
        <v>0</v>
      </c>
      <c r="M130" s="58">
        <v>0</v>
      </c>
      <c r="N130" s="58">
        <v>0</v>
      </c>
      <c r="O130" s="58">
        <v>0</v>
      </c>
      <c r="P130" s="58">
        <v>0</v>
      </c>
      <c r="Q130" s="58">
        <v>0</v>
      </c>
      <c r="R130" s="58">
        <v>0</v>
      </c>
      <c r="S130" s="58">
        <v>0</v>
      </c>
      <c r="T130" s="58">
        <v>0</v>
      </c>
      <c r="U130" s="58">
        <v>0</v>
      </c>
      <c r="W130" s="54">
        <f t="shared" si="133"/>
        <v>0</v>
      </c>
      <c r="X130" s="54">
        <f t="shared" si="134"/>
        <v>0</v>
      </c>
      <c r="Y130" s="54">
        <f t="shared" si="135"/>
        <v>0</v>
      </c>
      <c r="Z130" s="54">
        <f t="shared" si="136"/>
        <v>0</v>
      </c>
      <c r="AA130" s="54">
        <f t="shared" ca="1" si="118"/>
        <v>0</v>
      </c>
      <c r="AB130" s="45" t="s">
        <v>9</v>
      </c>
      <c r="AD130" s="242">
        <f t="shared" si="137"/>
        <v>0</v>
      </c>
      <c r="AE130" s="242">
        <f t="shared" ca="1" si="114"/>
        <v>0</v>
      </c>
    </row>
    <row r="131" spans="1:37" ht="15.95" customHeight="1" outlineLevel="1" x14ac:dyDescent="0.2">
      <c r="A131" s="63" t="s">
        <v>145</v>
      </c>
      <c r="B131" s="54">
        <v>1774.8003200000001</v>
      </c>
      <c r="C131" s="54">
        <v>21072.580320000001</v>
      </c>
      <c r="D131" s="54">
        <v>18111.650320000001</v>
      </c>
      <c r="E131" s="54">
        <v>3277.85032</v>
      </c>
      <c r="F131" s="54">
        <v>7335.5409600000003</v>
      </c>
      <c r="G131" s="54">
        <v>0</v>
      </c>
      <c r="H131" s="54">
        <v>64.988470000000007</v>
      </c>
      <c r="I131" s="54">
        <v>0</v>
      </c>
      <c r="J131" s="54">
        <v>0</v>
      </c>
      <c r="K131" s="54">
        <v>0</v>
      </c>
      <c r="L131" s="58">
        <v>0</v>
      </c>
      <c r="M131" s="58">
        <v>0</v>
      </c>
      <c r="N131" s="58">
        <v>0</v>
      </c>
      <c r="O131" s="58">
        <v>0</v>
      </c>
      <c r="P131" s="58">
        <v>0</v>
      </c>
      <c r="Q131" s="58">
        <v>0</v>
      </c>
      <c r="R131" s="58">
        <v>0</v>
      </c>
      <c r="S131" s="58">
        <v>0</v>
      </c>
      <c r="T131" s="58">
        <v>0</v>
      </c>
      <c r="U131" s="58">
        <v>0</v>
      </c>
      <c r="W131" s="54">
        <f t="shared" si="133"/>
        <v>3277.85032</v>
      </c>
      <c r="X131" s="54">
        <f t="shared" si="134"/>
        <v>0</v>
      </c>
      <c r="Y131" s="54">
        <f t="shared" si="135"/>
        <v>0</v>
      </c>
      <c r="Z131" s="54">
        <f t="shared" si="136"/>
        <v>0</v>
      </c>
      <c r="AA131" s="54">
        <f t="shared" ca="1" si="118"/>
        <v>0</v>
      </c>
      <c r="AB131" s="45" t="s">
        <v>9</v>
      </c>
      <c r="AD131" s="242">
        <f t="shared" si="137"/>
        <v>0</v>
      </c>
      <c r="AE131" s="242">
        <f t="shared" ca="1" si="114"/>
        <v>0</v>
      </c>
    </row>
    <row r="132" spans="1:37" ht="15.95" customHeight="1" outlineLevel="1" x14ac:dyDescent="0.2">
      <c r="A132" s="63" t="s">
        <v>168</v>
      </c>
      <c r="B132" s="54">
        <v>0</v>
      </c>
      <c r="C132" s="54">
        <v>0</v>
      </c>
      <c r="D132" s="54">
        <v>0</v>
      </c>
      <c r="E132" s="54">
        <v>1275.7850000000001</v>
      </c>
      <c r="F132" s="54">
        <v>467.29199999999997</v>
      </c>
      <c r="G132" s="54">
        <v>673.20968000000005</v>
      </c>
      <c r="H132" s="54">
        <v>1499.5145199999999</v>
      </c>
      <c r="I132" s="54">
        <v>3817.0218100000002</v>
      </c>
      <c r="J132" s="54">
        <v>3817.0218100000002</v>
      </c>
      <c r="K132" s="54">
        <v>3817.0218100000002</v>
      </c>
      <c r="L132" s="58">
        <v>3817.0218100000002</v>
      </c>
      <c r="M132" s="58">
        <v>3817</v>
      </c>
      <c r="N132" s="58">
        <v>5850</v>
      </c>
      <c r="O132" s="58">
        <v>5850</v>
      </c>
      <c r="P132" s="58">
        <v>5850</v>
      </c>
      <c r="Q132" s="58">
        <v>5850</v>
      </c>
      <c r="R132" s="58">
        <v>7557</v>
      </c>
      <c r="S132" s="58">
        <v>7557</v>
      </c>
      <c r="T132" s="58">
        <v>7557</v>
      </c>
      <c r="U132" s="58">
        <v>9180</v>
      </c>
      <c r="W132" s="54">
        <f t="shared" si="133"/>
        <v>1275.7850000000001</v>
      </c>
      <c r="X132" s="54">
        <f t="shared" si="134"/>
        <v>3817.0218100000002</v>
      </c>
      <c r="Y132" s="54">
        <f t="shared" si="135"/>
        <v>3817</v>
      </c>
      <c r="Z132" s="54">
        <f t="shared" si="136"/>
        <v>5850</v>
      </c>
      <c r="AA132" s="54">
        <f t="shared" ca="1" si="118"/>
        <v>9180</v>
      </c>
      <c r="AB132" s="45" t="s">
        <v>9</v>
      </c>
      <c r="AD132" s="242">
        <f t="shared" si="137"/>
        <v>0</v>
      </c>
      <c r="AE132" s="242">
        <f t="shared" ca="1" si="114"/>
        <v>0</v>
      </c>
    </row>
    <row r="133" spans="1:37" ht="15.95" customHeight="1" outlineLevel="1" x14ac:dyDescent="0.2">
      <c r="A133" s="63" t="s">
        <v>169</v>
      </c>
      <c r="B133" s="54">
        <v>0</v>
      </c>
      <c r="C133" s="54">
        <v>0</v>
      </c>
      <c r="D133" s="54">
        <v>0</v>
      </c>
      <c r="E133" s="54">
        <v>0</v>
      </c>
      <c r="F133" s="54">
        <v>0</v>
      </c>
      <c r="G133" s="54">
        <v>0</v>
      </c>
      <c r="H133" s="54">
        <v>0</v>
      </c>
      <c r="I133" s="54">
        <v>0</v>
      </c>
      <c r="J133" s="54">
        <v>0</v>
      </c>
      <c r="K133" s="54">
        <v>0</v>
      </c>
      <c r="L133" s="58">
        <v>0</v>
      </c>
      <c r="M133" s="58">
        <v>0</v>
      </c>
      <c r="N133" s="58">
        <v>0</v>
      </c>
      <c r="O133" s="58">
        <v>0</v>
      </c>
      <c r="P133" s="58">
        <v>0</v>
      </c>
      <c r="Q133" s="58">
        <v>0</v>
      </c>
      <c r="R133" s="58">
        <v>0</v>
      </c>
      <c r="S133" s="58">
        <v>0</v>
      </c>
      <c r="T133" s="58">
        <v>0</v>
      </c>
      <c r="U133" s="58">
        <v>0</v>
      </c>
      <c r="W133" s="54">
        <f t="shared" si="133"/>
        <v>0</v>
      </c>
      <c r="X133" s="54">
        <f t="shared" si="134"/>
        <v>0</v>
      </c>
      <c r="Y133" s="54">
        <f t="shared" si="135"/>
        <v>0</v>
      </c>
      <c r="Z133" s="54">
        <f t="shared" si="136"/>
        <v>0</v>
      </c>
      <c r="AA133" s="54">
        <f t="shared" ca="1" si="118"/>
        <v>0</v>
      </c>
      <c r="AB133" s="45" t="s">
        <v>9</v>
      </c>
      <c r="AD133" s="242">
        <f t="shared" si="137"/>
        <v>0</v>
      </c>
      <c r="AE133" s="242">
        <f t="shared" ca="1" si="114"/>
        <v>0</v>
      </c>
    </row>
    <row r="134" spans="1:37" ht="15.95" customHeight="1" outlineLevel="1" x14ac:dyDescent="0.2">
      <c r="A134" s="63" t="s">
        <v>170</v>
      </c>
      <c r="B134" s="54">
        <v>50.149000000000001</v>
      </c>
      <c r="C134" s="54">
        <v>45.248619999999988</v>
      </c>
      <c r="D134" s="54">
        <v>-383.48195999999962</v>
      </c>
      <c r="E134" s="54">
        <v>-5114.7310499999994</v>
      </c>
      <c r="F134" s="54">
        <v>-6812.0226099999991</v>
      </c>
      <c r="G134" s="54">
        <v>-9488.8053199999995</v>
      </c>
      <c r="H134" s="54">
        <v>-9762.5844099999995</v>
      </c>
      <c r="I134" s="54">
        <v>-21524.76742</v>
      </c>
      <c r="J134" s="54">
        <v>-20743.46744</v>
      </c>
      <c r="K134" s="54">
        <v>-21155.514220000001</v>
      </c>
      <c r="L134" s="58">
        <v>-19401.336910000002</v>
      </c>
      <c r="M134" s="58">
        <v>-17886</v>
      </c>
      <c r="N134" s="58">
        <v>-18073</v>
      </c>
      <c r="O134" s="58">
        <v>-18569</v>
      </c>
      <c r="P134" s="58">
        <v>-13490</v>
      </c>
      <c r="Q134" s="58">
        <v>-9855</v>
      </c>
      <c r="R134" s="58">
        <v>-16239</v>
      </c>
      <c r="S134" s="58">
        <v>-13537</v>
      </c>
      <c r="T134" s="58">
        <v>-7484</v>
      </c>
      <c r="U134" s="58">
        <v>-11507</v>
      </c>
      <c r="W134" s="54">
        <f t="shared" si="133"/>
        <v>-5114.7310499999994</v>
      </c>
      <c r="X134" s="54">
        <f t="shared" si="134"/>
        <v>-21524.76742</v>
      </c>
      <c r="Y134" s="54">
        <f t="shared" si="135"/>
        <v>-17886</v>
      </c>
      <c r="Z134" s="54">
        <f t="shared" si="136"/>
        <v>-9855</v>
      </c>
      <c r="AA134" s="54">
        <f t="shared" ca="1" si="118"/>
        <v>-11507</v>
      </c>
      <c r="AB134" s="45" t="s">
        <v>9</v>
      </c>
      <c r="AD134" s="242">
        <f t="shared" si="137"/>
        <v>0</v>
      </c>
      <c r="AE134" s="242">
        <f t="shared" ca="1" si="114"/>
        <v>0</v>
      </c>
    </row>
    <row r="135" spans="1:37" ht="15.95" customHeight="1" outlineLevel="1" x14ac:dyDescent="0.2">
      <c r="A135" s="63" t="s">
        <v>171</v>
      </c>
      <c r="B135" s="54">
        <v>0</v>
      </c>
      <c r="C135" s="54">
        <v>0</v>
      </c>
      <c r="D135" s="54">
        <v>0</v>
      </c>
      <c r="E135" s="54">
        <v>0</v>
      </c>
      <c r="F135" s="54">
        <v>0</v>
      </c>
      <c r="G135" s="54">
        <v>0</v>
      </c>
      <c r="H135" s="54">
        <v>0</v>
      </c>
      <c r="I135" s="54">
        <v>0</v>
      </c>
      <c r="J135" s="54">
        <v>0</v>
      </c>
      <c r="K135" s="54">
        <v>0</v>
      </c>
      <c r="L135" s="58">
        <v>0</v>
      </c>
      <c r="M135" s="58">
        <v>0</v>
      </c>
      <c r="N135" s="58">
        <v>0</v>
      </c>
      <c r="O135" s="58">
        <v>0</v>
      </c>
      <c r="P135" s="58">
        <v>0</v>
      </c>
      <c r="Q135" s="58">
        <v>0</v>
      </c>
      <c r="R135" s="58">
        <v>0</v>
      </c>
      <c r="S135" s="58">
        <v>0</v>
      </c>
      <c r="T135" s="58">
        <v>0</v>
      </c>
      <c r="U135" s="58">
        <v>0</v>
      </c>
      <c r="W135" s="54">
        <f t="shared" si="133"/>
        <v>0</v>
      </c>
      <c r="X135" s="54">
        <f t="shared" si="134"/>
        <v>0</v>
      </c>
      <c r="Y135" s="54">
        <f t="shared" si="135"/>
        <v>0</v>
      </c>
      <c r="Z135" s="54">
        <f t="shared" si="136"/>
        <v>0</v>
      </c>
      <c r="AA135" s="54">
        <f t="shared" ca="1" si="118"/>
        <v>0</v>
      </c>
      <c r="AB135" s="45" t="s">
        <v>9</v>
      </c>
      <c r="AE135" s="242">
        <f t="shared" ref="AE135" ca="1" si="145">AA135-OFFSET(V135,,-1)</f>
        <v>0</v>
      </c>
    </row>
    <row r="136" spans="1:37" ht="15.95" customHeight="1" collapsed="1" x14ac:dyDescent="0.2">
      <c r="B136" s="245">
        <f t="shared" ref="B136:O136" si="146">B71-B100</f>
        <v>0</v>
      </c>
      <c r="C136" s="245">
        <f t="shared" si="146"/>
        <v>0</v>
      </c>
      <c r="D136" s="245">
        <f t="shared" si="146"/>
        <v>0</v>
      </c>
      <c r="E136" s="245">
        <f t="shared" si="146"/>
        <v>0</v>
      </c>
      <c r="F136" s="245">
        <f t="shared" si="146"/>
        <v>0</v>
      </c>
      <c r="G136" s="245">
        <f t="shared" si="146"/>
        <v>0</v>
      </c>
      <c r="H136" s="245">
        <f t="shared" si="146"/>
        <v>0</v>
      </c>
      <c r="I136" s="245">
        <f t="shared" si="146"/>
        <v>-2.6079999952344224E-2</v>
      </c>
      <c r="J136" s="245">
        <f t="shared" si="146"/>
        <v>0</v>
      </c>
      <c r="K136" s="245">
        <f t="shared" si="146"/>
        <v>0</v>
      </c>
      <c r="L136" s="245">
        <f t="shared" si="146"/>
        <v>9.9999975645914674E-5</v>
      </c>
      <c r="M136" s="245">
        <f t="shared" si="146"/>
        <v>0</v>
      </c>
      <c r="N136" s="245">
        <f t="shared" si="146"/>
        <v>0</v>
      </c>
      <c r="O136" s="245">
        <f t="shared" si="146"/>
        <v>0</v>
      </c>
      <c r="P136" s="245">
        <f>P71-P100</f>
        <v>0</v>
      </c>
      <c r="Q136" s="245">
        <f>Q71-Q100</f>
        <v>0</v>
      </c>
      <c r="R136" s="245">
        <f>R71-R100</f>
        <v>0</v>
      </c>
      <c r="S136" s="245">
        <f>S71-S100</f>
        <v>0</v>
      </c>
      <c r="T136" s="245">
        <f>T71-T100</f>
        <v>0</v>
      </c>
      <c r="U136" s="245">
        <f>U71-U100</f>
        <v>0</v>
      </c>
      <c r="W136" s="245">
        <f t="shared" ref="W136:AA136" si="147">W71-W100</f>
        <v>0</v>
      </c>
      <c r="X136" s="245">
        <f t="shared" si="147"/>
        <v>-2.6079999952344224E-2</v>
      </c>
      <c r="Y136" s="245">
        <f t="shared" si="147"/>
        <v>0</v>
      </c>
      <c r="Z136" s="245">
        <f t="shared" si="147"/>
        <v>0</v>
      </c>
      <c r="AA136" s="245">
        <f t="shared" ca="1" si="147"/>
        <v>0</v>
      </c>
      <c r="AB136" s="45" t="s">
        <v>9</v>
      </c>
      <c r="AC136" s="42"/>
      <c r="AD136" s="42"/>
      <c r="AE136" s="242"/>
    </row>
    <row r="137" spans="1:37" s="42" customFormat="1" ht="15.95" customHeight="1" x14ac:dyDescent="0.2">
      <c r="A137" s="39" t="s">
        <v>172</v>
      </c>
      <c r="B137" s="40"/>
      <c r="C137" s="40"/>
      <c r="D137" s="40"/>
      <c r="E137" s="40"/>
      <c r="F137" s="40"/>
      <c r="G137" s="40"/>
      <c r="H137" s="40"/>
      <c r="I137" s="40"/>
      <c r="J137" s="40"/>
      <c r="K137" s="40"/>
      <c r="L137" s="40"/>
      <c r="M137" s="40"/>
      <c r="N137" s="40"/>
      <c r="O137" s="40"/>
      <c r="P137" s="40"/>
      <c r="Q137" s="40"/>
      <c r="R137" s="40"/>
      <c r="S137" s="40"/>
      <c r="T137" s="40"/>
      <c r="U137" s="40"/>
      <c r="W137" s="40"/>
      <c r="X137" s="40"/>
      <c r="Y137" s="40"/>
      <c r="Z137" s="40"/>
      <c r="AA137" s="40"/>
      <c r="AB137" s="41" t="s">
        <v>9</v>
      </c>
      <c r="AC137" s="20"/>
      <c r="AD137" s="242"/>
      <c r="AE137" s="242"/>
    </row>
    <row r="138" spans="1:37" ht="15.95" customHeight="1" outlineLevel="1" x14ac:dyDescent="0.2">
      <c r="A138" s="55" t="s">
        <v>85</v>
      </c>
      <c r="B138" s="56">
        <f t="shared" ref="B138:P138" si="148">SUM(B139:B146)</f>
        <v>0</v>
      </c>
      <c r="C138" s="56">
        <f t="shared" si="148"/>
        <v>29492.134109999999</v>
      </c>
      <c r="D138" s="56">
        <f t="shared" si="148"/>
        <v>1463.487000000001</v>
      </c>
      <c r="E138" s="56">
        <f t="shared" si="148"/>
        <v>177474.97150999997</v>
      </c>
      <c r="F138" s="56">
        <f t="shared" si="148"/>
        <v>29058.75071</v>
      </c>
      <c r="G138" s="56">
        <f t="shared" si="148"/>
        <v>5661.4796700000006</v>
      </c>
      <c r="H138" s="56">
        <f t="shared" si="148"/>
        <v>8231.9686799999981</v>
      </c>
      <c r="I138" s="56">
        <f t="shared" si="148"/>
        <v>17440.385170000001</v>
      </c>
      <c r="J138" s="56">
        <f t="shared" si="148"/>
        <v>16106.245140000001</v>
      </c>
      <c r="K138" s="56">
        <f t="shared" si="148"/>
        <v>11048.61233</v>
      </c>
      <c r="L138" s="56">
        <f t="shared" si="148"/>
        <v>22131.971269999998</v>
      </c>
      <c r="M138" s="56">
        <f t="shared" si="148"/>
        <v>17693</v>
      </c>
      <c r="N138" s="56">
        <f t="shared" si="148"/>
        <v>14930</v>
      </c>
      <c r="O138" s="56">
        <f t="shared" si="148"/>
        <v>20087</v>
      </c>
      <c r="P138" s="56">
        <f t="shared" si="148"/>
        <v>10341</v>
      </c>
      <c r="Q138" s="56">
        <f t="shared" ref="Q138" si="149">SUM(Q139:Q146)</f>
        <v>8398</v>
      </c>
      <c r="R138" s="56">
        <f t="shared" ref="R138:S138" si="150">SUM(R139:R146)</f>
        <v>13749</v>
      </c>
      <c r="S138" s="56">
        <f t="shared" si="150"/>
        <v>16329</v>
      </c>
      <c r="T138" s="56">
        <f t="shared" ref="T138:U138" si="151">SUM(T139:T146)</f>
        <v>10411</v>
      </c>
      <c r="U138" s="56">
        <f t="shared" si="151"/>
        <v>10936</v>
      </c>
      <c r="W138" s="56">
        <f t="shared" ref="W138:W156" si="152">SUM(B138:E138)</f>
        <v>208430.59261999998</v>
      </c>
      <c r="X138" s="56">
        <f t="shared" ref="X138:X156" si="153">SUM(F138:I138)</f>
        <v>60392.58423</v>
      </c>
      <c r="Y138" s="56">
        <f t="shared" ref="Y138:Y156" si="154">SUM(J138:M138)</f>
        <v>66979.828739999997</v>
      </c>
      <c r="Z138" s="56">
        <f t="shared" ref="Z138:Z169" si="155">SUM(N138:Q138)</f>
        <v>53756</v>
      </c>
      <c r="AA138" s="56">
        <f>SUM(R138:V138)</f>
        <v>51425</v>
      </c>
      <c r="AB138" s="45" t="s">
        <v>9</v>
      </c>
      <c r="AD138" s="242">
        <f t="shared" ref="AD138:AD169" si="156">SUM(N138:Q138)-Z138</f>
        <v>0</v>
      </c>
      <c r="AE138" s="242">
        <f>SUM(R138:V138)-AA138</f>
        <v>0</v>
      </c>
    </row>
    <row r="139" spans="1:37" ht="15.95" customHeight="1" outlineLevel="1" x14ac:dyDescent="0.2">
      <c r="A139" s="57" t="s">
        <v>86</v>
      </c>
      <c r="B139" s="58">
        <v>0</v>
      </c>
      <c r="C139" s="58">
        <v>0</v>
      </c>
      <c r="D139" s="58">
        <v>0</v>
      </c>
      <c r="E139" s="58">
        <v>0</v>
      </c>
      <c r="F139" s="58">
        <v>0</v>
      </c>
      <c r="G139" s="58">
        <v>0</v>
      </c>
      <c r="H139" s="58">
        <v>0</v>
      </c>
      <c r="I139" s="58">
        <v>0</v>
      </c>
      <c r="J139" s="58">
        <v>0</v>
      </c>
      <c r="K139" s="58">
        <v>0</v>
      </c>
      <c r="L139" s="58">
        <v>0</v>
      </c>
      <c r="M139" s="58">
        <v>0</v>
      </c>
      <c r="N139" s="58">
        <v>0</v>
      </c>
      <c r="O139" s="58">
        <v>0</v>
      </c>
      <c r="P139" s="58">
        <v>0</v>
      </c>
      <c r="Q139" s="58">
        <v>0</v>
      </c>
      <c r="R139" s="58">
        <v>0</v>
      </c>
      <c r="S139" s="58">
        <v>0</v>
      </c>
      <c r="T139" s="58">
        <v>0</v>
      </c>
      <c r="U139" s="58">
        <v>0</v>
      </c>
      <c r="W139" s="58">
        <f t="shared" si="152"/>
        <v>0</v>
      </c>
      <c r="X139" s="58">
        <f t="shared" si="153"/>
        <v>0</v>
      </c>
      <c r="Y139" s="58">
        <f t="shared" si="154"/>
        <v>0</v>
      </c>
      <c r="Z139" s="58">
        <f t="shared" si="155"/>
        <v>0</v>
      </c>
      <c r="AA139" s="58">
        <f t="shared" ref="AA139:AA190" si="157">SUM(R139:V139)</f>
        <v>0</v>
      </c>
      <c r="AB139" s="45" t="s">
        <v>9</v>
      </c>
      <c r="AD139" s="242">
        <f t="shared" si="156"/>
        <v>0</v>
      </c>
      <c r="AE139" s="242">
        <f t="shared" ref="AE139:AE190" si="158">SUM(R139:V139)-AA139</f>
        <v>0</v>
      </c>
      <c r="AF139" s="34"/>
      <c r="AG139" s="34"/>
      <c r="AH139" s="34"/>
      <c r="AI139" s="34"/>
      <c r="AJ139" s="34"/>
      <c r="AK139" s="34"/>
    </row>
    <row r="140" spans="1:37" ht="15.95" customHeight="1" outlineLevel="1" x14ac:dyDescent="0.2">
      <c r="A140" s="57" t="s">
        <v>87</v>
      </c>
      <c r="B140" s="58">
        <v>0</v>
      </c>
      <c r="C140" s="58">
        <v>0</v>
      </c>
      <c r="D140" s="58">
        <v>0</v>
      </c>
      <c r="E140" s="58">
        <v>0</v>
      </c>
      <c r="F140" s="58">
        <v>0</v>
      </c>
      <c r="G140" s="58">
        <v>0</v>
      </c>
      <c r="H140" s="58">
        <v>0</v>
      </c>
      <c r="I140" s="58">
        <v>0</v>
      </c>
      <c r="J140" s="58">
        <v>0</v>
      </c>
      <c r="K140" s="58">
        <v>0</v>
      </c>
      <c r="L140" s="58">
        <v>0</v>
      </c>
      <c r="M140" s="58">
        <v>0</v>
      </c>
      <c r="N140" s="58">
        <v>0</v>
      </c>
      <c r="O140" s="58">
        <v>0</v>
      </c>
      <c r="P140" s="58">
        <v>0</v>
      </c>
      <c r="Q140" s="58">
        <v>0</v>
      </c>
      <c r="R140" s="58">
        <v>0</v>
      </c>
      <c r="S140" s="58">
        <v>0</v>
      </c>
      <c r="T140" s="58">
        <v>0</v>
      </c>
      <c r="U140" s="58">
        <v>0</v>
      </c>
      <c r="W140" s="58">
        <f t="shared" si="152"/>
        <v>0</v>
      </c>
      <c r="X140" s="58">
        <f t="shared" si="153"/>
        <v>0</v>
      </c>
      <c r="Y140" s="58">
        <f t="shared" si="154"/>
        <v>0</v>
      </c>
      <c r="Z140" s="58">
        <f t="shared" si="155"/>
        <v>0</v>
      </c>
      <c r="AA140" s="58">
        <f t="shared" si="157"/>
        <v>0</v>
      </c>
      <c r="AB140" s="45" t="s">
        <v>9</v>
      </c>
      <c r="AC140" s="21"/>
      <c r="AD140" s="242">
        <f t="shared" si="156"/>
        <v>0</v>
      </c>
      <c r="AE140" s="242">
        <f t="shared" si="158"/>
        <v>0</v>
      </c>
      <c r="AF140" s="34"/>
      <c r="AG140" s="34"/>
      <c r="AH140" s="34"/>
      <c r="AI140" s="34"/>
      <c r="AJ140" s="34"/>
      <c r="AK140" s="34"/>
    </row>
    <row r="141" spans="1:37" ht="15.95" customHeight="1" outlineLevel="1" x14ac:dyDescent="0.2">
      <c r="A141" s="57" t="s">
        <v>88</v>
      </c>
      <c r="B141" s="58">
        <v>0</v>
      </c>
      <c r="C141" s="58">
        <v>0</v>
      </c>
      <c r="D141" s="58">
        <v>0</v>
      </c>
      <c r="E141" s="58">
        <v>0</v>
      </c>
      <c r="F141" s="58">
        <v>0</v>
      </c>
      <c r="G141" s="58">
        <v>0</v>
      </c>
      <c r="H141" s="58">
        <v>0</v>
      </c>
      <c r="I141" s="58">
        <v>0</v>
      </c>
      <c r="J141" s="58">
        <v>0</v>
      </c>
      <c r="K141" s="58">
        <v>0</v>
      </c>
      <c r="L141" s="58">
        <v>0</v>
      </c>
      <c r="M141" s="58">
        <v>0</v>
      </c>
      <c r="N141" s="58">
        <v>0</v>
      </c>
      <c r="O141" s="58">
        <v>0</v>
      </c>
      <c r="P141" s="58">
        <v>0</v>
      </c>
      <c r="Q141" s="58">
        <v>0</v>
      </c>
      <c r="R141" s="58">
        <v>0</v>
      </c>
      <c r="S141" s="58">
        <v>0</v>
      </c>
      <c r="T141" s="58">
        <v>0</v>
      </c>
      <c r="U141" s="58">
        <v>0</v>
      </c>
      <c r="W141" s="58">
        <f t="shared" si="152"/>
        <v>0</v>
      </c>
      <c r="X141" s="58">
        <f t="shared" si="153"/>
        <v>0</v>
      </c>
      <c r="Y141" s="58">
        <f t="shared" si="154"/>
        <v>0</v>
      </c>
      <c r="Z141" s="58">
        <f t="shared" si="155"/>
        <v>0</v>
      </c>
      <c r="AA141" s="58">
        <f t="shared" si="157"/>
        <v>0</v>
      </c>
      <c r="AB141" s="45" t="s">
        <v>9</v>
      </c>
      <c r="AD141" s="242">
        <f t="shared" si="156"/>
        <v>0</v>
      </c>
      <c r="AE141" s="242">
        <f t="shared" si="158"/>
        <v>0</v>
      </c>
      <c r="AF141" s="34"/>
      <c r="AG141" s="34"/>
      <c r="AH141" s="34"/>
      <c r="AI141" s="34"/>
      <c r="AJ141" s="34"/>
      <c r="AK141" s="34"/>
    </row>
    <row r="142" spans="1:37" ht="15.95" customHeight="1" outlineLevel="1" x14ac:dyDescent="0.2">
      <c r="A142" s="57" t="s">
        <v>89</v>
      </c>
      <c r="B142" s="58">
        <v>0</v>
      </c>
      <c r="C142" s="58">
        <v>0</v>
      </c>
      <c r="D142" s="58">
        <v>0</v>
      </c>
      <c r="E142" s="58">
        <v>0</v>
      </c>
      <c r="F142" s="58">
        <v>0</v>
      </c>
      <c r="G142" s="58">
        <v>4288.0695000000005</v>
      </c>
      <c r="H142" s="58">
        <v>6658.8242199999986</v>
      </c>
      <c r="I142" s="58">
        <v>15878.104180000002</v>
      </c>
      <c r="J142" s="58">
        <v>15148.245140000001</v>
      </c>
      <c r="K142" s="58">
        <v>10090.61233</v>
      </c>
      <c r="L142" s="58">
        <v>20900.971269999998</v>
      </c>
      <c r="M142" s="58">
        <v>16589</v>
      </c>
      <c r="N142" s="58">
        <v>13826</v>
      </c>
      <c r="O142" s="58">
        <v>18983</v>
      </c>
      <c r="P142" s="58">
        <v>9108</v>
      </c>
      <c r="Q142" s="58">
        <v>7165</v>
      </c>
      <c r="R142" s="58">
        <v>12516</v>
      </c>
      <c r="S142" s="58">
        <v>15096</v>
      </c>
      <c r="T142" s="58">
        <v>9129</v>
      </c>
      <c r="U142" s="58">
        <v>9654</v>
      </c>
      <c r="W142" s="58">
        <f t="shared" si="152"/>
        <v>0</v>
      </c>
      <c r="X142" s="58">
        <f t="shared" si="153"/>
        <v>26824.997900000002</v>
      </c>
      <c r="Y142" s="58">
        <f t="shared" si="154"/>
        <v>62728.828739999997</v>
      </c>
      <c r="Z142" s="58">
        <f t="shared" si="155"/>
        <v>49082</v>
      </c>
      <c r="AA142" s="58">
        <f t="shared" si="157"/>
        <v>46395</v>
      </c>
      <c r="AB142" s="45" t="s">
        <v>9</v>
      </c>
      <c r="AD142" s="242">
        <f t="shared" si="156"/>
        <v>0</v>
      </c>
      <c r="AE142" s="242">
        <f t="shared" si="158"/>
        <v>0</v>
      </c>
      <c r="AF142" s="34"/>
      <c r="AG142" s="34"/>
      <c r="AH142" s="34"/>
      <c r="AI142" s="34"/>
      <c r="AJ142" s="34"/>
      <c r="AK142" s="34"/>
    </row>
    <row r="143" spans="1:37" ht="15.95" customHeight="1" outlineLevel="1" x14ac:dyDescent="0.2">
      <c r="A143" s="57" t="s">
        <v>90</v>
      </c>
      <c r="B143" s="58">
        <v>0</v>
      </c>
      <c r="C143" s="58">
        <v>0</v>
      </c>
      <c r="D143" s="58">
        <v>0</v>
      </c>
      <c r="E143" s="58">
        <v>0</v>
      </c>
      <c r="F143" s="58">
        <v>0</v>
      </c>
      <c r="G143" s="58">
        <v>0</v>
      </c>
      <c r="H143" s="58">
        <v>0</v>
      </c>
      <c r="I143" s="58">
        <v>0</v>
      </c>
      <c r="J143" s="58">
        <v>0</v>
      </c>
      <c r="K143" s="58">
        <v>0</v>
      </c>
      <c r="L143" s="58">
        <v>0</v>
      </c>
      <c r="M143" s="58">
        <v>0</v>
      </c>
      <c r="N143" s="58">
        <v>0</v>
      </c>
      <c r="O143" s="58">
        <v>0</v>
      </c>
      <c r="P143" s="58">
        <v>0</v>
      </c>
      <c r="Q143" s="58">
        <v>0</v>
      </c>
      <c r="R143" s="58">
        <v>0</v>
      </c>
      <c r="S143" s="58">
        <v>0</v>
      </c>
      <c r="T143" s="58">
        <v>0</v>
      </c>
      <c r="U143" s="58">
        <v>0</v>
      </c>
      <c r="W143" s="58">
        <f t="shared" si="152"/>
        <v>0</v>
      </c>
      <c r="X143" s="58">
        <f t="shared" si="153"/>
        <v>0</v>
      </c>
      <c r="Y143" s="58">
        <f t="shared" si="154"/>
        <v>0</v>
      </c>
      <c r="Z143" s="58">
        <f t="shared" si="155"/>
        <v>0</v>
      </c>
      <c r="AA143" s="58">
        <f t="shared" si="157"/>
        <v>0</v>
      </c>
      <c r="AB143" s="45" t="s">
        <v>9</v>
      </c>
      <c r="AD143" s="242">
        <f t="shared" si="156"/>
        <v>0</v>
      </c>
      <c r="AE143" s="242">
        <f t="shared" si="158"/>
        <v>0</v>
      </c>
      <c r="AF143" s="34"/>
      <c r="AG143" s="34"/>
      <c r="AH143" s="34"/>
      <c r="AI143" s="34"/>
      <c r="AJ143" s="34"/>
      <c r="AK143" s="34"/>
    </row>
    <row r="144" spans="1:37" ht="15.95" customHeight="1" outlineLevel="1" x14ac:dyDescent="0.2">
      <c r="A144" s="57" t="s">
        <v>91</v>
      </c>
      <c r="B144" s="139">
        <v>0</v>
      </c>
      <c r="C144" s="139">
        <v>29492.134109999999</v>
      </c>
      <c r="D144" s="139">
        <v>1463.487000000001</v>
      </c>
      <c r="E144" s="139">
        <v>177474.97150999997</v>
      </c>
      <c r="F144" s="139">
        <v>29058.75071</v>
      </c>
      <c r="G144" s="139">
        <v>0</v>
      </c>
      <c r="H144" s="139">
        <v>0</v>
      </c>
      <c r="I144" s="139">
        <v>0</v>
      </c>
      <c r="J144" s="139">
        <v>0</v>
      </c>
      <c r="K144" s="139">
        <v>0</v>
      </c>
      <c r="L144" s="58">
        <v>0</v>
      </c>
      <c r="M144" s="58">
        <v>0</v>
      </c>
      <c r="N144" s="58">
        <v>0</v>
      </c>
      <c r="O144" s="58">
        <v>0</v>
      </c>
      <c r="P144" s="58">
        <v>0</v>
      </c>
      <c r="Q144" s="58">
        <v>0</v>
      </c>
      <c r="R144" s="58">
        <v>0</v>
      </c>
      <c r="S144" s="58">
        <v>0</v>
      </c>
      <c r="T144" s="58">
        <v>0</v>
      </c>
      <c r="U144" s="58">
        <v>0</v>
      </c>
      <c r="W144" s="58">
        <f t="shared" si="152"/>
        <v>208430.59261999998</v>
      </c>
      <c r="X144" s="58">
        <f t="shared" si="153"/>
        <v>29058.75071</v>
      </c>
      <c r="Y144" s="58">
        <f t="shared" si="154"/>
        <v>0</v>
      </c>
      <c r="Z144" s="58">
        <f t="shared" si="155"/>
        <v>0</v>
      </c>
      <c r="AA144" s="58">
        <f t="shared" si="157"/>
        <v>0</v>
      </c>
      <c r="AB144" s="45" t="s">
        <v>9</v>
      </c>
      <c r="AD144" s="242">
        <f t="shared" si="156"/>
        <v>0</v>
      </c>
      <c r="AE144" s="242">
        <f t="shared" si="158"/>
        <v>0</v>
      </c>
      <c r="AF144" s="34"/>
      <c r="AG144" s="34"/>
      <c r="AH144" s="34"/>
      <c r="AI144" s="34"/>
      <c r="AJ144" s="34"/>
      <c r="AK144" s="34"/>
    </row>
    <row r="145" spans="1:37" ht="15.95" customHeight="1" outlineLevel="1" x14ac:dyDescent="0.2">
      <c r="A145" s="57" t="s">
        <v>173</v>
      </c>
      <c r="B145" s="58">
        <v>0</v>
      </c>
      <c r="C145" s="58">
        <v>0</v>
      </c>
      <c r="D145" s="58">
        <v>0</v>
      </c>
      <c r="E145" s="58">
        <v>0</v>
      </c>
      <c r="F145" s="58">
        <v>0</v>
      </c>
      <c r="G145" s="58">
        <v>0</v>
      </c>
      <c r="H145" s="58">
        <v>0</v>
      </c>
      <c r="I145" s="58">
        <v>0</v>
      </c>
      <c r="J145" s="58">
        <v>0</v>
      </c>
      <c r="K145" s="58">
        <v>0</v>
      </c>
      <c r="L145" s="58">
        <v>0</v>
      </c>
      <c r="M145" s="58">
        <v>0</v>
      </c>
      <c r="N145" s="58">
        <v>0</v>
      </c>
      <c r="O145" s="58">
        <v>0</v>
      </c>
      <c r="P145" s="58">
        <v>0</v>
      </c>
      <c r="Q145" s="58">
        <v>0</v>
      </c>
      <c r="R145" s="58">
        <v>0</v>
      </c>
      <c r="S145" s="58">
        <v>0</v>
      </c>
      <c r="T145" s="58">
        <v>0</v>
      </c>
      <c r="U145" s="58">
        <v>0</v>
      </c>
      <c r="W145" s="58">
        <f t="shared" si="152"/>
        <v>0</v>
      </c>
      <c r="X145" s="58">
        <f t="shared" si="153"/>
        <v>0</v>
      </c>
      <c r="Y145" s="58">
        <f t="shared" si="154"/>
        <v>0</v>
      </c>
      <c r="Z145" s="58">
        <f t="shared" si="155"/>
        <v>0</v>
      </c>
      <c r="AA145" s="58">
        <f t="shared" si="157"/>
        <v>0</v>
      </c>
      <c r="AB145" s="45" t="s">
        <v>9</v>
      </c>
      <c r="AD145" s="242">
        <f t="shared" si="156"/>
        <v>0</v>
      </c>
      <c r="AE145" s="242">
        <f t="shared" si="158"/>
        <v>0</v>
      </c>
      <c r="AF145" s="34"/>
      <c r="AG145" s="34"/>
      <c r="AH145" s="34"/>
      <c r="AI145" s="34"/>
      <c r="AJ145" s="34"/>
      <c r="AK145" s="34"/>
    </row>
    <row r="146" spans="1:37" ht="15.95" customHeight="1" outlineLevel="1" x14ac:dyDescent="0.2">
      <c r="A146" s="57" t="s">
        <v>174</v>
      </c>
      <c r="B146" s="58">
        <v>0</v>
      </c>
      <c r="C146" s="58">
        <v>0</v>
      </c>
      <c r="D146" s="58">
        <v>0</v>
      </c>
      <c r="E146" s="58">
        <v>0</v>
      </c>
      <c r="F146" s="58">
        <v>0</v>
      </c>
      <c r="G146" s="139">
        <v>1373.4101700000001</v>
      </c>
      <c r="H146" s="139">
        <v>1573.14446</v>
      </c>
      <c r="I146" s="139">
        <v>1562.28099</v>
      </c>
      <c r="J146" s="58">
        <v>958</v>
      </c>
      <c r="K146" s="58">
        <v>958</v>
      </c>
      <c r="L146" s="58">
        <v>1231</v>
      </c>
      <c r="M146" s="58">
        <v>1104</v>
      </c>
      <c r="N146" s="58">
        <v>1104</v>
      </c>
      <c r="O146" s="58">
        <v>1104</v>
      </c>
      <c r="P146" s="58">
        <v>1233</v>
      </c>
      <c r="Q146" s="58">
        <v>1233</v>
      </c>
      <c r="R146" s="58">
        <v>1233</v>
      </c>
      <c r="S146" s="58">
        <v>1233</v>
      </c>
      <c r="T146" s="58">
        <v>1282</v>
      </c>
      <c r="U146" s="58">
        <v>1282</v>
      </c>
      <c r="W146" s="58">
        <f t="shared" si="152"/>
        <v>0</v>
      </c>
      <c r="X146" s="58">
        <f t="shared" si="153"/>
        <v>4508.8356199999998</v>
      </c>
      <c r="Y146" s="58">
        <f t="shared" si="154"/>
        <v>4251</v>
      </c>
      <c r="Z146" s="58">
        <f t="shared" si="155"/>
        <v>4674</v>
      </c>
      <c r="AA146" s="58">
        <f t="shared" si="157"/>
        <v>5030</v>
      </c>
      <c r="AB146" s="45" t="s">
        <v>9</v>
      </c>
      <c r="AD146" s="242">
        <f t="shared" si="156"/>
        <v>0</v>
      </c>
      <c r="AE146" s="242">
        <f t="shared" si="158"/>
        <v>0</v>
      </c>
      <c r="AF146" s="34"/>
      <c r="AG146" s="34"/>
      <c r="AH146" s="34"/>
      <c r="AI146" s="34"/>
      <c r="AJ146" s="34"/>
      <c r="AK146" s="34"/>
    </row>
    <row r="147" spans="1:37" ht="15.95" customHeight="1" outlineLevel="1" x14ac:dyDescent="0.2">
      <c r="A147" s="55" t="s">
        <v>92</v>
      </c>
      <c r="B147" s="56">
        <f t="shared" ref="B147:P147" si="159">SUM(B148:B162)</f>
        <v>0</v>
      </c>
      <c r="C147" s="56">
        <f t="shared" si="159"/>
        <v>-994.51279</v>
      </c>
      <c r="D147" s="56">
        <f t="shared" si="159"/>
        <v>-135.37254999999999</v>
      </c>
      <c r="E147" s="56">
        <f t="shared" si="159"/>
        <v>-6477.8312799999994</v>
      </c>
      <c r="F147" s="56">
        <f t="shared" si="159"/>
        <v>-2063.1534900000001</v>
      </c>
      <c r="G147" s="56">
        <f t="shared" si="159"/>
        <v>759.64687069955005</v>
      </c>
      <c r="H147" s="56">
        <f t="shared" si="159"/>
        <v>-387.62898708160003</v>
      </c>
      <c r="I147" s="56">
        <f t="shared" si="159"/>
        <v>-791.57171773359983</v>
      </c>
      <c r="J147" s="56">
        <f t="shared" si="159"/>
        <v>-701.64792000000011</v>
      </c>
      <c r="K147" s="56">
        <f t="shared" si="159"/>
        <v>-526.87142999999992</v>
      </c>
      <c r="L147" s="56">
        <f t="shared" si="159"/>
        <v>-924.06862000000001</v>
      </c>
      <c r="M147" s="56">
        <f t="shared" si="159"/>
        <v>-744</v>
      </c>
      <c r="N147" s="56">
        <f t="shared" si="159"/>
        <v>-648</v>
      </c>
      <c r="O147" s="56">
        <f t="shared" si="159"/>
        <v>-845</v>
      </c>
      <c r="P147" s="56">
        <f t="shared" si="159"/>
        <v>-580</v>
      </c>
      <c r="Q147" s="56">
        <f t="shared" ref="Q147" si="160">SUM(Q148:Q162)</f>
        <v>-424</v>
      </c>
      <c r="R147" s="56">
        <f t="shared" ref="R147:S147" si="161">SUM(R148:R162)</f>
        <v>-644</v>
      </c>
      <c r="S147" s="56">
        <f t="shared" si="161"/>
        <v>-2027</v>
      </c>
      <c r="T147" s="56">
        <f t="shared" ref="T147:U147" si="162">SUM(T148:T162)</f>
        <v>-521</v>
      </c>
      <c r="U147" s="56">
        <f t="shared" si="162"/>
        <v>-530</v>
      </c>
      <c r="W147" s="56">
        <f t="shared" si="152"/>
        <v>-7607.7166199999992</v>
      </c>
      <c r="X147" s="56">
        <f t="shared" si="153"/>
        <v>-2482.7073241156495</v>
      </c>
      <c r="Y147" s="56">
        <f t="shared" si="154"/>
        <v>-2896.58797</v>
      </c>
      <c r="Z147" s="56">
        <f t="shared" si="155"/>
        <v>-2497</v>
      </c>
      <c r="AA147" s="56">
        <f t="shared" si="157"/>
        <v>-3722</v>
      </c>
      <c r="AB147" s="45" t="s">
        <v>9</v>
      </c>
      <c r="AD147" s="242">
        <f t="shared" si="156"/>
        <v>0</v>
      </c>
      <c r="AE147" s="242">
        <f t="shared" si="158"/>
        <v>0</v>
      </c>
      <c r="AF147" s="34"/>
      <c r="AG147" s="34"/>
      <c r="AH147" s="34"/>
      <c r="AI147" s="34"/>
      <c r="AJ147" s="34"/>
      <c r="AK147" s="34"/>
    </row>
    <row r="148" spans="1:37" ht="15.95" customHeight="1" outlineLevel="1" x14ac:dyDescent="0.2">
      <c r="A148" s="57" t="s">
        <v>93</v>
      </c>
      <c r="B148" s="58">
        <v>0</v>
      </c>
      <c r="C148" s="58">
        <v>0</v>
      </c>
      <c r="D148" s="58">
        <v>0</v>
      </c>
      <c r="E148" s="58">
        <v>0</v>
      </c>
      <c r="F148" s="58">
        <v>0</v>
      </c>
      <c r="G148" s="58">
        <v>-40.02731</v>
      </c>
      <c r="H148" s="58">
        <v>-51.97533</v>
      </c>
      <c r="I148" s="58">
        <v>-54.581409999999991</v>
      </c>
      <c r="J148" s="58">
        <v>-52.410969999999999</v>
      </c>
      <c r="K148" s="58">
        <v>-51.266380000000005</v>
      </c>
      <c r="L148" s="58">
        <v>-59.296310000000013</v>
      </c>
      <c r="M148" s="58">
        <v>-54</v>
      </c>
      <c r="N148" s="58">
        <v>-56</v>
      </c>
      <c r="O148" s="58">
        <v>-55</v>
      </c>
      <c r="P148" s="58">
        <v>-63</v>
      </c>
      <c r="Q148" s="58">
        <v>-62</v>
      </c>
      <c r="R148" s="58">
        <v>-63</v>
      </c>
      <c r="S148" s="58">
        <v>-65</v>
      </c>
      <c r="T148" s="58">
        <v>-64</v>
      </c>
      <c r="U148" s="58">
        <v>-65</v>
      </c>
      <c r="W148" s="58">
        <f t="shared" si="152"/>
        <v>0</v>
      </c>
      <c r="X148" s="58">
        <f t="shared" si="153"/>
        <v>-146.58404999999999</v>
      </c>
      <c r="Y148" s="58">
        <f t="shared" si="154"/>
        <v>-216.97366000000002</v>
      </c>
      <c r="Z148" s="58">
        <f t="shared" si="155"/>
        <v>-236</v>
      </c>
      <c r="AA148" s="58">
        <f t="shared" si="157"/>
        <v>-257</v>
      </c>
      <c r="AB148" s="45" t="s">
        <v>9</v>
      </c>
      <c r="AD148" s="242">
        <f t="shared" si="156"/>
        <v>0</v>
      </c>
      <c r="AE148" s="242">
        <f t="shared" si="158"/>
        <v>0</v>
      </c>
      <c r="AF148" s="34"/>
      <c r="AG148" s="34"/>
      <c r="AH148" s="34"/>
      <c r="AI148" s="34"/>
      <c r="AJ148" s="34"/>
      <c r="AK148" s="34"/>
    </row>
    <row r="149" spans="1:37" ht="15.95" customHeight="1" outlineLevel="1" x14ac:dyDescent="0.2">
      <c r="A149" s="57" t="s">
        <v>94</v>
      </c>
      <c r="B149" s="58">
        <v>0</v>
      </c>
      <c r="C149" s="58">
        <v>0</v>
      </c>
      <c r="D149" s="58">
        <v>0</v>
      </c>
      <c r="E149" s="58">
        <v>0</v>
      </c>
      <c r="F149" s="58">
        <v>0</v>
      </c>
      <c r="G149" s="58">
        <v>-184.74142999999998</v>
      </c>
      <c r="H149" s="58">
        <v>-239.88613000000001</v>
      </c>
      <c r="I149" s="58">
        <v>-251.91418999999999</v>
      </c>
      <c r="J149" s="58">
        <v>-241.98029</v>
      </c>
      <c r="K149" s="58">
        <v>-236.67</v>
      </c>
      <c r="L149" s="58">
        <v>-273.64738</v>
      </c>
      <c r="M149" s="58">
        <v>-249</v>
      </c>
      <c r="N149" s="58">
        <v>-257</v>
      </c>
      <c r="O149" s="58">
        <v>-255</v>
      </c>
      <c r="P149" s="58">
        <v>-293</v>
      </c>
      <c r="Q149" s="58">
        <v>-285</v>
      </c>
      <c r="R149" s="58">
        <v>-290</v>
      </c>
      <c r="S149" s="58">
        <v>-298</v>
      </c>
      <c r="T149" s="58">
        <v>-295</v>
      </c>
      <c r="U149" s="58">
        <v>-299</v>
      </c>
      <c r="W149" s="58">
        <f t="shared" si="152"/>
        <v>0</v>
      </c>
      <c r="X149" s="58">
        <f t="shared" si="153"/>
        <v>-676.54174999999998</v>
      </c>
      <c r="Y149" s="58">
        <f t="shared" si="154"/>
        <v>-1001.2976699999999</v>
      </c>
      <c r="Z149" s="58">
        <f t="shared" si="155"/>
        <v>-1090</v>
      </c>
      <c r="AA149" s="58">
        <f t="shared" si="157"/>
        <v>-1182</v>
      </c>
      <c r="AB149" s="45" t="s">
        <v>9</v>
      </c>
      <c r="AD149" s="242">
        <f t="shared" si="156"/>
        <v>0</v>
      </c>
      <c r="AE149" s="242">
        <f t="shared" si="158"/>
        <v>0</v>
      </c>
      <c r="AF149" s="34"/>
      <c r="AG149" s="34"/>
      <c r="AH149" s="34"/>
      <c r="AI149" s="34"/>
      <c r="AJ149" s="34"/>
      <c r="AK149" s="34"/>
    </row>
    <row r="150" spans="1:37" ht="15.95" customHeight="1" outlineLevel="1" x14ac:dyDescent="0.2">
      <c r="A150" s="57" t="s">
        <v>175</v>
      </c>
      <c r="B150" s="58">
        <v>0</v>
      </c>
      <c r="C150" s="58">
        <v>-177.06492</v>
      </c>
      <c r="D150" s="58">
        <v>-24.147539999999992</v>
      </c>
      <c r="E150" s="58">
        <v>-1153.5863900000002</v>
      </c>
      <c r="F150" s="58">
        <v>-188.88224</v>
      </c>
      <c r="G150" s="58">
        <v>7.39649</v>
      </c>
      <c r="H150" s="58">
        <v>3.1550799999999697</v>
      </c>
      <c r="I150" s="58">
        <v>-67.637079999999997</v>
      </c>
      <c r="J150" s="58">
        <v>-52.264710000000001</v>
      </c>
      <c r="K150" s="58">
        <v>-20.539589999999997</v>
      </c>
      <c r="L150" s="58">
        <v>-81.421009999999995</v>
      </c>
      <c r="M150" s="58">
        <v>-58</v>
      </c>
      <c r="N150" s="58">
        <v>-41</v>
      </c>
      <c r="O150" s="58">
        <v>-75</v>
      </c>
      <c r="P150" s="58">
        <v>-4</v>
      </c>
      <c r="Q150" s="58">
        <v>7</v>
      </c>
      <c r="R150" s="58">
        <v>-26</v>
      </c>
      <c r="S150" s="58">
        <v>-42</v>
      </c>
      <c r="T150" s="58">
        <v>-4</v>
      </c>
      <c r="U150" s="58">
        <v>-6</v>
      </c>
      <c r="W150" s="58">
        <f t="shared" si="152"/>
        <v>-1354.7988500000001</v>
      </c>
      <c r="X150" s="58">
        <f t="shared" si="153"/>
        <v>-245.96775000000002</v>
      </c>
      <c r="Y150" s="58">
        <f t="shared" si="154"/>
        <v>-212.22530999999998</v>
      </c>
      <c r="Z150" s="58">
        <f t="shared" si="155"/>
        <v>-113</v>
      </c>
      <c r="AA150" s="58">
        <f t="shared" si="157"/>
        <v>-78</v>
      </c>
      <c r="AB150" s="45" t="s">
        <v>9</v>
      </c>
      <c r="AD150" s="242">
        <f t="shared" si="156"/>
        <v>0</v>
      </c>
      <c r="AE150" s="242">
        <f t="shared" si="158"/>
        <v>0</v>
      </c>
      <c r="AF150" s="34"/>
      <c r="AG150" s="34"/>
      <c r="AH150" s="34"/>
      <c r="AI150" s="34"/>
      <c r="AJ150" s="34"/>
      <c r="AK150" s="34"/>
    </row>
    <row r="151" spans="1:37" ht="15.95" customHeight="1" outlineLevel="1" x14ac:dyDescent="0.2">
      <c r="A151" s="57" t="s">
        <v>176</v>
      </c>
      <c r="B151" s="58">
        <v>0</v>
      </c>
      <c r="C151" s="58">
        <v>-817.44786999999997</v>
      </c>
      <c r="D151" s="58">
        <v>-111.22501</v>
      </c>
      <c r="E151" s="58">
        <v>-5324.244889999999</v>
      </c>
      <c r="F151" s="58">
        <v>-1874.27125</v>
      </c>
      <c r="G151" s="58">
        <v>1036.64471</v>
      </c>
      <c r="H151" s="58">
        <v>14.561890000000062</v>
      </c>
      <c r="I151" s="58">
        <v>-312.17113000000001</v>
      </c>
      <c r="J151" s="58">
        <v>-241.22173000000001</v>
      </c>
      <c r="K151" s="58">
        <v>-94.798129999999986</v>
      </c>
      <c r="L151" s="58">
        <v>-375.78922</v>
      </c>
      <c r="M151" s="58">
        <v>-268</v>
      </c>
      <c r="N151" s="58">
        <v>-191</v>
      </c>
      <c r="O151" s="58">
        <v>-348</v>
      </c>
      <c r="P151" s="58">
        <v>-17</v>
      </c>
      <c r="Q151" s="58">
        <v>35</v>
      </c>
      <c r="R151" s="58">
        <v>-122</v>
      </c>
      <c r="S151" s="58">
        <v>-192</v>
      </c>
      <c r="T151" s="58">
        <v>-17</v>
      </c>
      <c r="U151" s="58">
        <v>-29</v>
      </c>
      <c r="W151" s="58">
        <f t="shared" si="152"/>
        <v>-6252.9177699999991</v>
      </c>
      <c r="X151" s="58">
        <f t="shared" si="153"/>
        <v>-1135.23578</v>
      </c>
      <c r="Y151" s="58">
        <f t="shared" si="154"/>
        <v>-979.80907999999999</v>
      </c>
      <c r="Z151" s="58">
        <f t="shared" si="155"/>
        <v>-521</v>
      </c>
      <c r="AA151" s="58">
        <f t="shared" si="157"/>
        <v>-360</v>
      </c>
      <c r="AB151" s="45" t="s">
        <v>9</v>
      </c>
      <c r="AD151" s="242">
        <f t="shared" si="156"/>
        <v>0</v>
      </c>
      <c r="AE151" s="242">
        <f t="shared" si="158"/>
        <v>0</v>
      </c>
      <c r="AF151" s="34"/>
      <c r="AG151" s="34"/>
      <c r="AH151" s="34"/>
      <c r="AI151" s="34"/>
      <c r="AJ151" s="34"/>
      <c r="AK151" s="34"/>
    </row>
    <row r="152" spans="1:37" ht="15.95" customHeight="1" outlineLevel="1" x14ac:dyDescent="0.2">
      <c r="A152" s="57" t="s">
        <v>95</v>
      </c>
      <c r="B152" s="58">
        <v>0</v>
      </c>
      <c r="C152" s="58">
        <v>0</v>
      </c>
      <c r="D152" s="58">
        <v>0</v>
      </c>
      <c r="E152" s="58">
        <v>0</v>
      </c>
      <c r="F152" s="58">
        <v>0</v>
      </c>
      <c r="G152" s="58">
        <v>0</v>
      </c>
      <c r="H152" s="58">
        <v>0</v>
      </c>
      <c r="I152" s="58">
        <v>0</v>
      </c>
      <c r="J152" s="58">
        <v>0</v>
      </c>
      <c r="K152" s="58">
        <v>0</v>
      </c>
      <c r="L152" s="58">
        <v>0</v>
      </c>
      <c r="M152" s="58">
        <v>0</v>
      </c>
      <c r="N152" s="58">
        <v>0</v>
      </c>
      <c r="O152" s="58">
        <v>0</v>
      </c>
      <c r="P152" s="58">
        <v>0</v>
      </c>
      <c r="Q152" s="58">
        <v>0</v>
      </c>
      <c r="R152" s="58">
        <v>0</v>
      </c>
      <c r="S152" s="58">
        <v>0</v>
      </c>
      <c r="T152" s="58">
        <v>0</v>
      </c>
      <c r="U152" s="58">
        <v>0</v>
      </c>
      <c r="W152" s="58">
        <f t="shared" si="152"/>
        <v>0</v>
      </c>
      <c r="X152" s="58">
        <f t="shared" si="153"/>
        <v>0</v>
      </c>
      <c r="Y152" s="58">
        <f t="shared" si="154"/>
        <v>0</v>
      </c>
      <c r="Z152" s="58">
        <f t="shared" si="155"/>
        <v>0</v>
      </c>
      <c r="AA152" s="58">
        <f t="shared" si="157"/>
        <v>0</v>
      </c>
      <c r="AB152" s="45" t="s">
        <v>9</v>
      </c>
      <c r="AD152" s="242">
        <f t="shared" si="156"/>
        <v>0</v>
      </c>
      <c r="AE152" s="242">
        <f t="shared" si="158"/>
        <v>0</v>
      </c>
      <c r="AF152" s="34"/>
      <c r="AG152" s="34"/>
      <c r="AH152" s="34"/>
      <c r="AI152" s="34"/>
      <c r="AJ152" s="34"/>
      <c r="AK152" s="34"/>
    </row>
    <row r="153" spans="1:37" ht="15.95" customHeight="1" outlineLevel="1" x14ac:dyDescent="0.2">
      <c r="A153" s="57" t="s">
        <v>96</v>
      </c>
      <c r="B153" s="58">
        <v>0</v>
      </c>
      <c r="C153" s="58">
        <v>0</v>
      </c>
      <c r="D153" s="58">
        <v>0</v>
      </c>
      <c r="E153" s="58">
        <v>0</v>
      </c>
      <c r="F153" s="58">
        <v>0</v>
      </c>
      <c r="G153" s="58">
        <v>0</v>
      </c>
      <c r="H153" s="58">
        <v>0</v>
      </c>
      <c r="I153" s="58">
        <v>0</v>
      </c>
      <c r="J153" s="58">
        <v>0</v>
      </c>
      <c r="K153" s="58">
        <v>0</v>
      </c>
      <c r="L153" s="58">
        <v>0</v>
      </c>
      <c r="M153" s="58">
        <v>0</v>
      </c>
      <c r="N153" s="58">
        <v>0</v>
      </c>
      <c r="O153" s="58">
        <v>0</v>
      </c>
      <c r="P153" s="58">
        <v>0</v>
      </c>
      <c r="Q153" s="58">
        <v>0</v>
      </c>
      <c r="R153" s="58">
        <v>0</v>
      </c>
      <c r="S153" s="58">
        <v>0</v>
      </c>
      <c r="T153" s="58">
        <v>0</v>
      </c>
      <c r="U153" s="58">
        <v>0</v>
      </c>
      <c r="W153" s="58">
        <f t="shared" si="152"/>
        <v>0</v>
      </c>
      <c r="X153" s="58">
        <f t="shared" si="153"/>
        <v>0</v>
      </c>
      <c r="Y153" s="58">
        <f t="shared" si="154"/>
        <v>0</v>
      </c>
      <c r="Z153" s="58">
        <f t="shared" si="155"/>
        <v>0</v>
      </c>
      <c r="AA153" s="58">
        <f t="shared" si="157"/>
        <v>0</v>
      </c>
      <c r="AB153" s="45" t="s">
        <v>9</v>
      </c>
      <c r="AD153" s="242">
        <f t="shared" si="156"/>
        <v>0</v>
      </c>
      <c r="AE153" s="242">
        <f t="shared" si="158"/>
        <v>0</v>
      </c>
      <c r="AF153" s="34"/>
      <c r="AG153" s="34"/>
      <c r="AH153" s="34"/>
      <c r="AI153" s="34"/>
      <c r="AJ153" s="34"/>
      <c r="AK153" s="34"/>
    </row>
    <row r="154" spans="1:37" ht="15.95" customHeight="1" outlineLevel="1" x14ac:dyDescent="0.2">
      <c r="A154" s="57" t="s">
        <v>97</v>
      </c>
      <c r="B154" s="58">
        <v>0</v>
      </c>
      <c r="C154" s="58">
        <v>0</v>
      </c>
      <c r="D154" s="58">
        <v>0</v>
      </c>
      <c r="E154" s="58">
        <v>0</v>
      </c>
      <c r="F154" s="58">
        <v>0</v>
      </c>
      <c r="G154" s="58">
        <v>0</v>
      </c>
      <c r="H154" s="58">
        <v>0</v>
      </c>
      <c r="I154" s="58">
        <v>0</v>
      </c>
      <c r="J154" s="58">
        <v>0</v>
      </c>
      <c r="K154" s="58">
        <v>0</v>
      </c>
      <c r="L154" s="58">
        <v>0</v>
      </c>
      <c r="M154" s="58">
        <v>0</v>
      </c>
      <c r="N154" s="58">
        <v>0</v>
      </c>
      <c r="O154" s="58">
        <v>0</v>
      </c>
      <c r="P154" s="58">
        <v>0</v>
      </c>
      <c r="Q154" s="58">
        <v>0</v>
      </c>
      <c r="R154" s="58">
        <v>0</v>
      </c>
      <c r="S154" s="58">
        <v>0</v>
      </c>
      <c r="T154" s="58">
        <v>0</v>
      </c>
      <c r="U154" s="58">
        <v>0</v>
      </c>
      <c r="W154" s="58">
        <f t="shared" si="152"/>
        <v>0</v>
      </c>
      <c r="X154" s="58">
        <f t="shared" si="153"/>
        <v>0</v>
      </c>
      <c r="Y154" s="58">
        <f t="shared" si="154"/>
        <v>0</v>
      </c>
      <c r="Z154" s="58">
        <f t="shared" si="155"/>
        <v>0</v>
      </c>
      <c r="AA154" s="58">
        <f t="shared" si="157"/>
        <v>0</v>
      </c>
      <c r="AB154" s="45" t="s">
        <v>9</v>
      </c>
      <c r="AD154" s="242">
        <f t="shared" si="156"/>
        <v>0</v>
      </c>
      <c r="AE154" s="242">
        <f t="shared" si="158"/>
        <v>0</v>
      </c>
      <c r="AF154" s="34"/>
      <c r="AG154" s="34"/>
      <c r="AH154" s="34"/>
      <c r="AI154" s="34"/>
      <c r="AJ154" s="34"/>
      <c r="AK154" s="34"/>
    </row>
    <row r="155" spans="1:37" ht="15.95" customHeight="1" outlineLevel="1" x14ac:dyDescent="0.2">
      <c r="A155" s="57" t="s">
        <v>98</v>
      </c>
      <c r="B155" s="58">
        <v>0</v>
      </c>
      <c r="C155" s="58">
        <v>0</v>
      </c>
      <c r="D155" s="58">
        <v>0</v>
      </c>
      <c r="E155" s="58">
        <v>0</v>
      </c>
      <c r="F155" s="58">
        <v>0</v>
      </c>
      <c r="G155" s="58">
        <v>0</v>
      </c>
      <c r="H155" s="58">
        <v>0</v>
      </c>
      <c r="I155" s="58">
        <v>0</v>
      </c>
      <c r="J155" s="58">
        <v>0</v>
      </c>
      <c r="K155" s="58">
        <v>0</v>
      </c>
      <c r="L155" s="58">
        <v>0</v>
      </c>
      <c r="M155" s="58">
        <v>0</v>
      </c>
      <c r="N155" s="58">
        <v>0</v>
      </c>
      <c r="O155" s="58">
        <v>0</v>
      </c>
      <c r="P155" s="58">
        <v>0</v>
      </c>
      <c r="Q155" s="58">
        <v>0</v>
      </c>
      <c r="R155" s="58">
        <v>0</v>
      </c>
      <c r="S155" s="58">
        <v>0</v>
      </c>
      <c r="T155" s="58">
        <v>0</v>
      </c>
      <c r="U155" s="58">
        <v>0</v>
      </c>
      <c r="W155" s="58">
        <f t="shared" si="152"/>
        <v>0</v>
      </c>
      <c r="X155" s="58">
        <f t="shared" si="153"/>
        <v>0</v>
      </c>
      <c r="Y155" s="58">
        <f t="shared" si="154"/>
        <v>0</v>
      </c>
      <c r="Z155" s="58">
        <f t="shared" si="155"/>
        <v>0</v>
      </c>
      <c r="AA155" s="58">
        <f t="shared" si="157"/>
        <v>0</v>
      </c>
      <c r="AB155" s="45" t="s">
        <v>9</v>
      </c>
      <c r="AD155" s="242">
        <f t="shared" si="156"/>
        <v>0</v>
      </c>
      <c r="AE155" s="242">
        <f t="shared" si="158"/>
        <v>0</v>
      </c>
      <c r="AF155" s="34"/>
      <c r="AG155" s="34"/>
      <c r="AH155" s="34"/>
      <c r="AI155" s="34"/>
      <c r="AJ155" s="34"/>
      <c r="AK155" s="34"/>
    </row>
    <row r="156" spans="1:37" ht="15.95" customHeight="1" outlineLevel="1" x14ac:dyDescent="0.2">
      <c r="A156" s="57" t="s">
        <v>177</v>
      </c>
      <c r="B156" s="58">
        <v>0</v>
      </c>
      <c r="C156" s="58">
        <v>0</v>
      </c>
      <c r="D156" s="58">
        <v>0</v>
      </c>
      <c r="E156" s="58">
        <v>0</v>
      </c>
      <c r="F156" s="58">
        <v>0</v>
      </c>
      <c r="G156" s="58">
        <v>0</v>
      </c>
      <c r="H156" s="58">
        <v>0</v>
      </c>
      <c r="I156" s="58">
        <v>0</v>
      </c>
      <c r="J156" s="58">
        <v>0</v>
      </c>
      <c r="K156" s="58">
        <v>0</v>
      </c>
      <c r="L156" s="58">
        <v>0</v>
      </c>
      <c r="M156" s="58">
        <v>0</v>
      </c>
      <c r="N156" s="58">
        <v>0</v>
      </c>
      <c r="O156" s="58">
        <v>0</v>
      </c>
      <c r="P156" s="58">
        <v>0</v>
      </c>
      <c r="Q156" s="58">
        <v>0</v>
      </c>
      <c r="R156" s="58">
        <v>0</v>
      </c>
      <c r="S156" s="58">
        <v>0</v>
      </c>
      <c r="T156" s="58">
        <v>0</v>
      </c>
      <c r="U156" s="58">
        <v>0</v>
      </c>
      <c r="W156" s="58">
        <f t="shared" si="152"/>
        <v>0</v>
      </c>
      <c r="X156" s="58">
        <f t="shared" si="153"/>
        <v>0</v>
      </c>
      <c r="Y156" s="58">
        <f t="shared" si="154"/>
        <v>0</v>
      </c>
      <c r="Z156" s="58">
        <f t="shared" si="155"/>
        <v>0</v>
      </c>
      <c r="AA156" s="58">
        <f t="shared" si="157"/>
        <v>0</v>
      </c>
      <c r="AB156" s="45" t="s">
        <v>9</v>
      </c>
      <c r="AD156" s="242">
        <f t="shared" si="156"/>
        <v>0</v>
      </c>
      <c r="AE156" s="242">
        <f t="shared" si="158"/>
        <v>0</v>
      </c>
      <c r="AF156" s="34"/>
      <c r="AG156" s="34"/>
      <c r="AH156" s="34"/>
      <c r="AI156" s="34"/>
      <c r="AJ156" s="34"/>
      <c r="AK156" s="34"/>
    </row>
    <row r="157" spans="1:37" ht="15.95" customHeight="1" outlineLevel="1" x14ac:dyDescent="0.2">
      <c r="A157" s="57" t="s">
        <v>305</v>
      </c>
      <c r="B157" s="58"/>
      <c r="C157" s="58"/>
      <c r="D157" s="58"/>
      <c r="E157" s="58"/>
      <c r="F157" s="58"/>
      <c r="G157" s="58"/>
      <c r="H157" s="58"/>
      <c r="I157" s="58"/>
      <c r="J157" s="58"/>
      <c r="K157" s="58"/>
      <c r="L157" s="58"/>
      <c r="M157" s="58"/>
      <c r="N157" s="58"/>
      <c r="O157" s="58"/>
      <c r="P157" s="58">
        <v>-31</v>
      </c>
      <c r="Q157" s="58">
        <v>-11</v>
      </c>
      <c r="R157" s="58">
        <v>-11</v>
      </c>
      <c r="S157" s="58">
        <v>-11</v>
      </c>
      <c r="T157" s="58">
        <v>-12</v>
      </c>
      <c r="U157" s="58">
        <v>-11</v>
      </c>
      <c r="W157" s="58"/>
      <c r="X157" s="58"/>
      <c r="Y157" s="58"/>
      <c r="Z157" s="58">
        <f t="shared" si="155"/>
        <v>-42</v>
      </c>
      <c r="AA157" s="58">
        <f t="shared" si="157"/>
        <v>-45</v>
      </c>
      <c r="AB157" s="45"/>
      <c r="AD157" s="242">
        <f t="shared" si="156"/>
        <v>0</v>
      </c>
      <c r="AE157" s="242">
        <f t="shared" si="158"/>
        <v>0</v>
      </c>
      <c r="AF157" s="34"/>
      <c r="AG157" s="34"/>
      <c r="AH157" s="34"/>
      <c r="AI157" s="34"/>
      <c r="AJ157" s="34"/>
      <c r="AK157" s="34"/>
    </row>
    <row r="158" spans="1:37" ht="15.95" customHeight="1" outlineLevel="1" x14ac:dyDescent="0.2">
      <c r="A158" s="57" t="s">
        <v>99</v>
      </c>
      <c r="B158" s="58">
        <v>0</v>
      </c>
      <c r="C158" s="58">
        <v>0</v>
      </c>
      <c r="D158" s="58">
        <v>0</v>
      </c>
      <c r="E158" s="58">
        <v>0</v>
      </c>
      <c r="F158" s="58">
        <v>0</v>
      </c>
      <c r="G158" s="58">
        <v>-24.025915720180002</v>
      </c>
      <c r="H158" s="58">
        <v>-31.199520832640001</v>
      </c>
      <c r="I158" s="58">
        <v>-32.684765093440006</v>
      </c>
      <c r="J158" s="58">
        <v>-31.084520000000001</v>
      </c>
      <c r="K158" s="58">
        <v>-30.20739</v>
      </c>
      <c r="L158" s="58">
        <v>-36.52214</v>
      </c>
      <c r="M158" s="58">
        <v>-33</v>
      </c>
      <c r="N158" s="58">
        <v>-33</v>
      </c>
      <c r="O158" s="58">
        <v>-32</v>
      </c>
      <c r="P158" s="58">
        <v>-7</v>
      </c>
      <c r="Q158" s="58">
        <v>-25</v>
      </c>
      <c r="R158" s="58">
        <v>-26</v>
      </c>
      <c r="S158" s="58">
        <v>-26</v>
      </c>
      <c r="T158" s="58">
        <v>-28</v>
      </c>
      <c r="U158" s="58">
        <v>-25</v>
      </c>
      <c r="W158" s="58">
        <f t="shared" ref="W158:W190" si="163">SUM(B158:E158)</f>
        <v>0</v>
      </c>
      <c r="X158" s="58">
        <f t="shared" ref="X158:X190" si="164">SUM(F158:I158)</f>
        <v>-87.910201646260006</v>
      </c>
      <c r="Y158" s="58">
        <f t="shared" ref="Y158:Y190" si="165">SUM(J158:M158)</f>
        <v>-130.81405000000001</v>
      </c>
      <c r="Z158" s="58">
        <f t="shared" si="155"/>
        <v>-97</v>
      </c>
      <c r="AA158" s="58">
        <f t="shared" si="157"/>
        <v>-105</v>
      </c>
      <c r="AB158" s="45" t="s">
        <v>9</v>
      </c>
      <c r="AD158" s="242">
        <f t="shared" si="156"/>
        <v>0</v>
      </c>
      <c r="AE158" s="242">
        <f t="shared" si="158"/>
        <v>0</v>
      </c>
      <c r="AF158" s="34"/>
      <c r="AG158" s="34"/>
      <c r="AH158" s="34"/>
      <c r="AI158" s="34"/>
      <c r="AJ158" s="34"/>
      <c r="AK158" s="34"/>
    </row>
    <row r="159" spans="1:37" ht="15.95" customHeight="1" outlineLevel="1" x14ac:dyDescent="0.2">
      <c r="A159" s="57" t="s">
        <v>100</v>
      </c>
      <c r="B159" s="58">
        <v>0</v>
      </c>
      <c r="C159" s="58">
        <v>0</v>
      </c>
      <c r="D159" s="58">
        <v>0</v>
      </c>
      <c r="E159" s="58">
        <v>0</v>
      </c>
      <c r="F159" s="58">
        <v>0</v>
      </c>
      <c r="G159" s="58">
        <v>-23.733115720180002</v>
      </c>
      <c r="H159" s="58">
        <v>-30.817370832640002</v>
      </c>
      <c r="I159" s="58">
        <v>-32.362575093440007</v>
      </c>
      <c r="J159" s="58">
        <v>-31.084520000000001</v>
      </c>
      <c r="K159" s="58">
        <v>-30.20759</v>
      </c>
      <c r="L159" s="58">
        <v>-36.52214</v>
      </c>
      <c r="M159" s="58">
        <v>-33</v>
      </c>
      <c r="N159" s="58">
        <v>-33</v>
      </c>
      <c r="O159" s="58">
        <v>-32</v>
      </c>
      <c r="P159" s="58">
        <v>-38</v>
      </c>
      <c r="Q159" s="58">
        <v>-35</v>
      </c>
      <c r="R159" s="58">
        <v>-37</v>
      </c>
      <c r="S159" s="58">
        <v>-38</v>
      </c>
      <c r="T159" s="58">
        <v>-40</v>
      </c>
      <c r="U159" s="58">
        <v>-35</v>
      </c>
      <c r="W159" s="58">
        <f t="shared" si="163"/>
        <v>0</v>
      </c>
      <c r="X159" s="58">
        <f t="shared" si="164"/>
        <v>-86.913061646260019</v>
      </c>
      <c r="Y159" s="58">
        <f t="shared" si="165"/>
        <v>-130.81425000000002</v>
      </c>
      <c r="Z159" s="58">
        <f t="shared" si="155"/>
        <v>-138</v>
      </c>
      <c r="AA159" s="58">
        <f t="shared" si="157"/>
        <v>-150</v>
      </c>
      <c r="AB159" s="45" t="s">
        <v>9</v>
      </c>
      <c r="AD159" s="242">
        <f t="shared" si="156"/>
        <v>0</v>
      </c>
      <c r="AE159" s="242">
        <f t="shared" si="158"/>
        <v>0</v>
      </c>
      <c r="AF159" s="34"/>
      <c r="AG159" s="34"/>
      <c r="AH159" s="34"/>
      <c r="AI159" s="34"/>
      <c r="AJ159" s="34"/>
      <c r="AK159" s="34"/>
    </row>
    <row r="160" spans="1:37" ht="15.95" customHeight="1" outlineLevel="1" x14ac:dyDescent="0.2">
      <c r="A160" s="57" t="s">
        <v>101</v>
      </c>
      <c r="B160" s="58">
        <v>0</v>
      </c>
      <c r="C160" s="58">
        <v>0</v>
      </c>
      <c r="D160" s="58">
        <v>0</v>
      </c>
      <c r="E160" s="58">
        <v>0</v>
      </c>
      <c r="F160" s="58">
        <v>0</v>
      </c>
      <c r="G160" s="58">
        <v>-11.866557860090001</v>
      </c>
      <c r="H160" s="58">
        <v>-15.408685416320001</v>
      </c>
      <c r="I160" s="58">
        <v>-16.181287546720004</v>
      </c>
      <c r="J160" s="58">
        <v>-15.542260000000001</v>
      </c>
      <c r="K160" s="58">
        <v>-15.103789999999998</v>
      </c>
      <c r="L160" s="58">
        <v>-18.26107</v>
      </c>
      <c r="M160" s="58">
        <v>-17</v>
      </c>
      <c r="N160" s="58">
        <v>-16</v>
      </c>
      <c r="O160" s="58">
        <v>-16</v>
      </c>
      <c r="P160" s="58">
        <v>-19</v>
      </c>
      <c r="Q160" s="58">
        <v>-18</v>
      </c>
      <c r="R160" s="58">
        <v>-18</v>
      </c>
      <c r="S160" s="58">
        <v>-19</v>
      </c>
      <c r="T160" s="58">
        <v>-20</v>
      </c>
      <c r="U160" s="58">
        <v>-18</v>
      </c>
      <c r="W160" s="58">
        <f t="shared" si="163"/>
        <v>0</v>
      </c>
      <c r="X160" s="58">
        <f t="shared" si="164"/>
        <v>-43.456530823130009</v>
      </c>
      <c r="Y160" s="58">
        <f t="shared" si="165"/>
        <v>-65.907119999999992</v>
      </c>
      <c r="Z160" s="58">
        <f t="shared" si="155"/>
        <v>-69</v>
      </c>
      <c r="AA160" s="58">
        <f t="shared" si="157"/>
        <v>-75</v>
      </c>
      <c r="AB160" s="45" t="s">
        <v>9</v>
      </c>
      <c r="AD160" s="242">
        <f t="shared" si="156"/>
        <v>0</v>
      </c>
      <c r="AE160" s="242">
        <f t="shared" si="158"/>
        <v>0</v>
      </c>
      <c r="AF160" s="34"/>
      <c r="AG160" s="34"/>
      <c r="AH160" s="34"/>
      <c r="AI160" s="34"/>
      <c r="AJ160" s="34"/>
      <c r="AK160" s="34"/>
    </row>
    <row r="161" spans="1:37" ht="15.95" customHeight="1" outlineLevel="1" x14ac:dyDescent="0.2">
      <c r="A161" s="57" t="s">
        <v>102</v>
      </c>
      <c r="B161" s="58">
        <v>0</v>
      </c>
      <c r="C161" s="58">
        <v>0</v>
      </c>
      <c r="D161" s="58">
        <v>0</v>
      </c>
      <c r="E161" s="58">
        <v>0</v>
      </c>
      <c r="F161" s="58">
        <v>0</v>
      </c>
      <c r="G161" s="58">
        <v>0</v>
      </c>
      <c r="H161" s="58">
        <v>-36.058920000000001</v>
      </c>
      <c r="I161" s="58">
        <v>-24.039279999999998</v>
      </c>
      <c r="J161" s="58">
        <v>-36.058920000000001</v>
      </c>
      <c r="K161" s="58">
        <v>-48.078559999999996</v>
      </c>
      <c r="L161" s="58">
        <v>-42.609349999999999</v>
      </c>
      <c r="M161" s="58">
        <v>-32</v>
      </c>
      <c r="N161" s="58">
        <v>-21</v>
      </c>
      <c r="O161" s="58">
        <v>-32</v>
      </c>
      <c r="P161" s="58">
        <v>-108</v>
      </c>
      <c r="Q161" s="58">
        <v>-30</v>
      </c>
      <c r="R161" s="58">
        <v>-35</v>
      </c>
      <c r="S161" s="58">
        <v>-35</v>
      </c>
      <c r="T161" s="58">
        <v>-38</v>
      </c>
      <c r="U161" s="58">
        <v>-37</v>
      </c>
      <c r="W161" s="58">
        <f t="shared" si="163"/>
        <v>0</v>
      </c>
      <c r="X161" s="58">
        <f t="shared" si="164"/>
        <v>-60.098199999999999</v>
      </c>
      <c r="Y161" s="58">
        <f t="shared" si="165"/>
        <v>-158.74682999999999</v>
      </c>
      <c r="Z161" s="58">
        <f t="shared" si="155"/>
        <v>-191</v>
      </c>
      <c r="AA161" s="58">
        <f t="shared" si="157"/>
        <v>-145</v>
      </c>
      <c r="AB161" s="45" t="s">
        <v>9</v>
      </c>
      <c r="AD161" s="242">
        <f t="shared" si="156"/>
        <v>0</v>
      </c>
      <c r="AE161" s="242">
        <f t="shared" si="158"/>
        <v>0</v>
      </c>
      <c r="AF161" s="34"/>
      <c r="AG161" s="34"/>
      <c r="AH161" s="34"/>
      <c r="AI161" s="34"/>
      <c r="AJ161" s="34"/>
      <c r="AK161" s="34"/>
    </row>
    <row r="162" spans="1:37" ht="15.95" customHeight="1" outlineLevel="1" x14ac:dyDescent="0.2">
      <c r="A162" s="57" t="s">
        <v>178</v>
      </c>
      <c r="B162" s="58">
        <v>0</v>
      </c>
      <c r="C162" s="58">
        <v>0</v>
      </c>
      <c r="D162" s="58">
        <v>0</v>
      </c>
      <c r="E162" s="58">
        <v>0</v>
      </c>
      <c r="F162" s="58">
        <v>0</v>
      </c>
      <c r="G162" s="58">
        <v>0</v>
      </c>
      <c r="H162" s="58">
        <v>0</v>
      </c>
      <c r="I162" s="58">
        <v>0</v>
      </c>
      <c r="J162" s="58">
        <v>0</v>
      </c>
      <c r="K162" s="58">
        <v>0</v>
      </c>
      <c r="L162" s="58">
        <v>0</v>
      </c>
      <c r="M162" s="58">
        <v>0</v>
      </c>
      <c r="N162" s="58">
        <v>0</v>
      </c>
      <c r="O162" s="58">
        <v>0</v>
      </c>
      <c r="P162" s="58">
        <v>0</v>
      </c>
      <c r="Q162" s="58">
        <v>0</v>
      </c>
      <c r="R162" s="58">
        <v>-16</v>
      </c>
      <c r="S162" s="58">
        <v>-1301</v>
      </c>
      <c r="T162" s="58">
        <v>-3</v>
      </c>
      <c r="U162" s="58">
        <v>-5</v>
      </c>
      <c r="W162" s="58">
        <f t="shared" si="163"/>
        <v>0</v>
      </c>
      <c r="X162" s="58">
        <f t="shared" si="164"/>
        <v>0</v>
      </c>
      <c r="Y162" s="58">
        <f t="shared" si="165"/>
        <v>0</v>
      </c>
      <c r="Z162" s="58">
        <f t="shared" si="155"/>
        <v>0</v>
      </c>
      <c r="AA162" s="58">
        <f t="shared" si="157"/>
        <v>-1325</v>
      </c>
      <c r="AB162" s="45" t="s">
        <v>9</v>
      </c>
      <c r="AD162" s="242">
        <f t="shared" si="156"/>
        <v>0</v>
      </c>
      <c r="AE162" s="242">
        <f t="shared" si="158"/>
        <v>0</v>
      </c>
      <c r="AF162" s="34"/>
      <c r="AG162" s="34"/>
      <c r="AH162" s="34"/>
      <c r="AI162" s="34"/>
      <c r="AJ162" s="34"/>
      <c r="AK162" s="34"/>
    </row>
    <row r="163" spans="1:37" ht="15.95" customHeight="1" outlineLevel="1" x14ac:dyDescent="0.2">
      <c r="A163" s="55" t="s">
        <v>103</v>
      </c>
      <c r="B163" s="56">
        <f t="shared" ref="B163:P163" si="166">+B147+B138</f>
        <v>0</v>
      </c>
      <c r="C163" s="56">
        <f t="shared" si="166"/>
        <v>28497.621319999998</v>
      </c>
      <c r="D163" s="56">
        <f t="shared" si="166"/>
        <v>1328.1144500000009</v>
      </c>
      <c r="E163" s="56">
        <f t="shared" si="166"/>
        <v>170997.14022999996</v>
      </c>
      <c r="F163" s="56">
        <f t="shared" si="166"/>
        <v>26995.59722</v>
      </c>
      <c r="G163" s="56">
        <f t="shared" si="166"/>
        <v>6421.1265406995508</v>
      </c>
      <c r="H163" s="56">
        <f t="shared" si="166"/>
        <v>7844.3396929183982</v>
      </c>
      <c r="I163" s="56">
        <f t="shared" si="166"/>
        <v>16648.8134522664</v>
      </c>
      <c r="J163" s="56">
        <f t="shared" si="166"/>
        <v>15404.597220000001</v>
      </c>
      <c r="K163" s="56">
        <f t="shared" si="166"/>
        <v>10521.740900000001</v>
      </c>
      <c r="L163" s="56">
        <f t="shared" si="166"/>
        <v>21207.902649999996</v>
      </c>
      <c r="M163" s="56">
        <f t="shared" si="166"/>
        <v>16949</v>
      </c>
      <c r="N163" s="56">
        <f t="shared" si="166"/>
        <v>14282</v>
      </c>
      <c r="O163" s="56">
        <f t="shared" si="166"/>
        <v>19242</v>
      </c>
      <c r="P163" s="56">
        <f t="shared" si="166"/>
        <v>9761</v>
      </c>
      <c r="Q163" s="56">
        <f t="shared" ref="Q163:R163" si="167">+Q147+Q138</f>
        <v>7974</v>
      </c>
      <c r="R163" s="56">
        <f t="shared" si="167"/>
        <v>13105</v>
      </c>
      <c r="S163" s="56">
        <f t="shared" ref="S163:T163" si="168">+S147+S138</f>
        <v>14302</v>
      </c>
      <c r="T163" s="56">
        <f t="shared" si="168"/>
        <v>9890</v>
      </c>
      <c r="U163" s="56">
        <f t="shared" ref="U163" si="169">+U147+U138</f>
        <v>10406</v>
      </c>
      <c r="W163" s="56">
        <f t="shared" si="163"/>
        <v>200822.87599999996</v>
      </c>
      <c r="X163" s="56">
        <f t="shared" si="164"/>
        <v>57909.876905884346</v>
      </c>
      <c r="Y163" s="56">
        <f t="shared" si="165"/>
        <v>64083.240769999997</v>
      </c>
      <c r="Z163" s="56">
        <f t="shared" si="155"/>
        <v>51259</v>
      </c>
      <c r="AA163" s="56">
        <f t="shared" si="157"/>
        <v>47703</v>
      </c>
      <c r="AB163" s="45" t="s">
        <v>9</v>
      </c>
      <c r="AD163" s="242">
        <f t="shared" si="156"/>
        <v>0</v>
      </c>
      <c r="AE163" s="242">
        <f t="shared" si="158"/>
        <v>0</v>
      </c>
      <c r="AF163" s="34"/>
      <c r="AG163" s="34"/>
      <c r="AH163" s="34"/>
      <c r="AI163" s="34"/>
      <c r="AJ163" s="34"/>
      <c r="AK163" s="34"/>
    </row>
    <row r="164" spans="1:37" ht="15.95" customHeight="1" outlineLevel="1" x14ac:dyDescent="0.2">
      <c r="A164" s="55" t="s">
        <v>104</v>
      </c>
      <c r="B164" s="56">
        <f t="shared" ref="B164:G164" si="170">SUM(B165:B168)</f>
        <v>0</v>
      </c>
      <c r="C164" s="56">
        <f t="shared" si="170"/>
        <v>-27323.948059999999</v>
      </c>
      <c r="D164" s="56">
        <f t="shared" si="170"/>
        <v>-1201.7013800000022</v>
      </c>
      <c r="E164" s="56">
        <f t="shared" si="170"/>
        <v>-154935.75057999999</v>
      </c>
      <c r="F164" s="56">
        <f t="shared" si="170"/>
        <v>-14782.671710000001</v>
      </c>
      <c r="G164" s="56">
        <f t="shared" si="170"/>
        <v>5607.2376300000005</v>
      </c>
      <c r="H164" s="56">
        <f t="shared" ref="H164:P164" si="171">SUM(H165:H168)</f>
        <v>-812.23909999999944</v>
      </c>
      <c r="I164" s="56">
        <f t="shared" si="171"/>
        <v>-3624.5041900000001</v>
      </c>
      <c r="J164" s="56">
        <f t="shared" si="171"/>
        <v>-779.32515999999998</v>
      </c>
      <c r="K164" s="56">
        <f t="shared" si="171"/>
        <v>-786.40295000000003</v>
      </c>
      <c r="L164" s="56">
        <f t="shared" si="171"/>
        <v>-2080.8742400000001</v>
      </c>
      <c r="M164" s="56">
        <f t="shared" si="171"/>
        <v>451</v>
      </c>
      <c r="N164" s="56">
        <f t="shared" si="171"/>
        <v>-776</v>
      </c>
      <c r="O164" s="56">
        <f t="shared" si="171"/>
        <v>-933</v>
      </c>
      <c r="P164" s="56">
        <f t="shared" si="171"/>
        <v>-754</v>
      </c>
      <c r="Q164" s="56">
        <f t="shared" ref="Q164" si="172">SUM(Q165:Q168)</f>
        <v>-921</v>
      </c>
      <c r="R164" s="56">
        <f t="shared" ref="R164:S164" si="173">SUM(R165:R168)</f>
        <v>-780</v>
      </c>
      <c r="S164" s="56">
        <f t="shared" si="173"/>
        <v>-886</v>
      </c>
      <c r="T164" s="56">
        <f t="shared" ref="T164:U164" si="174">SUM(T165:T168)</f>
        <v>-853</v>
      </c>
      <c r="U164" s="56">
        <f t="shared" si="174"/>
        <v>-800</v>
      </c>
      <c r="W164" s="56">
        <f t="shared" si="163"/>
        <v>-183461.40002</v>
      </c>
      <c r="X164" s="56">
        <f t="shared" si="164"/>
        <v>-13612.177369999998</v>
      </c>
      <c r="Y164" s="56">
        <f t="shared" si="165"/>
        <v>-3195.6023500000001</v>
      </c>
      <c r="Z164" s="56">
        <f t="shared" si="155"/>
        <v>-3384</v>
      </c>
      <c r="AA164" s="56">
        <f t="shared" si="157"/>
        <v>-3319</v>
      </c>
      <c r="AB164" s="45" t="s">
        <v>9</v>
      </c>
      <c r="AD164" s="242">
        <f t="shared" si="156"/>
        <v>0</v>
      </c>
      <c r="AE164" s="242">
        <f t="shared" si="158"/>
        <v>0</v>
      </c>
      <c r="AF164" s="34"/>
      <c r="AG164" s="34"/>
      <c r="AH164" s="34"/>
      <c r="AI164" s="34"/>
      <c r="AJ164" s="34"/>
      <c r="AK164" s="34"/>
    </row>
    <row r="165" spans="1:37" ht="15.95" customHeight="1" outlineLevel="1" x14ac:dyDescent="0.2">
      <c r="A165" s="57" t="s">
        <v>105</v>
      </c>
      <c r="B165" s="58">
        <v>0</v>
      </c>
      <c r="C165" s="58">
        <v>0</v>
      </c>
      <c r="D165" s="58">
        <v>0</v>
      </c>
      <c r="E165" s="58">
        <v>0</v>
      </c>
      <c r="F165" s="58">
        <v>0</v>
      </c>
      <c r="G165" s="58">
        <v>0</v>
      </c>
      <c r="H165" s="58">
        <v>0</v>
      </c>
      <c r="I165" s="58">
        <v>0</v>
      </c>
      <c r="J165" s="58">
        <v>0</v>
      </c>
      <c r="K165" s="58">
        <v>0</v>
      </c>
      <c r="L165" s="58">
        <v>0</v>
      </c>
      <c r="M165" s="58">
        <v>0</v>
      </c>
      <c r="N165" s="58">
        <v>0</v>
      </c>
      <c r="O165" s="58">
        <v>0</v>
      </c>
      <c r="P165" s="58">
        <v>0</v>
      </c>
      <c r="Q165" s="58">
        <v>0</v>
      </c>
      <c r="R165" s="58">
        <v>0</v>
      </c>
      <c r="S165" s="58">
        <v>0</v>
      </c>
      <c r="T165" s="58">
        <v>0</v>
      </c>
      <c r="U165" s="58">
        <v>0</v>
      </c>
      <c r="W165" s="58">
        <f t="shared" si="163"/>
        <v>0</v>
      </c>
      <c r="X165" s="58">
        <f t="shared" si="164"/>
        <v>0</v>
      </c>
      <c r="Y165" s="58">
        <f t="shared" si="165"/>
        <v>0</v>
      </c>
      <c r="Z165" s="58">
        <f t="shared" si="155"/>
        <v>0</v>
      </c>
      <c r="AA165" s="58">
        <f t="shared" si="157"/>
        <v>0</v>
      </c>
      <c r="AB165" s="45" t="s">
        <v>9</v>
      </c>
      <c r="AD165" s="242">
        <f t="shared" si="156"/>
        <v>0</v>
      </c>
      <c r="AE165" s="242">
        <f t="shared" si="158"/>
        <v>0</v>
      </c>
      <c r="AF165" s="34"/>
      <c r="AG165" s="34"/>
      <c r="AH165" s="34"/>
      <c r="AI165" s="34"/>
      <c r="AJ165" s="34"/>
      <c r="AK165" s="34"/>
    </row>
    <row r="166" spans="1:37" ht="15.95" customHeight="1" outlineLevel="1" x14ac:dyDescent="0.2">
      <c r="A166" s="57" t="s">
        <v>106</v>
      </c>
      <c r="B166" s="58">
        <v>0</v>
      </c>
      <c r="C166" s="58">
        <v>0</v>
      </c>
      <c r="D166" s="58">
        <v>0</v>
      </c>
      <c r="E166" s="58">
        <v>0</v>
      </c>
      <c r="F166" s="58">
        <v>0</v>
      </c>
      <c r="G166" s="58">
        <v>-173.86502999999999</v>
      </c>
      <c r="H166" s="58">
        <v>-91.078219999999988</v>
      </c>
      <c r="I166" s="58">
        <v>0</v>
      </c>
      <c r="J166" s="58">
        <v>-779.32515999999998</v>
      </c>
      <c r="K166" s="58">
        <v>-786.40295000000003</v>
      </c>
      <c r="L166" s="58">
        <v>-987.23006000000009</v>
      </c>
      <c r="M166" s="58">
        <v>-643</v>
      </c>
      <c r="N166" s="58">
        <v>-776</v>
      </c>
      <c r="O166" s="58">
        <v>-933</v>
      </c>
      <c r="P166" s="58">
        <v>-754</v>
      </c>
      <c r="Q166" s="58">
        <v>-921</v>
      </c>
      <c r="R166" s="58">
        <v>-780</v>
      </c>
      <c r="S166" s="58">
        <v>-886</v>
      </c>
      <c r="T166" s="58">
        <v>-853</v>
      </c>
      <c r="U166" s="58">
        <v>-800</v>
      </c>
      <c r="W166" s="58">
        <f t="shared" si="163"/>
        <v>0</v>
      </c>
      <c r="X166" s="58">
        <f t="shared" si="164"/>
        <v>-264.94324999999998</v>
      </c>
      <c r="Y166" s="58">
        <f t="shared" si="165"/>
        <v>-3195.9581699999999</v>
      </c>
      <c r="Z166" s="58">
        <f t="shared" si="155"/>
        <v>-3384</v>
      </c>
      <c r="AA166" s="58">
        <f t="shared" si="157"/>
        <v>-3319</v>
      </c>
      <c r="AB166" s="45" t="s">
        <v>9</v>
      </c>
      <c r="AD166" s="242">
        <f t="shared" si="156"/>
        <v>0</v>
      </c>
      <c r="AE166" s="242">
        <f t="shared" si="158"/>
        <v>0</v>
      </c>
      <c r="AF166" s="34"/>
      <c r="AG166" s="34"/>
      <c r="AH166" s="34"/>
      <c r="AI166" s="34"/>
      <c r="AJ166" s="34"/>
      <c r="AK166" s="34"/>
    </row>
    <row r="167" spans="1:37" ht="15.95" customHeight="1" outlineLevel="1" x14ac:dyDescent="0.2">
      <c r="A167" s="57" t="s">
        <v>107</v>
      </c>
      <c r="B167" s="58">
        <v>0</v>
      </c>
      <c r="C167" s="58">
        <v>-27323.948059999999</v>
      </c>
      <c r="D167" s="58">
        <v>-1201.7013800000022</v>
      </c>
      <c r="E167" s="58">
        <v>-154935.75057999999</v>
      </c>
      <c r="F167" s="58">
        <v>-14782.671710000001</v>
      </c>
      <c r="G167" s="58">
        <v>5781.1026600000005</v>
      </c>
      <c r="H167" s="58">
        <v>-721.16087999999945</v>
      </c>
      <c r="I167" s="58">
        <v>-3624.5041900000001</v>
      </c>
      <c r="J167" s="58">
        <v>0</v>
      </c>
      <c r="K167" s="58">
        <v>0</v>
      </c>
      <c r="L167" s="58">
        <v>0</v>
      </c>
      <c r="M167" s="58">
        <v>0</v>
      </c>
      <c r="N167" s="58">
        <v>0</v>
      </c>
      <c r="O167" s="58">
        <v>0</v>
      </c>
      <c r="P167" s="58">
        <v>0</v>
      </c>
      <c r="Q167" s="58">
        <v>0</v>
      </c>
      <c r="R167" s="58">
        <v>0</v>
      </c>
      <c r="S167" s="58">
        <v>0</v>
      </c>
      <c r="T167" s="58">
        <v>0</v>
      </c>
      <c r="U167" s="58">
        <v>0</v>
      </c>
      <c r="W167" s="58">
        <f t="shared" si="163"/>
        <v>-183461.40002</v>
      </c>
      <c r="X167" s="58">
        <f t="shared" si="164"/>
        <v>-13347.234119999999</v>
      </c>
      <c r="Y167" s="58">
        <f t="shared" si="165"/>
        <v>0</v>
      </c>
      <c r="Z167" s="58">
        <f t="shared" si="155"/>
        <v>0</v>
      </c>
      <c r="AA167" s="58">
        <f t="shared" si="157"/>
        <v>0</v>
      </c>
      <c r="AB167" s="45" t="s">
        <v>9</v>
      </c>
      <c r="AD167" s="242">
        <f t="shared" si="156"/>
        <v>0</v>
      </c>
      <c r="AE167" s="242">
        <f t="shared" si="158"/>
        <v>0</v>
      </c>
      <c r="AF167" s="34"/>
      <c r="AG167" s="34"/>
      <c r="AH167" s="34"/>
      <c r="AI167" s="34"/>
      <c r="AJ167" s="34"/>
      <c r="AK167" s="34"/>
    </row>
    <row r="168" spans="1:37" ht="15.95" customHeight="1" outlineLevel="1" x14ac:dyDescent="0.2">
      <c r="A168" s="57" t="s">
        <v>108</v>
      </c>
      <c r="B168" s="58">
        <v>0</v>
      </c>
      <c r="C168" s="58">
        <v>0</v>
      </c>
      <c r="D168" s="58">
        <v>0</v>
      </c>
      <c r="E168" s="58">
        <v>0</v>
      </c>
      <c r="F168" s="58">
        <v>0</v>
      </c>
      <c r="G168" s="58">
        <v>0</v>
      </c>
      <c r="H168" s="58">
        <v>0</v>
      </c>
      <c r="I168" s="58">
        <v>0</v>
      </c>
      <c r="J168" s="58">
        <v>0</v>
      </c>
      <c r="K168" s="58">
        <v>0</v>
      </c>
      <c r="L168" s="58">
        <v>-1093.64418</v>
      </c>
      <c r="M168" s="58">
        <v>1094</v>
      </c>
      <c r="N168" s="58">
        <v>0</v>
      </c>
      <c r="O168" s="58">
        <v>0</v>
      </c>
      <c r="P168" s="58">
        <v>0</v>
      </c>
      <c r="Q168" s="58">
        <v>0</v>
      </c>
      <c r="R168" s="58">
        <v>0</v>
      </c>
      <c r="S168" s="58">
        <v>0</v>
      </c>
      <c r="T168" s="58">
        <v>0</v>
      </c>
      <c r="U168" s="58">
        <v>0</v>
      </c>
      <c r="W168" s="58">
        <f t="shared" si="163"/>
        <v>0</v>
      </c>
      <c r="X168" s="58">
        <f t="shared" si="164"/>
        <v>0</v>
      </c>
      <c r="Y168" s="58">
        <f t="shared" si="165"/>
        <v>0.35581999999999425</v>
      </c>
      <c r="Z168" s="58">
        <f t="shared" si="155"/>
        <v>0</v>
      </c>
      <c r="AA168" s="58">
        <f t="shared" si="157"/>
        <v>0</v>
      </c>
      <c r="AB168" s="45" t="s">
        <v>9</v>
      </c>
      <c r="AD168" s="242">
        <f t="shared" si="156"/>
        <v>0</v>
      </c>
      <c r="AE168" s="242">
        <f t="shared" si="158"/>
        <v>0</v>
      </c>
      <c r="AF168" s="34"/>
      <c r="AG168" s="34"/>
      <c r="AH168" s="34"/>
      <c r="AI168" s="34"/>
      <c r="AJ168" s="34"/>
      <c r="AK168" s="34"/>
    </row>
    <row r="169" spans="1:37" ht="15.95" customHeight="1" outlineLevel="1" x14ac:dyDescent="0.2">
      <c r="A169" s="55" t="s">
        <v>109</v>
      </c>
      <c r="B169" s="140">
        <f t="shared" ref="B169:H169" si="175">SUM(B170:B175)</f>
        <v>0</v>
      </c>
      <c r="C169" s="140">
        <f t="shared" si="175"/>
        <v>0</v>
      </c>
      <c r="D169" s="140">
        <f t="shared" si="175"/>
        <v>-5.0387500000000003</v>
      </c>
      <c r="E169" s="140">
        <f t="shared" si="175"/>
        <v>-11.677570000000001</v>
      </c>
      <c r="F169" s="140">
        <f t="shared" si="175"/>
        <v>26.487960000000001</v>
      </c>
      <c r="G169" s="140">
        <f t="shared" si="175"/>
        <v>-2487.4932600000002</v>
      </c>
      <c r="H169" s="140">
        <f t="shared" si="175"/>
        <v>-60.463480000000004</v>
      </c>
      <c r="I169" s="140">
        <f t="shared" ref="I169:P169" si="176">SUM(I170:I175)</f>
        <v>-155.14550999999997</v>
      </c>
      <c r="J169" s="140">
        <f t="shared" si="176"/>
        <v>-265.91990000000004</v>
      </c>
      <c r="K169" s="140">
        <f t="shared" si="176"/>
        <v>-338.79364999999996</v>
      </c>
      <c r="L169" s="140">
        <f t="shared" si="176"/>
        <v>-197.78081</v>
      </c>
      <c r="M169" s="140">
        <f t="shared" si="176"/>
        <v>68</v>
      </c>
      <c r="N169" s="140">
        <f t="shared" si="176"/>
        <v>-119</v>
      </c>
      <c r="O169" s="140">
        <f t="shared" si="176"/>
        <v>141</v>
      </c>
      <c r="P169" s="140">
        <f t="shared" si="176"/>
        <v>-213</v>
      </c>
      <c r="Q169" s="140">
        <f t="shared" ref="Q169" si="177">SUM(Q170:Q175)</f>
        <v>-227</v>
      </c>
      <c r="R169" s="140">
        <f>SUM(R170:R175)</f>
        <v>-224</v>
      </c>
      <c r="S169" s="140">
        <f>SUM(S170:S175)</f>
        <v>-200</v>
      </c>
      <c r="T169" s="140">
        <f>SUM(T170:T175)</f>
        <v>-95</v>
      </c>
      <c r="U169" s="140">
        <f>SUM(U170:U175)</f>
        <v>-156</v>
      </c>
      <c r="W169" s="56">
        <f t="shared" si="163"/>
        <v>-16.716320000000003</v>
      </c>
      <c r="X169" s="56">
        <f t="shared" si="164"/>
        <v>-2676.61429</v>
      </c>
      <c r="Y169" s="56">
        <f t="shared" si="165"/>
        <v>-734.49435999999992</v>
      </c>
      <c r="Z169" s="56">
        <f t="shared" si="155"/>
        <v>-418</v>
      </c>
      <c r="AA169" s="56">
        <f t="shared" si="157"/>
        <v>-675</v>
      </c>
      <c r="AB169" s="45" t="s">
        <v>9</v>
      </c>
      <c r="AD169" s="242">
        <f t="shared" si="156"/>
        <v>0</v>
      </c>
      <c r="AE169" s="242">
        <f t="shared" si="158"/>
        <v>0</v>
      </c>
      <c r="AF169" s="34"/>
      <c r="AG169" s="34"/>
      <c r="AH169" s="34"/>
      <c r="AI169" s="34"/>
      <c r="AJ169" s="34"/>
      <c r="AK169" s="34"/>
    </row>
    <row r="170" spans="1:37" ht="15.95" customHeight="1" outlineLevel="1" x14ac:dyDescent="0.2">
      <c r="A170" s="57" t="s">
        <v>110</v>
      </c>
      <c r="B170" s="139">
        <v>0</v>
      </c>
      <c r="C170" s="139">
        <v>0</v>
      </c>
      <c r="D170" s="139">
        <v>0</v>
      </c>
      <c r="E170" s="139">
        <v>0</v>
      </c>
      <c r="F170" s="139">
        <v>0</v>
      </c>
      <c r="G170" s="139">
        <v>-1729.0186800000001</v>
      </c>
      <c r="H170" s="139">
        <v>-227.21779000000001</v>
      </c>
      <c r="I170" s="139">
        <v>-246.58846</v>
      </c>
      <c r="J170" s="139">
        <v>-265.56461000000002</v>
      </c>
      <c r="K170" s="139">
        <v>-255.27963999999997</v>
      </c>
      <c r="L170" s="58">
        <v>-237.48647</v>
      </c>
      <c r="M170" s="58">
        <v>-45</v>
      </c>
      <c r="N170" s="58">
        <v>-122</v>
      </c>
      <c r="O170" s="58">
        <v>-266</v>
      </c>
      <c r="P170" s="58">
        <v>-102</v>
      </c>
      <c r="Q170" s="58">
        <v>-223</v>
      </c>
      <c r="R170" s="58">
        <v>-220</v>
      </c>
      <c r="S170" s="58">
        <v>-195</v>
      </c>
      <c r="T170" s="58">
        <v>-89</v>
      </c>
      <c r="U170" s="58">
        <v>-140</v>
      </c>
      <c r="W170" s="58">
        <f t="shared" si="163"/>
        <v>0</v>
      </c>
      <c r="X170" s="58">
        <f t="shared" si="164"/>
        <v>-2202.8249300000002</v>
      </c>
      <c r="Y170" s="58">
        <f t="shared" si="165"/>
        <v>-803.33071999999993</v>
      </c>
      <c r="Z170" s="58">
        <f t="shared" ref="Z170:Z190" si="178">SUM(N170:Q170)</f>
        <v>-713</v>
      </c>
      <c r="AA170" s="58">
        <f t="shared" si="157"/>
        <v>-644</v>
      </c>
      <c r="AB170" s="45" t="s">
        <v>9</v>
      </c>
      <c r="AD170" s="242">
        <f t="shared" ref="AD170:AD189" si="179">SUM(N170:Q170)-Z170</f>
        <v>0</v>
      </c>
      <c r="AE170" s="242">
        <f t="shared" si="158"/>
        <v>0</v>
      </c>
      <c r="AF170" s="34"/>
      <c r="AG170" s="34"/>
      <c r="AH170" s="34"/>
      <c r="AI170" s="34"/>
      <c r="AJ170" s="34"/>
      <c r="AK170" s="34"/>
    </row>
    <row r="171" spans="1:37" ht="15.95" customHeight="1" outlineLevel="1" x14ac:dyDescent="0.2">
      <c r="A171" s="57" t="s">
        <v>111</v>
      </c>
      <c r="B171" s="139">
        <v>0</v>
      </c>
      <c r="C171" s="139">
        <v>0</v>
      </c>
      <c r="D171" s="139">
        <v>-5.0387500000000003</v>
      </c>
      <c r="E171" s="139">
        <v>-6.7013300000000005</v>
      </c>
      <c r="F171" s="139">
        <v>-8.40137</v>
      </c>
      <c r="G171" s="139">
        <v>-2.1266600000000011</v>
      </c>
      <c r="H171" s="139">
        <v>-0.35526999999999731</v>
      </c>
      <c r="I171" s="139">
        <v>-0.35528999999999999</v>
      </c>
      <c r="J171" s="139">
        <v>-0.35528999999999999</v>
      </c>
      <c r="K171" s="139">
        <v>-0.35528999999999999</v>
      </c>
      <c r="L171" s="58">
        <v>-0.35528999999999999</v>
      </c>
      <c r="M171" s="58">
        <v>-3</v>
      </c>
      <c r="N171" s="58">
        <v>-3</v>
      </c>
      <c r="O171" s="58">
        <v>-5</v>
      </c>
      <c r="P171" s="58">
        <v>-4</v>
      </c>
      <c r="Q171" s="58">
        <v>-4</v>
      </c>
      <c r="R171" s="58">
        <v>-4</v>
      </c>
      <c r="S171" s="58">
        <v>-4</v>
      </c>
      <c r="T171" s="58">
        <v>-4</v>
      </c>
      <c r="U171" s="58">
        <v>-4</v>
      </c>
      <c r="W171" s="34">
        <f t="shared" si="163"/>
        <v>-11.740080000000001</v>
      </c>
      <c r="X171" s="34">
        <f t="shared" si="164"/>
        <v>-11.238589999999999</v>
      </c>
      <c r="Y171" s="34">
        <f t="shared" si="165"/>
        <v>-4.0658700000000003</v>
      </c>
      <c r="Z171" s="34">
        <f t="shared" si="178"/>
        <v>-16</v>
      </c>
      <c r="AA171" s="34">
        <f t="shared" si="157"/>
        <v>-16</v>
      </c>
      <c r="AB171" s="45" t="s">
        <v>9</v>
      </c>
      <c r="AD171" s="242">
        <f t="shared" si="179"/>
        <v>0</v>
      </c>
      <c r="AE171" s="242">
        <f t="shared" si="158"/>
        <v>0</v>
      </c>
      <c r="AF171" s="34"/>
      <c r="AG171" s="34"/>
      <c r="AH171" s="34"/>
      <c r="AI171" s="34"/>
      <c r="AJ171" s="34"/>
      <c r="AK171" s="34"/>
    </row>
    <row r="172" spans="1:37" ht="15.95" customHeight="1" outlineLevel="1" x14ac:dyDescent="0.2">
      <c r="A172" s="57" t="s">
        <v>112</v>
      </c>
      <c r="B172" s="139">
        <v>0</v>
      </c>
      <c r="C172" s="139">
        <v>0</v>
      </c>
      <c r="D172" s="139">
        <v>0</v>
      </c>
      <c r="E172" s="139">
        <v>0</v>
      </c>
      <c r="F172" s="139">
        <v>0</v>
      </c>
      <c r="G172" s="139">
        <v>0</v>
      </c>
      <c r="H172" s="139">
        <v>0</v>
      </c>
      <c r="I172" s="139">
        <v>0</v>
      </c>
      <c r="J172" s="139">
        <v>0</v>
      </c>
      <c r="K172" s="139">
        <v>0</v>
      </c>
      <c r="L172" s="58">
        <v>0</v>
      </c>
      <c r="M172" s="58">
        <v>0</v>
      </c>
      <c r="N172" s="58">
        <v>0</v>
      </c>
      <c r="O172" s="58">
        <v>0</v>
      </c>
      <c r="P172" s="58">
        <v>0</v>
      </c>
      <c r="Q172" s="58">
        <v>0</v>
      </c>
      <c r="R172" s="58">
        <v>0</v>
      </c>
      <c r="S172" s="58">
        <v>0</v>
      </c>
      <c r="T172" s="58">
        <v>0</v>
      </c>
      <c r="U172" s="58">
        <v>0</v>
      </c>
      <c r="W172" s="34">
        <f t="shared" si="163"/>
        <v>0</v>
      </c>
      <c r="X172" s="34">
        <f t="shared" si="164"/>
        <v>0</v>
      </c>
      <c r="Y172" s="34">
        <f t="shared" si="165"/>
        <v>0</v>
      </c>
      <c r="Z172" s="34">
        <f t="shared" si="178"/>
        <v>0</v>
      </c>
      <c r="AA172" s="34">
        <f t="shared" si="157"/>
        <v>0</v>
      </c>
      <c r="AB172" s="45" t="s">
        <v>9</v>
      </c>
      <c r="AD172" s="242">
        <f t="shared" si="179"/>
        <v>0</v>
      </c>
      <c r="AE172" s="242">
        <f t="shared" si="158"/>
        <v>0</v>
      </c>
      <c r="AF172" s="34"/>
      <c r="AG172" s="34"/>
      <c r="AH172" s="34"/>
      <c r="AI172" s="34"/>
      <c r="AJ172" s="34"/>
      <c r="AK172" s="34"/>
    </row>
    <row r="173" spans="1:37" ht="15.95" customHeight="1" outlineLevel="1" x14ac:dyDescent="0.2">
      <c r="A173" s="57" t="s">
        <v>113</v>
      </c>
      <c r="B173" s="139">
        <v>0</v>
      </c>
      <c r="C173" s="139">
        <v>0</v>
      </c>
      <c r="D173" s="139">
        <v>0</v>
      </c>
      <c r="E173" s="139">
        <v>0</v>
      </c>
      <c r="F173" s="139">
        <v>0</v>
      </c>
      <c r="G173" s="139">
        <v>0</v>
      </c>
      <c r="H173" s="139">
        <v>0</v>
      </c>
      <c r="I173" s="139">
        <v>0</v>
      </c>
      <c r="J173" s="139">
        <v>0</v>
      </c>
      <c r="K173" s="139">
        <v>0</v>
      </c>
      <c r="L173" s="58">
        <v>0</v>
      </c>
      <c r="M173" s="58">
        <v>0</v>
      </c>
      <c r="N173" s="58">
        <v>0</v>
      </c>
      <c r="O173" s="58">
        <v>0</v>
      </c>
      <c r="P173" s="58">
        <v>0</v>
      </c>
      <c r="Q173" s="58">
        <v>0</v>
      </c>
      <c r="R173" s="58">
        <v>0</v>
      </c>
      <c r="S173" s="58">
        <v>0</v>
      </c>
      <c r="T173" s="58">
        <v>0</v>
      </c>
      <c r="U173" s="58">
        <v>0</v>
      </c>
      <c r="W173" s="34">
        <f t="shared" si="163"/>
        <v>0</v>
      </c>
      <c r="X173" s="34">
        <f t="shared" si="164"/>
        <v>0</v>
      </c>
      <c r="Y173" s="34">
        <f t="shared" si="165"/>
        <v>0</v>
      </c>
      <c r="Z173" s="34">
        <f t="shared" si="178"/>
        <v>0</v>
      </c>
      <c r="AA173" s="34">
        <f t="shared" si="157"/>
        <v>0</v>
      </c>
      <c r="AB173" s="45" t="s">
        <v>9</v>
      </c>
      <c r="AD173" s="242">
        <f t="shared" si="179"/>
        <v>0</v>
      </c>
      <c r="AE173" s="242">
        <f t="shared" si="158"/>
        <v>0</v>
      </c>
      <c r="AF173" s="34"/>
      <c r="AG173" s="34"/>
      <c r="AH173" s="34"/>
      <c r="AI173" s="34"/>
      <c r="AJ173" s="34"/>
      <c r="AK173" s="34"/>
    </row>
    <row r="174" spans="1:37" ht="15.95" customHeight="1" outlineLevel="1" x14ac:dyDescent="0.2">
      <c r="A174" s="57" t="s">
        <v>114</v>
      </c>
      <c r="B174" s="139">
        <v>0</v>
      </c>
      <c r="C174" s="139">
        <v>0</v>
      </c>
      <c r="D174" s="139">
        <v>0</v>
      </c>
      <c r="E174" s="139">
        <v>0</v>
      </c>
      <c r="F174" s="139">
        <v>39.4298</v>
      </c>
      <c r="G174" s="139">
        <v>0</v>
      </c>
      <c r="H174" s="139">
        <v>117.38345000000001</v>
      </c>
      <c r="I174" s="139">
        <v>97.078469999999996</v>
      </c>
      <c r="J174" s="139">
        <v>0</v>
      </c>
      <c r="K174" s="139">
        <v>0</v>
      </c>
      <c r="L174" s="58">
        <v>90</v>
      </c>
      <c r="M174" s="58">
        <v>116</v>
      </c>
      <c r="N174" s="58">
        <v>72</v>
      </c>
      <c r="O174" s="58">
        <v>412</v>
      </c>
      <c r="P174" s="58">
        <v>-107</v>
      </c>
      <c r="Q174" s="58">
        <v>0</v>
      </c>
      <c r="R174" s="58">
        <v>0</v>
      </c>
      <c r="S174" s="58">
        <v>0</v>
      </c>
      <c r="T174" s="58">
        <v>0</v>
      </c>
      <c r="U174" s="58">
        <v>0</v>
      </c>
      <c r="W174" s="34">
        <f t="shared" si="163"/>
        <v>0</v>
      </c>
      <c r="X174" s="34">
        <f t="shared" si="164"/>
        <v>253.89172000000002</v>
      </c>
      <c r="Y174" s="34">
        <f t="shared" si="165"/>
        <v>206</v>
      </c>
      <c r="Z174" s="34">
        <f t="shared" si="178"/>
        <v>377</v>
      </c>
      <c r="AA174" s="34">
        <f t="shared" si="157"/>
        <v>0</v>
      </c>
      <c r="AB174" s="45" t="s">
        <v>9</v>
      </c>
      <c r="AD174" s="242">
        <f t="shared" si="179"/>
        <v>0</v>
      </c>
      <c r="AE174" s="242">
        <f t="shared" si="158"/>
        <v>0</v>
      </c>
      <c r="AF174" s="34"/>
      <c r="AG174" s="34"/>
      <c r="AH174" s="34"/>
      <c r="AI174" s="34"/>
      <c r="AJ174" s="34"/>
      <c r="AK174" s="34"/>
    </row>
    <row r="175" spans="1:37" ht="15.95" customHeight="1" outlineLevel="1" x14ac:dyDescent="0.2">
      <c r="A175" s="57" t="s">
        <v>115</v>
      </c>
      <c r="B175" s="139">
        <v>0</v>
      </c>
      <c r="C175" s="139">
        <v>0</v>
      </c>
      <c r="D175" s="139">
        <v>0</v>
      </c>
      <c r="E175" s="139">
        <v>-4.9762400000000007</v>
      </c>
      <c r="F175" s="139">
        <v>-4.54047</v>
      </c>
      <c r="G175" s="139">
        <v>-756.34792000000004</v>
      </c>
      <c r="H175" s="139">
        <v>49.726129999999984</v>
      </c>
      <c r="I175" s="139">
        <v>-5.2802300000000004</v>
      </c>
      <c r="J175" s="139">
        <v>0</v>
      </c>
      <c r="K175" s="139">
        <v>-83.158720000000002</v>
      </c>
      <c r="L175" s="58">
        <v>-49.939050000000002</v>
      </c>
      <c r="M175" s="58">
        <v>0</v>
      </c>
      <c r="N175" s="58">
        <v>-66</v>
      </c>
      <c r="O175" s="58">
        <v>0</v>
      </c>
      <c r="P175" s="58">
        <v>0</v>
      </c>
      <c r="Q175" s="58">
        <v>0</v>
      </c>
      <c r="R175" s="58">
        <v>0</v>
      </c>
      <c r="S175" s="58">
        <v>-1</v>
      </c>
      <c r="T175" s="58">
        <v>-2</v>
      </c>
      <c r="U175" s="58">
        <v>-12</v>
      </c>
      <c r="W175" s="34">
        <f t="shared" si="163"/>
        <v>-4.9762400000000007</v>
      </c>
      <c r="X175" s="34">
        <f t="shared" si="164"/>
        <v>-716.44249000000002</v>
      </c>
      <c r="Y175" s="34">
        <f t="shared" si="165"/>
        <v>-133.09777</v>
      </c>
      <c r="Z175" s="34">
        <f t="shared" si="178"/>
        <v>-66</v>
      </c>
      <c r="AA175" s="34">
        <f t="shared" si="157"/>
        <v>-15</v>
      </c>
      <c r="AB175" s="45" t="s">
        <v>9</v>
      </c>
      <c r="AC175" s="56"/>
      <c r="AD175" s="242">
        <f t="shared" si="179"/>
        <v>0</v>
      </c>
      <c r="AE175" s="242">
        <f t="shared" si="158"/>
        <v>0</v>
      </c>
      <c r="AF175" s="34"/>
      <c r="AG175" s="34"/>
      <c r="AH175" s="34"/>
      <c r="AI175" s="34"/>
      <c r="AJ175" s="34"/>
      <c r="AK175" s="34"/>
    </row>
    <row r="176" spans="1:37" ht="15.95" customHeight="1" outlineLevel="1" x14ac:dyDescent="0.2">
      <c r="A176" s="59" t="s">
        <v>116</v>
      </c>
      <c r="B176" s="56">
        <f t="shared" ref="B176:G176" si="180">+B169+B164+B163</f>
        <v>0</v>
      </c>
      <c r="C176" s="56">
        <f t="shared" si="180"/>
        <v>1173.6732599999996</v>
      </c>
      <c r="D176" s="56">
        <f t="shared" si="180"/>
        <v>121.37431999999876</v>
      </c>
      <c r="E176" s="56">
        <f t="shared" si="180"/>
        <v>16049.712079999968</v>
      </c>
      <c r="F176" s="56">
        <f t="shared" si="180"/>
        <v>12239.41347</v>
      </c>
      <c r="G176" s="56">
        <f t="shared" si="180"/>
        <v>9540.870910699552</v>
      </c>
      <c r="H176" s="56">
        <f t="shared" ref="H176:P176" si="181">+H169+H164+H163</f>
        <v>6971.637112918399</v>
      </c>
      <c r="I176" s="56">
        <f t="shared" si="181"/>
        <v>12869.1637522664</v>
      </c>
      <c r="J176" s="56">
        <f t="shared" si="181"/>
        <v>14359.352160000002</v>
      </c>
      <c r="K176" s="56">
        <f t="shared" si="181"/>
        <v>9396.5443000000014</v>
      </c>
      <c r="L176" s="56">
        <f t="shared" si="181"/>
        <v>18929.247599999995</v>
      </c>
      <c r="M176" s="56">
        <f t="shared" si="181"/>
        <v>17468</v>
      </c>
      <c r="N176" s="56">
        <f t="shared" si="181"/>
        <v>13387</v>
      </c>
      <c r="O176" s="56">
        <f t="shared" si="181"/>
        <v>18450</v>
      </c>
      <c r="P176" s="56">
        <f t="shared" si="181"/>
        <v>8794</v>
      </c>
      <c r="Q176" s="56">
        <f t="shared" ref="Q176:R176" si="182">+Q169+Q164+Q163</f>
        <v>6826</v>
      </c>
      <c r="R176" s="56">
        <f t="shared" si="182"/>
        <v>12101</v>
      </c>
      <c r="S176" s="56">
        <f t="shared" ref="S176:T176" si="183">+S169+S164+S163</f>
        <v>13216</v>
      </c>
      <c r="T176" s="56">
        <f t="shared" si="183"/>
        <v>8942</v>
      </c>
      <c r="U176" s="56">
        <f t="shared" ref="U176" si="184">+U169+U164+U163</f>
        <v>9450</v>
      </c>
      <c r="W176" s="56">
        <f t="shared" si="163"/>
        <v>17344.759659999967</v>
      </c>
      <c r="X176" s="56">
        <f t="shared" si="164"/>
        <v>41621.085245884351</v>
      </c>
      <c r="Y176" s="56">
        <f t="shared" si="165"/>
        <v>60153.144059999999</v>
      </c>
      <c r="Z176" s="56">
        <f t="shared" si="178"/>
        <v>47457</v>
      </c>
      <c r="AA176" s="56">
        <f t="shared" si="157"/>
        <v>43709</v>
      </c>
      <c r="AB176" s="45" t="s">
        <v>9</v>
      </c>
      <c r="AD176" s="242">
        <f t="shared" si="179"/>
        <v>0</v>
      </c>
      <c r="AE176" s="242">
        <f t="shared" si="158"/>
        <v>0</v>
      </c>
      <c r="AF176" s="34"/>
      <c r="AG176" s="34"/>
      <c r="AH176" s="34"/>
      <c r="AI176" s="34"/>
      <c r="AJ176" s="34"/>
      <c r="AK176" s="34"/>
    </row>
    <row r="177" spans="1:37" ht="15.95" customHeight="1" outlineLevel="1" x14ac:dyDescent="0.2">
      <c r="A177" s="60" t="s">
        <v>117</v>
      </c>
      <c r="B177" s="56">
        <f t="shared" ref="B177:G177" si="185">SUM(B178:B180)</f>
        <v>-0.92829000000000006</v>
      </c>
      <c r="C177" s="56">
        <f t="shared" si="185"/>
        <v>-5.83995</v>
      </c>
      <c r="D177" s="56">
        <f t="shared" si="185"/>
        <v>-371.53115000000003</v>
      </c>
      <c r="E177" s="56">
        <f t="shared" si="185"/>
        <v>-1309.6588599999995</v>
      </c>
      <c r="F177" s="56">
        <f t="shared" si="185"/>
        <v>-2665.7706200000002</v>
      </c>
      <c r="G177" s="56">
        <f t="shared" si="185"/>
        <v>-3123.0388799999992</v>
      </c>
      <c r="H177" s="56">
        <f t="shared" ref="H177:P177" si="186">SUM(H178:H180)</f>
        <v>-1638.5588500000006</v>
      </c>
      <c r="I177" s="56">
        <f t="shared" si="186"/>
        <v>-5005.2820599999995</v>
      </c>
      <c r="J177" s="56">
        <f t="shared" si="186"/>
        <v>-3485.9310599999999</v>
      </c>
      <c r="K177" s="56">
        <f t="shared" si="186"/>
        <v>-4926.4860499999995</v>
      </c>
      <c r="L177" s="56">
        <f t="shared" si="186"/>
        <v>-3972.1943200000001</v>
      </c>
      <c r="M177" s="56">
        <f t="shared" si="186"/>
        <v>-5050</v>
      </c>
      <c r="N177" s="56">
        <f t="shared" si="186"/>
        <v>-3545</v>
      </c>
      <c r="O177" s="56">
        <f t="shared" si="186"/>
        <v>-5800</v>
      </c>
      <c r="P177" s="56">
        <f t="shared" si="186"/>
        <v>-1330</v>
      </c>
      <c r="Q177" s="56">
        <f t="shared" ref="Q177:R177" si="187">SUM(Q178:Q180)</f>
        <v>-1598</v>
      </c>
      <c r="R177" s="56">
        <f t="shared" si="187"/>
        <v>-3292</v>
      </c>
      <c r="S177" s="56">
        <f t="shared" ref="S177:T177" si="188">SUM(S178:S180)</f>
        <v>-4267</v>
      </c>
      <c r="T177" s="56">
        <f t="shared" si="188"/>
        <v>-1643</v>
      </c>
      <c r="U177" s="56">
        <f t="shared" ref="U177" si="189">SUM(U178:U180)</f>
        <v>-1505</v>
      </c>
      <c r="W177" s="56">
        <f t="shared" si="163"/>
        <v>-1687.9582499999997</v>
      </c>
      <c r="X177" s="56">
        <f t="shared" si="164"/>
        <v>-12432.650409999998</v>
      </c>
      <c r="Y177" s="56">
        <f t="shared" si="165"/>
        <v>-17434.611429999997</v>
      </c>
      <c r="Z177" s="56">
        <f t="shared" si="178"/>
        <v>-12273</v>
      </c>
      <c r="AA177" s="56">
        <f t="shared" si="157"/>
        <v>-10707</v>
      </c>
      <c r="AB177" s="45" t="s">
        <v>9</v>
      </c>
      <c r="AD177" s="242">
        <f t="shared" si="179"/>
        <v>0</v>
      </c>
      <c r="AE177" s="242">
        <f t="shared" si="158"/>
        <v>0</v>
      </c>
      <c r="AF177" s="34"/>
      <c r="AG177" s="34"/>
      <c r="AH177" s="34"/>
      <c r="AI177" s="34"/>
      <c r="AJ177" s="34"/>
      <c r="AK177" s="34"/>
    </row>
    <row r="178" spans="1:37" ht="15.95" customHeight="1" outlineLevel="1" x14ac:dyDescent="0.2">
      <c r="A178" s="57" t="s">
        <v>118</v>
      </c>
      <c r="B178" s="58">
        <v>-0.92829000000000006</v>
      </c>
      <c r="C178" s="58">
        <v>-5.83995</v>
      </c>
      <c r="D178" s="58">
        <v>-371.53115000000003</v>
      </c>
      <c r="E178" s="58">
        <v>-1309.6588599999995</v>
      </c>
      <c r="F178" s="58">
        <v>-2665.7706200000002</v>
      </c>
      <c r="G178" s="58">
        <v>-3123.0388799999992</v>
      </c>
      <c r="H178" s="58">
        <v>-1638.5588500000006</v>
      </c>
      <c r="I178" s="58">
        <v>-5005.2820599999995</v>
      </c>
      <c r="J178" s="58">
        <v>-3274.4404399999999</v>
      </c>
      <c r="K178" s="58">
        <v>-3173.9067</v>
      </c>
      <c r="L178" s="58">
        <v>-3953.2260499999998</v>
      </c>
      <c r="M178" s="58">
        <v>-4885</v>
      </c>
      <c r="N178" s="58">
        <v>-3440</v>
      </c>
      <c r="O178" s="58">
        <v>-4791</v>
      </c>
      <c r="P178" s="58">
        <v>-732</v>
      </c>
      <c r="Q178" s="58">
        <v>-1073</v>
      </c>
      <c r="R178" s="58">
        <v>-2668</v>
      </c>
      <c r="S178" s="58">
        <v>-2642</v>
      </c>
      <c r="T178" s="58">
        <v>-886</v>
      </c>
      <c r="U178" s="58">
        <v>-1350</v>
      </c>
      <c r="W178" s="58">
        <f t="shared" si="163"/>
        <v>-1687.9582499999997</v>
      </c>
      <c r="X178" s="58">
        <f t="shared" si="164"/>
        <v>-12432.650409999998</v>
      </c>
      <c r="Y178" s="58">
        <f t="shared" si="165"/>
        <v>-15286.573189999999</v>
      </c>
      <c r="Z178" s="58">
        <f t="shared" si="178"/>
        <v>-10036</v>
      </c>
      <c r="AA178" s="58">
        <f t="shared" si="157"/>
        <v>-7546</v>
      </c>
      <c r="AB178" s="45" t="s">
        <v>9</v>
      </c>
      <c r="AD178" s="242">
        <f t="shared" si="179"/>
        <v>0</v>
      </c>
      <c r="AE178" s="242">
        <f t="shared" si="158"/>
        <v>0</v>
      </c>
      <c r="AF178" s="34"/>
      <c r="AG178" s="34"/>
      <c r="AH178" s="34"/>
      <c r="AI178" s="34"/>
      <c r="AJ178" s="34"/>
      <c r="AK178" s="34"/>
    </row>
    <row r="179" spans="1:37" ht="15.95" customHeight="1" outlineLevel="1" x14ac:dyDescent="0.2">
      <c r="A179" s="57" t="s">
        <v>119</v>
      </c>
      <c r="B179" s="58">
        <v>0</v>
      </c>
      <c r="C179" s="58">
        <v>0</v>
      </c>
      <c r="D179" s="58">
        <v>0</v>
      </c>
      <c r="E179" s="58">
        <v>0</v>
      </c>
      <c r="F179" s="58">
        <v>0</v>
      </c>
      <c r="G179" s="58">
        <v>0</v>
      </c>
      <c r="H179" s="58">
        <v>0</v>
      </c>
      <c r="I179" s="58">
        <v>0</v>
      </c>
      <c r="J179" s="58">
        <v>-133.37034</v>
      </c>
      <c r="K179" s="58">
        <v>-0.84845999999998867</v>
      </c>
      <c r="L179" s="58">
        <v>-1.8560000000000001</v>
      </c>
      <c r="M179" s="58">
        <v>-50</v>
      </c>
      <c r="N179" s="58">
        <v>-5</v>
      </c>
      <c r="O179" s="58">
        <v>-146</v>
      </c>
      <c r="P179" s="58">
        <v>-141</v>
      </c>
      <c r="Q179" s="58">
        <v>-102</v>
      </c>
      <c r="R179" s="58">
        <v>0</v>
      </c>
      <c r="S179" s="58">
        <v>0</v>
      </c>
      <c r="T179" s="58">
        <v>0</v>
      </c>
      <c r="U179" s="58">
        <v>-1</v>
      </c>
      <c r="W179" s="58">
        <f t="shared" si="163"/>
        <v>0</v>
      </c>
      <c r="X179" s="58">
        <f t="shared" si="164"/>
        <v>0</v>
      </c>
      <c r="Y179" s="58">
        <f t="shared" si="165"/>
        <v>-186.07479999999998</v>
      </c>
      <c r="Z179" s="58">
        <f t="shared" si="178"/>
        <v>-394</v>
      </c>
      <c r="AA179" s="58">
        <f t="shared" si="157"/>
        <v>-1</v>
      </c>
      <c r="AB179" s="45" t="s">
        <v>9</v>
      </c>
      <c r="AD179" s="242">
        <f t="shared" si="179"/>
        <v>0</v>
      </c>
      <c r="AE179" s="242">
        <f t="shared" si="158"/>
        <v>0</v>
      </c>
      <c r="AF179" s="34"/>
      <c r="AG179" s="34"/>
      <c r="AH179" s="34"/>
      <c r="AI179" s="34"/>
      <c r="AJ179" s="34"/>
      <c r="AK179" s="34"/>
    </row>
    <row r="180" spans="1:37" ht="15.95" customHeight="1" outlineLevel="1" x14ac:dyDescent="0.2">
      <c r="A180" s="57" t="s">
        <v>120</v>
      </c>
      <c r="B180" s="58">
        <v>0</v>
      </c>
      <c r="C180" s="58">
        <v>0</v>
      </c>
      <c r="D180" s="58">
        <v>0</v>
      </c>
      <c r="E180" s="58">
        <v>0</v>
      </c>
      <c r="F180" s="58">
        <v>0</v>
      </c>
      <c r="G180" s="58">
        <v>0</v>
      </c>
      <c r="H180" s="58">
        <v>0</v>
      </c>
      <c r="I180" s="58">
        <v>0</v>
      </c>
      <c r="J180" s="58">
        <v>-78.120279999999994</v>
      </c>
      <c r="K180" s="58">
        <v>-1751.7308899999998</v>
      </c>
      <c r="L180" s="58">
        <v>-17.112270000000002</v>
      </c>
      <c r="M180" s="58">
        <v>-115</v>
      </c>
      <c r="N180" s="58">
        <v>-100</v>
      </c>
      <c r="O180" s="58">
        <v>-863</v>
      </c>
      <c r="P180" s="58">
        <v>-457</v>
      </c>
      <c r="Q180" s="58">
        <v>-423</v>
      </c>
      <c r="R180" s="58">
        <v>-624</v>
      </c>
      <c r="S180" s="58">
        <v>-1625</v>
      </c>
      <c r="T180" s="58">
        <v>-757</v>
      </c>
      <c r="U180" s="58">
        <v>-154</v>
      </c>
      <c r="W180" s="58">
        <f t="shared" si="163"/>
        <v>0</v>
      </c>
      <c r="X180" s="58">
        <f t="shared" si="164"/>
        <v>0</v>
      </c>
      <c r="Y180" s="58">
        <f t="shared" si="165"/>
        <v>-1961.96344</v>
      </c>
      <c r="Z180" s="58">
        <f t="shared" si="178"/>
        <v>-1843</v>
      </c>
      <c r="AA180" s="58">
        <f t="shared" si="157"/>
        <v>-3160</v>
      </c>
      <c r="AB180" s="45" t="s">
        <v>9</v>
      </c>
      <c r="AD180" s="242">
        <f t="shared" si="179"/>
        <v>0</v>
      </c>
      <c r="AE180" s="242">
        <f t="shared" si="158"/>
        <v>0</v>
      </c>
      <c r="AF180" s="34"/>
      <c r="AG180" s="34"/>
      <c r="AH180" s="34"/>
      <c r="AI180" s="34"/>
      <c r="AJ180" s="34"/>
      <c r="AK180" s="34"/>
    </row>
    <row r="181" spans="1:37" ht="15.95" customHeight="1" outlineLevel="1" x14ac:dyDescent="0.2">
      <c r="A181" s="60" t="s">
        <v>121</v>
      </c>
      <c r="B181" s="56">
        <f t="shared" ref="B181:P181" si="190">SUM(B182:B183)</f>
        <v>1.8654900000000001</v>
      </c>
      <c r="C181" s="56">
        <f t="shared" si="190"/>
        <v>0.93957000000000046</v>
      </c>
      <c r="D181" s="56">
        <f t="shared" si="190"/>
        <v>12.255079999999998</v>
      </c>
      <c r="E181" s="56">
        <f t="shared" si="190"/>
        <v>98.406130000000005</v>
      </c>
      <c r="F181" s="56">
        <f t="shared" si="190"/>
        <v>133.49809999999999</v>
      </c>
      <c r="G181" s="56">
        <f t="shared" si="190"/>
        <v>151.62791999999996</v>
      </c>
      <c r="H181" s="56">
        <f t="shared" si="190"/>
        <v>384.86721</v>
      </c>
      <c r="I181" s="56">
        <f t="shared" si="190"/>
        <v>974.82904000000008</v>
      </c>
      <c r="J181" s="56">
        <f t="shared" si="190"/>
        <v>252.23079000000001</v>
      </c>
      <c r="K181" s="56">
        <f t="shared" si="190"/>
        <v>42.624569999999949</v>
      </c>
      <c r="L181" s="56">
        <f t="shared" si="190"/>
        <v>69.170450000000002</v>
      </c>
      <c r="M181" s="56">
        <f t="shared" si="190"/>
        <v>101</v>
      </c>
      <c r="N181" s="56">
        <f t="shared" si="190"/>
        <v>128</v>
      </c>
      <c r="O181" s="56">
        <f t="shared" si="190"/>
        <v>282</v>
      </c>
      <c r="P181" s="56">
        <f t="shared" si="190"/>
        <v>291</v>
      </c>
      <c r="Q181" s="56">
        <f t="shared" ref="Q181" si="191">SUM(Q182:Q183)</f>
        <v>294</v>
      </c>
      <c r="R181" s="56">
        <f>SUM(R182:R183)</f>
        <v>451</v>
      </c>
      <c r="S181" s="56">
        <f>SUM(S182:S183)</f>
        <v>366</v>
      </c>
      <c r="T181" s="56">
        <f>SUM(T182:T183)</f>
        <v>393</v>
      </c>
      <c r="U181" s="56">
        <f>SUM(U182:U183)</f>
        <v>339</v>
      </c>
      <c r="W181" s="56">
        <f t="shared" si="163"/>
        <v>113.46627000000001</v>
      </c>
      <c r="X181" s="56">
        <f t="shared" si="164"/>
        <v>1644.8222700000001</v>
      </c>
      <c r="Y181" s="56">
        <f t="shared" si="165"/>
        <v>465.02580999999998</v>
      </c>
      <c r="Z181" s="56">
        <f t="shared" si="178"/>
        <v>995</v>
      </c>
      <c r="AA181" s="56">
        <f t="shared" si="157"/>
        <v>1549</v>
      </c>
      <c r="AB181" s="45" t="s">
        <v>9</v>
      </c>
      <c r="AD181" s="242">
        <f t="shared" si="179"/>
        <v>0</v>
      </c>
      <c r="AE181" s="242">
        <f t="shared" si="158"/>
        <v>0</v>
      </c>
      <c r="AF181" s="34"/>
      <c r="AG181" s="34"/>
      <c r="AH181" s="34"/>
      <c r="AI181" s="34"/>
      <c r="AJ181" s="34"/>
      <c r="AK181" s="34"/>
    </row>
    <row r="182" spans="1:37" ht="15.95" customHeight="1" outlineLevel="1" x14ac:dyDescent="0.2">
      <c r="A182" s="57" t="s">
        <v>122</v>
      </c>
      <c r="B182" s="58">
        <v>1.8654900000000001</v>
      </c>
      <c r="C182" s="58">
        <v>0.93957000000000046</v>
      </c>
      <c r="D182" s="58">
        <v>12.255079999999998</v>
      </c>
      <c r="E182" s="58">
        <v>98.406130000000005</v>
      </c>
      <c r="F182" s="58">
        <v>133.49809999999999</v>
      </c>
      <c r="G182" s="58">
        <v>151.62791999999996</v>
      </c>
      <c r="H182" s="58">
        <v>384.86721</v>
      </c>
      <c r="I182" s="58">
        <v>974.82904000000008</v>
      </c>
      <c r="J182" s="58">
        <v>252.23079000000001</v>
      </c>
      <c r="K182" s="58">
        <v>42.624569999999949</v>
      </c>
      <c r="L182" s="58">
        <v>69.170450000000002</v>
      </c>
      <c r="M182" s="58">
        <v>98</v>
      </c>
      <c r="N182" s="58">
        <v>128</v>
      </c>
      <c r="O182" s="58">
        <v>222</v>
      </c>
      <c r="P182" s="58">
        <v>290</v>
      </c>
      <c r="Q182" s="58">
        <v>293</v>
      </c>
      <c r="R182" s="58">
        <v>448</v>
      </c>
      <c r="S182" s="58">
        <v>365</v>
      </c>
      <c r="T182" s="58">
        <v>392</v>
      </c>
      <c r="U182" s="58">
        <v>339</v>
      </c>
      <c r="W182" s="58">
        <f t="shared" si="163"/>
        <v>113.46627000000001</v>
      </c>
      <c r="X182" s="58">
        <f t="shared" si="164"/>
        <v>1644.8222700000001</v>
      </c>
      <c r="Y182" s="58">
        <f t="shared" si="165"/>
        <v>462.02580999999998</v>
      </c>
      <c r="Z182" s="58">
        <f t="shared" si="178"/>
        <v>933</v>
      </c>
      <c r="AA182" s="58">
        <f t="shared" si="157"/>
        <v>1544</v>
      </c>
      <c r="AB182" s="45" t="s">
        <v>9</v>
      </c>
      <c r="AD182" s="242">
        <f t="shared" si="179"/>
        <v>0</v>
      </c>
      <c r="AE182" s="242">
        <f t="shared" si="158"/>
        <v>0</v>
      </c>
      <c r="AF182" s="34"/>
      <c r="AG182" s="34"/>
      <c r="AH182" s="34"/>
      <c r="AI182" s="34"/>
      <c r="AJ182" s="34"/>
      <c r="AK182" s="34"/>
    </row>
    <row r="183" spans="1:37" ht="15.95" customHeight="1" outlineLevel="1" x14ac:dyDescent="0.2">
      <c r="A183" s="57" t="s">
        <v>120</v>
      </c>
      <c r="B183" s="56">
        <v>0</v>
      </c>
      <c r="C183" s="56">
        <v>0</v>
      </c>
      <c r="D183" s="56">
        <v>0</v>
      </c>
      <c r="E183" s="56">
        <v>0</v>
      </c>
      <c r="F183" s="56">
        <v>0</v>
      </c>
      <c r="G183" s="56">
        <v>0</v>
      </c>
      <c r="H183" s="56">
        <v>0</v>
      </c>
      <c r="I183" s="56">
        <v>0</v>
      </c>
      <c r="J183" s="56">
        <v>0</v>
      </c>
      <c r="K183" s="56">
        <v>0</v>
      </c>
      <c r="L183" s="58">
        <v>0</v>
      </c>
      <c r="M183" s="58">
        <v>3</v>
      </c>
      <c r="N183" s="58">
        <v>0</v>
      </c>
      <c r="O183" s="58">
        <v>60</v>
      </c>
      <c r="P183" s="58">
        <v>1</v>
      </c>
      <c r="Q183" s="58">
        <v>1</v>
      </c>
      <c r="R183" s="58">
        <v>3</v>
      </c>
      <c r="S183" s="58">
        <v>1</v>
      </c>
      <c r="T183" s="58">
        <v>1</v>
      </c>
      <c r="U183" s="58">
        <v>0</v>
      </c>
      <c r="W183" s="56">
        <f t="shared" si="163"/>
        <v>0</v>
      </c>
      <c r="X183" s="56">
        <f t="shared" si="164"/>
        <v>0</v>
      </c>
      <c r="Y183" s="56">
        <f t="shared" si="165"/>
        <v>3</v>
      </c>
      <c r="Z183" s="56">
        <f t="shared" si="178"/>
        <v>62</v>
      </c>
      <c r="AA183" s="56">
        <f t="shared" si="157"/>
        <v>5</v>
      </c>
      <c r="AB183" s="45" t="s">
        <v>9</v>
      </c>
      <c r="AD183" s="242">
        <f t="shared" si="179"/>
        <v>0</v>
      </c>
      <c r="AE183" s="242">
        <f t="shared" si="158"/>
        <v>0</v>
      </c>
      <c r="AF183" s="34"/>
      <c r="AG183" s="34"/>
      <c r="AH183" s="34"/>
      <c r="AI183" s="34"/>
      <c r="AJ183" s="34"/>
      <c r="AK183" s="34"/>
    </row>
    <row r="184" spans="1:37" ht="15.95" customHeight="1" outlineLevel="1" x14ac:dyDescent="0.2">
      <c r="A184" s="55" t="s">
        <v>123</v>
      </c>
      <c r="B184" s="56">
        <f t="shared" ref="B184:G184" si="192">+B181+B177+B176</f>
        <v>0.93720000000000003</v>
      </c>
      <c r="C184" s="56">
        <f t="shared" si="192"/>
        <v>1168.7728799999995</v>
      </c>
      <c r="D184" s="56">
        <f t="shared" si="192"/>
        <v>-237.90175000000124</v>
      </c>
      <c r="E184" s="56">
        <f t="shared" si="192"/>
        <v>14838.459349999968</v>
      </c>
      <c r="F184" s="56">
        <f t="shared" si="192"/>
        <v>9707.1409499999991</v>
      </c>
      <c r="G184" s="56">
        <f t="shared" si="192"/>
        <v>6569.4599506995528</v>
      </c>
      <c r="H184" s="56">
        <f t="shared" ref="H184:P184" si="193">+H181+H177+H176</f>
        <v>5717.9454729183981</v>
      </c>
      <c r="I184" s="56">
        <f t="shared" si="193"/>
        <v>8838.7107322664015</v>
      </c>
      <c r="J184" s="56">
        <f t="shared" si="193"/>
        <v>11125.651890000003</v>
      </c>
      <c r="K184" s="56">
        <f t="shared" si="193"/>
        <v>4512.6828200000018</v>
      </c>
      <c r="L184" s="56">
        <f t="shared" si="193"/>
        <v>15026.223729999994</v>
      </c>
      <c r="M184" s="56">
        <f t="shared" si="193"/>
        <v>12519</v>
      </c>
      <c r="N184" s="56">
        <f t="shared" si="193"/>
        <v>9970</v>
      </c>
      <c r="O184" s="56">
        <f t="shared" si="193"/>
        <v>12932</v>
      </c>
      <c r="P184" s="56">
        <f t="shared" si="193"/>
        <v>7755</v>
      </c>
      <c r="Q184" s="56">
        <f t="shared" ref="Q184:R184" si="194">+Q181+Q177+Q176</f>
        <v>5522</v>
      </c>
      <c r="R184" s="56">
        <f t="shared" si="194"/>
        <v>9260</v>
      </c>
      <c r="S184" s="56">
        <f t="shared" ref="S184:T184" si="195">+S181+S177+S176</f>
        <v>9315</v>
      </c>
      <c r="T184" s="56">
        <f t="shared" si="195"/>
        <v>7692</v>
      </c>
      <c r="U184" s="56">
        <f t="shared" ref="U184" si="196">+U181+U177+U176</f>
        <v>8284</v>
      </c>
      <c r="V184" s="56"/>
      <c r="W184" s="56">
        <f t="shared" si="163"/>
        <v>15770.267679999966</v>
      </c>
      <c r="X184" s="56">
        <f t="shared" si="164"/>
        <v>30833.257105884353</v>
      </c>
      <c r="Y184" s="56">
        <f t="shared" si="165"/>
        <v>43183.558440000001</v>
      </c>
      <c r="Z184" s="56">
        <f t="shared" si="178"/>
        <v>36179</v>
      </c>
      <c r="AA184" s="56">
        <f t="shared" si="157"/>
        <v>34551</v>
      </c>
      <c r="AB184" s="45" t="s">
        <v>9</v>
      </c>
      <c r="AD184" s="242">
        <f t="shared" si="179"/>
        <v>0</v>
      </c>
      <c r="AE184" s="242">
        <f t="shared" si="158"/>
        <v>0</v>
      </c>
      <c r="AF184" s="34"/>
      <c r="AG184" s="34"/>
      <c r="AH184" s="34"/>
      <c r="AI184" s="34"/>
      <c r="AJ184" s="34"/>
      <c r="AK184" s="34"/>
    </row>
    <row r="185" spans="1:37" ht="15.95" customHeight="1" outlineLevel="1" x14ac:dyDescent="0.2">
      <c r="A185" s="55" t="s">
        <v>124</v>
      </c>
      <c r="B185" s="56">
        <f t="shared" ref="B185:G185" si="197">SUM(B186:B189)</f>
        <v>0</v>
      </c>
      <c r="C185" s="56">
        <f t="shared" si="197"/>
        <v>-933.57064999999989</v>
      </c>
      <c r="D185" s="56">
        <f t="shared" si="197"/>
        <v>-59.471960000000081</v>
      </c>
      <c r="E185" s="56">
        <f t="shared" si="197"/>
        <v>-5426.6196399999999</v>
      </c>
      <c r="F185" s="56">
        <f t="shared" si="197"/>
        <v>-3939.2497199999998</v>
      </c>
      <c r="G185" s="56">
        <f t="shared" si="197"/>
        <v>2814.0039299999999</v>
      </c>
      <c r="H185" s="56">
        <f t="shared" ref="H185:P185" si="198">SUM(H186:H189)</f>
        <v>-225.33586000000008</v>
      </c>
      <c r="I185" s="56">
        <f t="shared" si="198"/>
        <v>-573.16460000000006</v>
      </c>
      <c r="J185" s="56">
        <f t="shared" si="198"/>
        <v>-1205.0877599999999</v>
      </c>
      <c r="K185" s="56">
        <f t="shared" si="198"/>
        <v>-336.91448000000003</v>
      </c>
      <c r="L185" s="56">
        <f t="shared" si="198"/>
        <v>-699.18268</v>
      </c>
      <c r="M185" s="56">
        <f t="shared" si="198"/>
        <v>57</v>
      </c>
      <c r="N185" s="56">
        <f t="shared" si="198"/>
        <v>-554</v>
      </c>
      <c r="O185" s="56">
        <f t="shared" si="198"/>
        <v>-732</v>
      </c>
      <c r="P185" s="56">
        <f t="shared" si="198"/>
        <v>-417</v>
      </c>
      <c r="Q185" s="56">
        <f t="shared" ref="Q185:R185" si="199">SUM(Q186:Q189)</f>
        <v>-336</v>
      </c>
      <c r="R185" s="56">
        <f t="shared" si="199"/>
        <v>-570</v>
      </c>
      <c r="S185" s="56">
        <f t="shared" ref="S185:T185" si="200">SUM(S186:S189)</f>
        <v>-621</v>
      </c>
      <c r="T185" s="56">
        <f t="shared" si="200"/>
        <v>-449</v>
      </c>
      <c r="U185" s="56">
        <f t="shared" ref="U185" si="201">SUM(U186:U189)</f>
        <v>-447</v>
      </c>
      <c r="V185" s="56"/>
      <c r="W185" s="56">
        <f t="shared" si="163"/>
        <v>-6419.6622499999994</v>
      </c>
      <c r="X185" s="56">
        <f t="shared" si="164"/>
        <v>-1923.7462500000001</v>
      </c>
      <c r="Y185" s="56">
        <f t="shared" si="165"/>
        <v>-2184.1849199999997</v>
      </c>
      <c r="Z185" s="56">
        <f t="shared" si="178"/>
        <v>-2039</v>
      </c>
      <c r="AA185" s="56">
        <f t="shared" si="157"/>
        <v>-2087</v>
      </c>
      <c r="AB185" s="45" t="s">
        <v>9</v>
      </c>
      <c r="AD185" s="242">
        <f t="shared" si="179"/>
        <v>0</v>
      </c>
      <c r="AE185" s="242">
        <f t="shared" si="158"/>
        <v>0</v>
      </c>
      <c r="AF185" s="34"/>
      <c r="AG185" s="34"/>
      <c r="AH185" s="34"/>
      <c r="AI185" s="34"/>
      <c r="AJ185" s="34"/>
      <c r="AK185" s="34"/>
    </row>
    <row r="186" spans="1:37" ht="15.95" customHeight="1" outlineLevel="1" x14ac:dyDescent="0.2">
      <c r="A186" s="57" t="s">
        <v>125</v>
      </c>
      <c r="B186" s="58">
        <v>0</v>
      </c>
      <c r="C186" s="58">
        <v>0</v>
      </c>
      <c r="D186" s="58">
        <v>0</v>
      </c>
      <c r="E186" s="58">
        <v>0</v>
      </c>
      <c r="F186" s="58">
        <v>0</v>
      </c>
      <c r="G186" s="58">
        <v>-177.17173</v>
      </c>
      <c r="H186" s="58">
        <v>-153.92627999999999</v>
      </c>
      <c r="I186" s="58">
        <v>-161.97001</v>
      </c>
      <c r="J186" s="58">
        <v>-702.40695000000005</v>
      </c>
      <c r="K186" s="58">
        <v>-153.11572999999999</v>
      </c>
      <c r="L186" s="58">
        <v>-203.40588</v>
      </c>
      <c r="M186" s="58">
        <v>291</v>
      </c>
      <c r="N186" s="58">
        <v>-184</v>
      </c>
      <c r="O186" s="58">
        <v>-252</v>
      </c>
      <c r="P186" s="58">
        <v>-258</v>
      </c>
      <c r="Q186" s="58">
        <v>-238</v>
      </c>
      <c r="R186" s="58">
        <v>-298</v>
      </c>
      <c r="S186" s="58">
        <v>-282</v>
      </c>
      <c r="T186" s="58">
        <v>-293</v>
      </c>
      <c r="U186" s="58">
        <v>-279</v>
      </c>
      <c r="W186" s="58">
        <f t="shared" si="163"/>
        <v>0</v>
      </c>
      <c r="X186" s="58">
        <f t="shared" si="164"/>
        <v>-493.06801999999999</v>
      </c>
      <c r="Y186" s="58">
        <f t="shared" si="165"/>
        <v>-767.92856000000006</v>
      </c>
      <c r="Z186" s="58">
        <f t="shared" si="178"/>
        <v>-932</v>
      </c>
      <c r="AA186" s="58">
        <f t="shared" si="157"/>
        <v>-1152</v>
      </c>
      <c r="AB186" s="45" t="s">
        <v>9</v>
      </c>
      <c r="AD186" s="242">
        <f t="shared" si="179"/>
        <v>0</v>
      </c>
      <c r="AE186" s="242">
        <f t="shared" si="158"/>
        <v>0</v>
      </c>
      <c r="AF186" s="34"/>
      <c r="AG186" s="34"/>
      <c r="AH186" s="34"/>
      <c r="AI186" s="34"/>
      <c r="AJ186" s="34"/>
      <c r="AK186" s="34"/>
    </row>
    <row r="187" spans="1:37" ht="15.95" customHeight="1" outlineLevel="1" x14ac:dyDescent="0.2">
      <c r="A187" s="57" t="s">
        <v>126</v>
      </c>
      <c r="B187" s="58">
        <v>0</v>
      </c>
      <c r="C187" s="58">
        <v>0</v>
      </c>
      <c r="D187" s="58">
        <v>0</v>
      </c>
      <c r="E187" s="58">
        <v>0</v>
      </c>
      <c r="F187" s="58">
        <v>0</v>
      </c>
      <c r="G187" s="58">
        <v>-88.110799999999998</v>
      </c>
      <c r="H187" s="58">
        <v>-86.35978999999999</v>
      </c>
      <c r="I187" s="58">
        <v>-90.698909999999998</v>
      </c>
      <c r="J187" s="58">
        <v>-255.0265</v>
      </c>
      <c r="K187" s="58">
        <v>-86.472669999999994</v>
      </c>
      <c r="L187" s="58">
        <v>-109.96651</v>
      </c>
      <c r="M187" s="58">
        <v>42</v>
      </c>
      <c r="N187" s="58">
        <v>-89</v>
      </c>
      <c r="O187" s="58">
        <v>-123</v>
      </c>
      <c r="P187" s="58">
        <v>-126</v>
      </c>
      <c r="Q187" s="58">
        <v>-125</v>
      </c>
      <c r="R187" s="58">
        <v>-144</v>
      </c>
      <c r="S187" s="58">
        <v>-139</v>
      </c>
      <c r="T187" s="58">
        <v>-144</v>
      </c>
      <c r="U187" s="58">
        <v>-139</v>
      </c>
      <c r="W187" s="58">
        <f t="shared" si="163"/>
        <v>0</v>
      </c>
      <c r="X187" s="58">
        <f t="shared" si="164"/>
        <v>-265.16949999999997</v>
      </c>
      <c r="Y187" s="58">
        <f t="shared" si="165"/>
        <v>-409.46568000000002</v>
      </c>
      <c r="Z187" s="58">
        <f t="shared" si="178"/>
        <v>-463</v>
      </c>
      <c r="AA187" s="58">
        <f t="shared" si="157"/>
        <v>-566</v>
      </c>
      <c r="AB187" s="45" t="s">
        <v>9</v>
      </c>
      <c r="AD187" s="242">
        <f t="shared" si="179"/>
        <v>0</v>
      </c>
      <c r="AE187" s="242">
        <f t="shared" si="158"/>
        <v>0</v>
      </c>
      <c r="AF187" s="34"/>
      <c r="AG187" s="34"/>
      <c r="AH187" s="34"/>
      <c r="AI187" s="34"/>
      <c r="AJ187" s="34"/>
      <c r="AK187" s="34"/>
    </row>
    <row r="188" spans="1:37" ht="15.95" customHeight="1" outlineLevel="1" x14ac:dyDescent="0.2">
      <c r="A188" s="57" t="s">
        <v>127</v>
      </c>
      <c r="B188" s="58">
        <v>0</v>
      </c>
      <c r="C188" s="58">
        <v>-618.7041999999999</v>
      </c>
      <c r="D188" s="58">
        <v>-35.911250000000109</v>
      </c>
      <c r="E188" s="58">
        <v>-3513.9964</v>
      </c>
      <c r="F188" s="58">
        <v>-2876.6557400000002</v>
      </c>
      <c r="G188" s="58">
        <v>2318.2380400000002</v>
      </c>
      <c r="H188" s="58">
        <v>9.7079299999999193</v>
      </c>
      <c r="I188" s="58">
        <v>-208.11408</v>
      </c>
      <c r="J188" s="58">
        <v>-160.81448</v>
      </c>
      <c r="K188" s="58">
        <v>-63.198750000000018</v>
      </c>
      <c r="L188" s="58">
        <v>-250.52616</v>
      </c>
      <c r="M188" s="58">
        <v>-179</v>
      </c>
      <c r="N188" s="58">
        <v>-182</v>
      </c>
      <c r="O188" s="58">
        <v>-232</v>
      </c>
      <c r="P188" s="58">
        <v>-22</v>
      </c>
      <c r="Q188" s="58">
        <v>18</v>
      </c>
      <c r="R188" s="58">
        <v>-83</v>
      </c>
      <c r="S188" s="58">
        <v>-130</v>
      </c>
      <c r="T188" s="58">
        <v>-8</v>
      </c>
      <c r="U188" s="58">
        <v>-19</v>
      </c>
      <c r="W188" s="58">
        <f t="shared" si="163"/>
        <v>-4168.6118500000002</v>
      </c>
      <c r="X188" s="58">
        <f t="shared" si="164"/>
        <v>-756.82384999999999</v>
      </c>
      <c r="Y188" s="58">
        <f t="shared" si="165"/>
        <v>-653.53939000000003</v>
      </c>
      <c r="Z188" s="58">
        <f t="shared" si="178"/>
        <v>-418</v>
      </c>
      <c r="AA188" s="58">
        <f t="shared" si="157"/>
        <v>-240</v>
      </c>
      <c r="AB188" s="45" t="s">
        <v>9</v>
      </c>
      <c r="AD188" s="242">
        <f t="shared" si="179"/>
        <v>0</v>
      </c>
      <c r="AE188" s="242">
        <f t="shared" si="158"/>
        <v>0</v>
      </c>
      <c r="AF188" s="34"/>
      <c r="AG188" s="34"/>
      <c r="AH188" s="34"/>
      <c r="AI188" s="34"/>
      <c r="AJ188" s="34"/>
      <c r="AK188" s="34"/>
    </row>
    <row r="189" spans="1:37" ht="15.95" customHeight="1" outlineLevel="1" x14ac:dyDescent="0.2">
      <c r="A189" s="57" t="s">
        <v>128</v>
      </c>
      <c r="B189" s="58">
        <v>0</v>
      </c>
      <c r="C189" s="58">
        <v>-314.86644999999999</v>
      </c>
      <c r="D189" s="58">
        <v>-23.560709999999972</v>
      </c>
      <c r="E189" s="58">
        <v>-1912.6232400000001</v>
      </c>
      <c r="F189" s="58">
        <v>-1062.5939799999999</v>
      </c>
      <c r="G189" s="58">
        <v>761.04841999999985</v>
      </c>
      <c r="H189" s="58">
        <v>5.2422799999999938</v>
      </c>
      <c r="I189" s="58">
        <v>-112.38160000000001</v>
      </c>
      <c r="J189" s="58">
        <v>-86.839830000000006</v>
      </c>
      <c r="K189" s="58">
        <v>-34.127330000000001</v>
      </c>
      <c r="L189" s="58">
        <v>-135.28413</v>
      </c>
      <c r="M189" s="58">
        <v>-97</v>
      </c>
      <c r="N189" s="58">
        <v>-99</v>
      </c>
      <c r="O189" s="58">
        <v>-125</v>
      </c>
      <c r="P189" s="58">
        <v>-11</v>
      </c>
      <c r="Q189" s="58">
        <v>9</v>
      </c>
      <c r="R189" s="58">
        <v>-45</v>
      </c>
      <c r="S189" s="58">
        <v>-70</v>
      </c>
      <c r="T189" s="58">
        <v>-4</v>
      </c>
      <c r="U189" s="58">
        <v>-10</v>
      </c>
      <c r="W189" s="58">
        <f t="shared" si="163"/>
        <v>-2251.0504000000001</v>
      </c>
      <c r="X189" s="58">
        <f t="shared" si="164"/>
        <v>-408.68488000000002</v>
      </c>
      <c r="Y189" s="58">
        <f t="shared" si="165"/>
        <v>-353.25129000000004</v>
      </c>
      <c r="Z189" s="58">
        <f t="shared" si="178"/>
        <v>-226</v>
      </c>
      <c r="AA189" s="58">
        <f t="shared" si="157"/>
        <v>-129</v>
      </c>
      <c r="AB189" s="45" t="s">
        <v>9</v>
      </c>
      <c r="AD189" s="242">
        <f t="shared" si="179"/>
        <v>0</v>
      </c>
      <c r="AE189" s="242">
        <f t="shared" si="158"/>
        <v>0</v>
      </c>
      <c r="AF189" s="34"/>
      <c r="AG189" s="34"/>
      <c r="AH189" s="34"/>
      <c r="AI189" s="34"/>
      <c r="AJ189" s="34"/>
      <c r="AK189" s="34"/>
    </row>
    <row r="190" spans="1:37" ht="15.95" customHeight="1" outlineLevel="1" x14ac:dyDescent="0.2">
      <c r="A190" s="55" t="s">
        <v>78</v>
      </c>
      <c r="B190" s="56">
        <f t="shared" ref="B190:P190" si="202">+B185+B184</f>
        <v>0.93720000000000003</v>
      </c>
      <c r="C190" s="56">
        <f t="shared" si="202"/>
        <v>235.20222999999964</v>
      </c>
      <c r="D190" s="56">
        <f t="shared" si="202"/>
        <v>-297.37371000000132</v>
      </c>
      <c r="E190" s="56">
        <f t="shared" si="202"/>
        <v>9411.8397099999675</v>
      </c>
      <c r="F190" s="56">
        <f t="shared" si="202"/>
        <v>5767.8912299999993</v>
      </c>
      <c r="G190" s="56">
        <f t="shared" si="202"/>
        <v>9383.4638806995536</v>
      </c>
      <c r="H190" s="56">
        <f t="shared" si="202"/>
        <v>5492.6096129183979</v>
      </c>
      <c r="I190" s="56">
        <f t="shared" si="202"/>
        <v>8265.5461322664014</v>
      </c>
      <c r="J190" s="56">
        <f t="shared" si="202"/>
        <v>9920.5641300000025</v>
      </c>
      <c r="K190" s="56">
        <f t="shared" si="202"/>
        <v>4175.7683400000014</v>
      </c>
      <c r="L190" s="56">
        <f t="shared" si="202"/>
        <v>14327.041049999994</v>
      </c>
      <c r="M190" s="56">
        <f t="shared" si="202"/>
        <v>12576</v>
      </c>
      <c r="N190" s="56">
        <f t="shared" si="202"/>
        <v>9416</v>
      </c>
      <c r="O190" s="56">
        <f t="shared" si="202"/>
        <v>12200</v>
      </c>
      <c r="P190" s="56">
        <f t="shared" si="202"/>
        <v>7338</v>
      </c>
      <c r="Q190" s="56">
        <f t="shared" ref="Q190:R190" si="203">+Q185+Q184</f>
        <v>5186</v>
      </c>
      <c r="R190" s="56">
        <f t="shared" si="203"/>
        <v>8690</v>
      </c>
      <c r="S190" s="56">
        <f t="shared" ref="S190:T190" si="204">+S185+S184</f>
        <v>8694</v>
      </c>
      <c r="T190" s="56">
        <f t="shared" si="204"/>
        <v>7243</v>
      </c>
      <c r="U190" s="56">
        <f t="shared" ref="U190" si="205">+U185+U184</f>
        <v>7837</v>
      </c>
      <c r="W190" s="56">
        <f t="shared" si="163"/>
        <v>9350.6054299999651</v>
      </c>
      <c r="X190" s="56">
        <f t="shared" si="164"/>
        <v>28909.510855884353</v>
      </c>
      <c r="Y190" s="56">
        <f t="shared" si="165"/>
        <v>40999.373520000001</v>
      </c>
      <c r="Z190" s="56">
        <f t="shared" si="178"/>
        <v>34140</v>
      </c>
      <c r="AA190" s="56">
        <f t="shared" si="157"/>
        <v>32464</v>
      </c>
      <c r="AB190" s="45" t="s">
        <v>9</v>
      </c>
      <c r="AE190" s="242">
        <f t="shared" si="158"/>
        <v>0</v>
      </c>
    </row>
    <row r="191" spans="1:37" ht="15.95" customHeight="1" collapsed="1" x14ac:dyDescent="0.2">
      <c r="P191" s="58"/>
      <c r="Q191" s="58"/>
      <c r="R191" s="34">
        <v>0</v>
      </c>
      <c r="S191" s="34">
        <v>0</v>
      </c>
      <c r="T191" s="34">
        <v>0</v>
      </c>
      <c r="U191" s="34">
        <v>0</v>
      </c>
      <c r="AB191" s="45" t="s">
        <v>9</v>
      </c>
      <c r="AC191" s="42"/>
      <c r="AD191" s="42"/>
      <c r="AE191" s="242"/>
    </row>
    <row r="192" spans="1:37" s="42" customFormat="1" ht="15.95" customHeight="1" x14ac:dyDescent="0.2">
      <c r="A192" s="39" t="s">
        <v>179</v>
      </c>
      <c r="B192" s="40"/>
      <c r="C192" s="40"/>
      <c r="D192" s="40"/>
      <c r="E192" s="40"/>
      <c r="F192" s="40"/>
      <c r="G192" s="40"/>
      <c r="H192" s="40"/>
      <c r="I192" s="40"/>
      <c r="J192" s="40"/>
      <c r="K192" s="40"/>
      <c r="L192" s="40"/>
      <c r="M192" s="40"/>
      <c r="N192" s="40"/>
      <c r="O192" s="40"/>
      <c r="P192" s="40"/>
      <c r="Q192" s="40"/>
      <c r="R192" s="40"/>
      <c r="S192" s="40"/>
      <c r="T192" s="40"/>
      <c r="U192" s="40"/>
      <c r="W192" s="40"/>
      <c r="X192" s="40"/>
      <c r="Y192" s="40"/>
      <c r="Z192" s="40"/>
      <c r="AA192" s="40"/>
      <c r="AB192" s="41" t="s">
        <v>9</v>
      </c>
      <c r="AC192" s="20"/>
      <c r="AD192" s="242"/>
      <c r="AE192" s="242"/>
    </row>
    <row r="193" spans="1:35" ht="15.95" customHeight="1" x14ac:dyDescent="0.2">
      <c r="A193" s="43" t="s">
        <v>130</v>
      </c>
      <c r="B193" s="144">
        <f t="shared" ref="B193:G193" si="206">+B194+B209</f>
        <v>7348.8808999999983</v>
      </c>
      <c r="C193" s="144">
        <f t="shared" si="206"/>
        <v>39312.143120000001</v>
      </c>
      <c r="D193" s="144">
        <f t="shared" si="206"/>
        <v>117456.77139000001</v>
      </c>
      <c r="E193" s="144">
        <f t="shared" si="206"/>
        <v>235903.96685000011</v>
      </c>
      <c r="F193" s="144">
        <f t="shared" si="206"/>
        <v>272711.28874999995</v>
      </c>
      <c r="G193" s="144">
        <f t="shared" si="206"/>
        <v>275706.37536999997</v>
      </c>
      <c r="H193" s="144">
        <f t="shared" ref="H193:P193" si="207">+H194+H209</f>
        <v>251961.28182999993</v>
      </c>
      <c r="I193" s="144">
        <f t="shared" si="207"/>
        <v>295243.81375999999</v>
      </c>
      <c r="J193" s="144">
        <f t="shared" si="207"/>
        <v>303145.71906000003</v>
      </c>
      <c r="K193" s="144">
        <f t="shared" si="207"/>
        <v>305181.24148999999</v>
      </c>
      <c r="L193" s="144">
        <f t="shared" si="207"/>
        <v>317197.46060000011</v>
      </c>
      <c r="M193" s="144">
        <f t="shared" si="207"/>
        <v>328143</v>
      </c>
      <c r="N193" s="144">
        <f t="shared" si="207"/>
        <v>336445</v>
      </c>
      <c r="O193" s="144">
        <f t="shared" si="207"/>
        <v>351606</v>
      </c>
      <c r="P193" s="144">
        <f t="shared" si="207"/>
        <v>355680</v>
      </c>
      <c r="Q193" s="144">
        <f t="shared" ref="Q193:R193" si="208">+Q194+Q209</f>
        <v>356358</v>
      </c>
      <c r="R193" s="144">
        <f t="shared" si="208"/>
        <v>360501</v>
      </c>
      <c r="S193" s="144">
        <f t="shared" ref="S193:T193" si="209">+S194+S209</f>
        <v>364752</v>
      </c>
      <c r="T193" s="144">
        <f t="shared" si="209"/>
        <v>365832</v>
      </c>
      <c r="U193" s="144">
        <f t="shared" ref="U193" si="210">+U194+U209</f>
        <v>367699</v>
      </c>
      <c r="W193" s="144">
        <f t="shared" ref="W193:W232" si="211">E193</f>
        <v>235903.96685000011</v>
      </c>
      <c r="X193" s="144">
        <f t="shared" ref="X193:X232" si="212">I193</f>
        <v>295243.81375999999</v>
      </c>
      <c r="Y193" s="144">
        <f t="shared" ref="Y193:Y232" si="213">M193</f>
        <v>328143</v>
      </c>
      <c r="Z193" s="144">
        <f t="shared" ref="Z193:Z224" si="214">Q193</f>
        <v>356358</v>
      </c>
      <c r="AA193" s="144">
        <f ca="1">OFFSET(V193,0,-1)</f>
        <v>367699</v>
      </c>
      <c r="AB193" s="45" t="s">
        <v>9</v>
      </c>
      <c r="AD193" s="242">
        <f t="shared" ref="AD193:AD224" si="215">Q193-Z193</f>
        <v>0</v>
      </c>
      <c r="AE193" s="242">
        <f ca="1">AA193-OFFSET(V193,,-1)</f>
        <v>0</v>
      </c>
    </row>
    <row r="194" spans="1:35" ht="15.95" customHeight="1" outlineLevel="1" x14ac:dyDescent="0.2">
      <c r="A194" s="61" t="s">
        <v>131</v>
      </c>
      <c r="B194" s="62">
        <f t="shared" ref="B194:G194" si="216">SUM(B195:B208)</f>
        <v>3270.1547500000001</v>
      </c>
      <c r="C194" s="62">
        <f t="shared" si="216"/>
        <v>8335.9924099999989</v>
      </c>
      <c r="D194" s="62">
        <f t="shared" si="216"/>
        <v>15039.024140000001</v>
      </c>
      <c r="E194" s="62">
        <f t="shared" si="216"/>
        <v>24385.644130000001</v>
      </c>
      <c r="F194" s="62">
        <f t="shared" si="216"/>
        <v>24407.280589999998</v>
      </c>
      <c r="G194" s="62">
        <f t="shared" si="216"/>
        <v>6097.1915599999993</v>
      </c>
      <c r="H194" s="62">
        <f t="shared" ref="H194:P194" si="217">SUM(H195:H208)</f>
        <v>6544.89732</v>
      </c>
      <c r="I194" s="62">
        <f t="shared" si="217"/>
        <v>7709.3082100000011</v>
      </c>
      <c r="J194" s="62">
        <f t="shared" si="217"/>
        <v>7547.791580000001</v>
      </c>
      <c r="K194" s="62">
        <f t="shared" si="217"/>
        <v>6415.1323299999995</v>
      </c>
      <c r="L194" s="62">
        <f t="shared" si="217"/>
        <v>6884.1910200000002</v>
      </c>
      <c r="M194" s="62">
        <f t="shared" si="217"/>
        <v>6921</v>
      </c>
      <c r="N194" s="62">
        <f t="shared" si="217"/>
        <v>43237</v>
      </c>
      <c r="O194" s="62">
        <f t="shared" si="217"/>
        <v>54624</v>
      </c>
      <c r="P194" s="62">
        <f t="shared" si="217"/>
        <v>57939</v>
      </c>
      <c r="Q194" s="62">
        <f t="shared" ref="Q194" si="218">SUM(Q195:Q208)</f>
        <v>54451</v>
      </c>
      <c r="R194" s="62">
        <f>SUM(R195:R208)</f>
        <v>55416</v>
      </c>
      <c r="S194" s="62">
        <f>SUM(S195:S208)</f>
        <v>53343</v>
      </c>
      <c r="T194" s="62">
        <f>SUM(T195:T208)</f>
        <v>55035</v>
      </c>
      <c r="U194" s="62">
        <f>SUM(U195:U208)</f>
        <v>57541</v>
      </c>
      <c r="W194" s="62">
        <f t="shared" si="211"/>
        <v>24385.644130000001</v>
      </c>
      <c r="X194" s="62">
        <f t="shared" si="212"/>
        <v>7709.3082100000011</v>
      </c>
      <c r="Y194" s="62">
        <f t="shared" si="213"/>
        <v>6921</v>
      </c>
      <c r="Z194" s="62">
        <f t="shared" si="214"/>
        <v>54451</v>
      </c>
      <c r="AA194" s="62">
        <f t="shared" ref="AA194:AA257" ca="1" si="219">OFFSET(V194,0,-1)</f>
        <v>57541</v>
      </c>
      <c r="AB194" s="45" t="s">
        <v>9</v>
      </c>
      <c r="AD194" s="242">
        <f t="shared" si="215"/>
        <v>0</v>
      </c>
      <c r="AE194" s="242">
        <f t="shared" ref="AE194:AE257" ca="1" si="220">AA194-OFFSET(V194,,-1)</f>
        <v>0</v>
      </c>
      <c r="AI194" s="34"/>
    </row>
    <row r="195" spans="1:35" ht="15.95" customHeight="1" outlineLevel="1" x14ac:dyDescent="0.2">
      <c r="A195" s="63" t="s">
        <v>132</v>
      </c>
      <c r="B195" s="54">
        <v>568.85910000000001</v>
      </c>
      <c r="C195" s="54">
        <v>4049.12977</v>
      </c>
      <c r="D195" s="54">
        <v>9484.4681400000009</v>
      </c>
      <c r="E195" s="54">
        <v>20049.161820000001</v>
      </c>
      <c r="F195" s="54">
        <v>20044.214820000001</v>
      </c>
      <c r="G195" s="54">
        <v>568.51430000000005</v>
      </c>
      <c r="H195" s="54">
        <v>338.37056000000001</v>
      </c>
      <c r="I195" s="54">
        <v>4568.2064400000008</v>
      </c>
      <c r="J195" s="54">
        <v>4324.83986</v>
      </c>
      <c r="K195" s="54">
        <v>3189.23704</v>
      </c>
      <c r="L195" s="58">
        <v>3528.18442</v>
      </c>
      <c r="M195" s="58">
        <v>2655</v>
      </c>
      <c r="N195" s="58">
        <v>4024</v>
      </c>
      <c r="O195" s="58">
        <v>6116</v>
      </c>
      <c r="P195" s="58">
        <v>9087</v>
      </c>
      <c r="Q195" s="58">
        <v>10924</v>
      </c>
      <c r="R195" s="58">
        <v>10835</v>
      </c>
      <c r="S195" s="58">
        <v>8274</v>
      </c>
      <c r="T195" s="58">
        <v>9672</v>
      </c>
      <c r="U195" s="58">
        <v>12783</v>
      </c>
      <c r="W195" s="54">
        <f t="shared" si="211"/>
        <v>20049.161820000001</v>
      </c>
      <c r="X195" s="54">
        <f t="shared" si="212"/>
        <v>4568.2064400000008</v>
      </c>
      <c r="Y195" s="54">
        <f t="shared" si="213"/>
        <v>2655</v>
      </c>
      <c r="Z195" s="54">
        <f t="shared" si="214"/>
        <v>10924</v>
      </c>
      <c r="AA195" s="54">
        <f t="shared" ca="1" si="219"/>
        <v>12783</v>
      </c>
      <c r="AB195" s="45" t="s">
        <v>9</v>
      </c>
      <c r="AD195" s="242">
        <f t="shared" si="215"/>
        <v>0</v>
      </c>
      <c r="AE195" s="242">
        <f t="shared" ca="1" si="220"/>
        <v>0</v>
      </c>
    </row>
    <row r="196" spans="1:35" ht="15.95" customHeight="1" outlineLevel="1" x14ac:dyDescent="0.2">
      <c r="A196" s="63" t="s">
        <v>133</v>
      </c>
      <c r="B196" s="54">
        <v>0</v>
      </c>
      <c r="C196" s="54">
        <v>0</v>
      </c>
      <c r="D196" s="54">
        <v>0</v>
      </c>
      <c r="E196" s="54">
        <v>0</v>
      </c>
      <c r="F196" s="54">
        <v>0</v>
      </c>
      <c r="G196" s="54">
        <v>0</v>
      </c>
      <c r="H196" s="54">
        <v>0</v>
      </c>
      <c r="I196" s="54">
        <v>0</v>
      </c>
      <c r="J196" s="54">
        <v>0</v>
      </c>
      <c r="K196" s="54">
        <v>0</v>
      </c>
      <c r="L196" s="58">
        <v>0</v>
      </c>
      <c r="M196" s="58">
        <v>0</v>
      </c>
      <c r="N196" s="58">
        <v>0</v>
      </c>
      <c r="O196" s="58">
        <v>0</v>
      </c>
      <c r="P196" s="58">
        <v>0</v>
      </c>
      <c r="Q196" s="58">
        <v>0</v>
      </c>
      <c r="R196" s="58">
        <v>0</v>
      </c>
      <c r="S196" s="58">
        <v>0</v>
      </c>
      <c r="T196" s="58">
        <v>0</v>
      </c>
      <c r="U196" s="58">
        <v>0</v>
      </c>
      <c r="W196" s="54">
        <f t="shared" si="211"/>
        <v>0</v>
      </c>
      <c r="X196" s="54">
        <f t="shared" si="212"/>
        <v>0</v>
      </c>
      <c r="Y196" s="54">
        <f t="shared" si="213"/>
        <v>0</v>
      </c>
      <c r="Z196" s="54">
        <f t="shared" si="214"/>
        <v>0</v>
      </c>
      <c r="AA196" s="54">
        <f t="shared" ca="1" si="219"/>
        <v>0</v>
      </c>
      <c r="AB196" s="45" t="s">
        <v>9</v>
      </c>
      <c r="AD196" s="242">
        <f t="shared" si="215"/>
        <v>0</v>
      </c>
      <c r="AE196" s="242">
        <f t="shared" ca="1" si="220"/>
        <v>0</v>
      </c>
    </row>
    <row r="197" spans="1:35" ht="15.95" customHeight="1" outlineLevel="1" x14ac:dyDescent="0.2">
      <c r="A197" s="63" t="s">
        <v>134</v>
      </c>
      <c r="B197" s="54">
        <v>0</v>
      </c>
      <c r="C197" s="54">
        <v>0</v>
      </c>
      <c r="D197" s="54">
        <v>0</v>
      </c>
      <c r="E197" s="54">
        <v>3000</v>
      </c>
      <c r="F197" s="54">
        <v>3000</v>
      </c>
      <c r="G197" s="54">
        <v>3000</v>
      </c>
      <c r="H197" s="54">
        <v>3000</v>
      </c>
      <c r="I197" s="54">
        <v>0</v>
      </c>
      <c r="J197" s="54">
        <v>0</v>
      </c>
      <c r="K197" s="54">
        <v>0</v>
      </c>
      <c r="L197" s="58">
        <v>0</v>
      </c>
      <c r="M197" s="58">
        <v>0</v>
      </c>
      <c r="N197" s="58">
        <v>0</v>
      </c>
      <c r="O197" s="58">
        <v>0</v>
      </c>
      <c r="P197" s="58">
        <v>0</v>
      </c>
      <c r="Q197" s="58">
        <v>0</v>
      </c>
      <c r="R197" s="58">
        <v>0</v>
      </c>
      <c r="S197" s="58">
        <v>0</v>
      </c>
      <c r="T197" s="58">
        <v>0</v>
      </c>
      <c r="U197" s="58">
        <v>0</v>
      </c>
      <c r="W197" s="54">
        <f t="shared" si="211"/>
        <v>3000</v>
      </c>
      <c r="X197" s="54">
        <f t="shared" si="212"/>
        <v>0</v>
      </c>
      <c r="Y197" s="54">
        <f t="shared" si="213"/>
        <v>0</v>
      </c>
      <c r="Z197" s="54">
        <f t="shared" si="214"/>
        <v>0</v>
      </c>
      <c r="AA197" s="54">
        <f t="shared" ca="1" si="219"/>
        <v>0</v>
      </c>
      <c r="AB197" s="45" t="s">
        <v>9</v>
      </c>
      <c r="AD197" s="242">
        <f t="shared" si="215"/>
        <v>0</v>
      </c>
      <c r="AE197" s="242">
        <f t="shared" ca="1" si="220"/>
        <v>0</v>
      </c>
    </row>
    <row r="198" spans="1:35" ht="15.95" customHeight="1" outlineLevel="1" x14ac:dyDescent="0.2">
      <c r="A198" s="63" t="s">
        <v>135</v>
      </c>
      <c r="B198" s="54">
        <v>0</v>
      </c>
      <c r="C198" s="54">
        <v>0</v>
      </c>
      <c r="D198" s="54">
        <v>0</v>
      </c>
      <c r="E198" s="54">
        <v>0</v>
      </c>
      <c r="F198" s="54">
        <v>0</v>
      </c>
      <c r="G198" s="54">
        <v>2528.5728399999998</v>
      </c>
      <c r="H198" s="54">
        <v>2927.7191800000001</v>
      </c>
      <c r="I198" s="54">
        <v>2915.18851</v>
      </c>
      <c r="J198" s="54">
        <v>3023.0186100000001</v>
      </c>
      <c r="K198" s="54">
        <v>2841.89129</v>
      </c>
      <c r="L198" s="58">
        <v>2935.2533399999998</v>
      </c>
      <c r="M198" s="58">
        <v>3003</v>
      </c>
      <c r="N198" s="58">
        <v>3030</v>
      </c>
      <c r="O198" s="58">
        <v>3028</v>
      </c>
      <c r="P198" s="58">
        <v>3441</v>
      </c>
      <c r="Q198" s="58">
        <v>3410</v>
      </c>
      <c r="R198" s="58">
        <v>3465</v>
      </c>
      <c r="S198" s="58">
        <v>3560</v>
      </c>
      <c r="T198" s="58">
        <v>3922</v>
      </c>
      <c r="U198" s="58">
        <v>3578</v>
      </c>
      <c r="W198" s="54">
        <f t="shared" si="211"/>
        <v>0</v>
      </c>
      <c r="X198" s="54">
        <f t="shared" si="212"/>
        <v>2915.18851</v>
      </c>
      <c r="Y198" s="54">
        <f t="shared" si="213"/>
        <v>3003</v>
      </c>
      <c r="Z198" s="54">
        <f t="shared" si="214"/>
        <v>3410</v>
      </c>
      <c r="AA198" s="54">
        <f t="shared" ca="1" si="219"/>
        <v>3578</v>
      </c>
      <c r="AB198" s="45" t="s">
        <v>9</v>
      </c>
      <c r="AD198" s="242">
        <f t="shared" si="215"/>
        <v>0</v>
      </c>
      <c r="AE198" s="242">
        <f t="shared" ca="1" si="220"/>
        <v>0</v>
      </c>
    </row>
    <row r="199" spans="1:35" ht="15.95" customHeight="1" outlineLevel="1" x14ac:dyDescent="0.2">
      <c r="A199" s="63" t="s">
        <v>136</v>
      </c>
      <c r="B199" s="54">
        <v>0</v>
      </c>
      <c r="C199" s="54">
        <v>0</v>
      </c>
      <c r="D199" s="54">
        <v>0</v>
      </c>
      <c r="E199" s="54">
        <v>0</v>
      </c>
      <c r="F199" s="54">
        <v>0</v>
      </c>
      <c r="G199" s="54">
        <v>0</v>
      </c>
      <c r="H199" s="54">
        <v>0</v>
      </c>
      <c r="I199" s="54"/>
      <c r="J199" s="54"/>
      <c r="K199" s="54"/>
      <c r="L199" s="58">
        <v>0</v>
      </c>
      <c r="M199" s="58">
        <v>0</v>
      </c>
      <c r="N199" s="58">
        <v>0</v>
      </c>
      <c r="O199" s="58">
        <v>0</v>
      </c>
      <c r="P199" s="58">
        <v>0</v>
      </c>
      <c r="Q199" s="58">
        <v>0</v>
      </c>
      <c r="R199" s="58">
        <v>0</v>
      </c>
      <c r="S199" s="58">
        <v>0</v>
      </c>
      <c r="T199" s="58">
        <v>0</v>
      </c>
      <c r="U199" s="58">
        <v>0</v>
      </c>
      <c r="W199" s="54">
        <f t="shared" si="211"/>
        <v>0</v>
      </c>
      <c r="X199" s="54">
        <f t="shared" si="212"/>
        <v>0</v>
      </c>
      <c r="Y199" s="54">
        <f t="shared" si="213"/>
        <v>0</v>
      </c>
      <c r="Z199" s="54">
        <f t="shared" si="214"/>
        <v>0</v>
      </c>
      <c r="AA199" s="54">
        <f t="shared" ca="1" si="219"/>
        <v>0</v>
      </c>
      <c r="AB199" s="45" t="s">
        <v>9</v>
      </c>
      <c r="AD199" s="242">
        <f t="shared" si="215"/>
        <v>0</v>
      </c>
      <c r="AE199" s="242">
        <f t="shared" ca="1" si="220"/>
        <v>0</v>
      </c>
    </row>
    <row r="200" spans="1:35" ht="15.95" customHeight="1" outlineLevel="1" x14ac:dyDescent="0.2">
      <c r="A200" s="63" t="s">
        <v>137</v>
      </c>
      <c r="B200" s="54">
        <v>0</v>
      </c>
      <c r="C200" s="54">
        <v>0</v>
      </c>
      <c r="D200" s="54">
        <v>0.47298000000000001</v>
      </c>
      <c r="E200" s="54">
        <v>0.67616999999999994</v>
      </c>
      <c r="F200" s="54">
        <v>1.79758</v>
      </c>
      <c r="G200" s="54">
        <v>0.10442</v>
      </c>
      <c r="H200" s="54">
        <v>0.12031</v>
      </c>
      <c r="I200" s="54">
        <v>0.12031</v>
      </c>
      <c r="J200" s="54">
        <v>0.28437000000000001</v>
      </c>
      <c r="K200" s="54">
        <v>36.348910000000004</v>
      </c>
      <c r="L200" s="58">
        <v>37.545940000000002</v>
      </c>
      <c r="M200" s="58">
        <v>38</v>
      </c>
      <c r="N200" s="58">
        <v>53</v>
      </c>
      <c r="O200" s="58">
        <v>95</v>
      </c>
      <c r="P200" s="58">
        <v>54</v>
      </c>
      <c r="Q200" s="58">
        <v>98</v>
      </c>
      <c r="R200" s="58">
        <v>104</v>
      </c>
      <c r="S200" s="58">
        <v>104</v>
      </c>
      <c r="T200" s="58">
        <v>110</v>
      </c>
      <c r="U200" s="58">
        <v>53</v>
      </c>
      <c r="W200" s="54">
        <f t="shared" si="211"/>
        <v>0.67616999999999994</v>
      </c>
      <c r="X200" s="54">
        <f t="shared" si="212"/>
        <v>0.12031</v>
      </c>
      <c r="Y200" s="54">
        <f t="shared" si="213"/>
        <v>38</v>
      </c>
      <c r="Z200" s="54">
        <f t="shared" si="214"/>
        <v>98</v>
      </c>
      <c r="AA200" s="54">
        <f t="shared" ca="1" si="219"/>
        <v>53</v>
      </c>
      <c r="AB200" s="45" t="s">
        <v>9</v>
      </c>
      <c r="AC200" s="45"/>
      <c r="AD200" s="242">
        <f t="shared" si="215"/>
        <v>0</v>
      </c>
      <c r="AE200" s="242">
        <f t="shared" ca="1" si="220"/>
        <v>0</v>
      </c>
    </row>
    <row r="201" spans="1:35" ht="15.95" customHeight="1" outlineLevel="1" x14ac:dyDescent="0.2">
      <c r="A201" s="63" t="s">
        <v>138</v>
      </c>
      <c r="B201" s="54">
        <v>2701.29565</v>
      </c>
      <c r="C201" s="54">
        <v>4286.8626399999994</v>
      </c>
      <c r="D201" s="54">
        <v>5554.08302</v>
      </c>
      <c r="E201" s="54">
        <v>1335.8061399999999</v>
      </c>
      <c r="F201" s="54">
        <v>1361.26819</v>
      </c>
      <c r="G201" s="54">
        <v>0</v>
      </c>
      <c r="H201" s="54">
        <v>10.232959999999999</v>
      </c>
      <c r="I201" s="54">
        <v>7.72811</v>
      </c>
      <c r="J201" s="54">
        <v>52.927460000000004</v>
      </c>
      <c r="K201" s="54">
        <v>19.653110000000002</v>
      </c>
      <c r="L201" s="58">
        <v>19.55321</v>
      </c>
      <c r="M201" s="58">
        <v>20</v>
      </c>
      <c r="N201" s="58">
        <v>20</v>
      </c>
      <c r="O201" s="58">
        <v>20</v>
      </c>
      <c r="P201" s="58">
        <v>20</v>
      </c>
      <c r="Q201" s="58">
        <v>20</v>
      </c>
      <c r="R201" s="58">
        <v>20</v>
      </c>
      <c r="S201" s="58">
        <v>20</v>
      </c>
      <c r="T201" s="58">
        <v>0</v>
      </c>
      <c r="U201" s="58">
        <v>0</v>
      </c>
      <c r="W201" s="54">
        <f t="shared" si="211"/>
        <v>1335.8061399999999</v>
      </c>
      <c r="X201" s="54">
        <f t="shared" si="212"/>
        <v>7.72811</v>
      </c>
      <c r="Y201" s="54">
        <f t="shared" si="213"/>
        <v>20</v>
      </c>
      <c r="Z201" s="54">
        <f t="shared" si="214"/>
        <v>20</v>
      </c>
      <c r="AA201" s="54">
        <f t="shared" ca="1" si="219"/>
        <v>0</v>
      </c>
      <c r="AB201" s="45" t="s">
        <v>9</v>
      </c>
      <c r="AD201" s="242">
        <f t="shared" si="215"/>
        <v>0</v>
      </c>
      <c r="AE201" s="242">
        <f t="shared" ca="1" si="220"/>
        <v>0</v>
      </c>
    </row>
    <row r="202" spans="1:35" ht="15.95" customHeight="1" outlineLevel="1" x14ac:dyDescent="0.2">
      <c r="A202" s="63" t="s">
        <v>139</v>
      </c>
      <c r="B202" s="54">
        <v>0</v>
      </c>
      <c r="C202" s="54">
        <v>0</v>
      </c>
      <c r="D202" s="54">
        <v>0</v>
      </c>
      <c r="E202" s="54">
        <v>0</v>
      </c>
      <c r="F202" s="54">
        <v>0</v>
      </c>
      <c r="G202" s="54">
        <v>0</v>
      </c>
      <c r="H202" s="54">
        <v>117.28588000000001</v>
      </c>
      <c r="I202" s="54">
        <v>117.28588000000001</v>
      </c>
      <c r="J202" s="54">
        <v>117.28588000000001</v>
      </c>
      <c r="K202" s="54">
        <v>117.28588000000001</v>
      </c>
      <c r="L202" s="58">
        <v>207.28587999999999</v>
      </c>
      <c r="M202" s="58">
        <v>889</v>
      </c>
      <c r="N202" s="58">
        <v>1509</v>
      </c>
      <c r="O202" s="58">
        <v>2522</v>
      </c>
      <c r="P202" s="58">
        <v>2770</v>
      </c>
      <c r="Q202" s="58">
        <v>2617</v>
      </c>
      <c r="R202" s="58">
        <v>2617</v>
      </c>
      <c r="S202" s="58">
        <v>2617</v>
      </c>
      <c r="T202" s="58">
        <v>2161</v>
      </c>
      <c r="U202" s="58">
        <v>2161</v>
      </c>
      <c r="W202" s="54">
        <f t="shared" si="211"/>
        <v>0</v>
      </c>
      <c r="X202" s="54">
        <f t="shared" si="212"/>
        <v>117.28588000000001</v>
      </c>
      <c r="Y202" s="54">
        <f t="shared" si="213"/>
        <v>889</v>
      </c>
      <c r="Z202" s="54">
        <f t="shared" si="214"/>
        <v>2617</v>
      </c>
      <c r="AA202" s="54">
        <f t="shared" ca="1" si="219"/>
        <v>2161</v>
      </c>
      <c r="AB202" s="45" t="s">
        <v>9</v>
      </c>
      <c r="AD202" s="242">
        <f t="shared" si="215"/>
        <v>0</v>
      </c>
      <c r="AE202" s="242">
        <f t="shared" ca="1" si="220"/>
        <v>0</v>
      </c>
    </row>
    <row r="203" spans="1:35" ht="15.95" customHeight="1" outlineLevel="1" x14ac:dyDescent="0.2">
      <c r="A203" s="63" t="s">
        <v>140</v>
      </c>
      <c r="B203" s="54">
        <v>0</v>
      </c>
      <c r="C203" s="54">
        <v>0</v>
      </c>
      <c r="D203" s="54">
        <v>0</v>
      </c>
      <c r="E203" s="54">
        <v>0</v>
      </c>
      <c r="F203" s="54">
        <v>0</v>
      </c>
      <c r="G203" s="54">
        <v>0</v>
      </c>
      <c r="H203" s="54">
        <v>0</v>
      </c>
      <c r="I203" s="54">
        <v>0</v>
      </c>
      <c r="J203" s="54">
        <v>0</v>
      </c>
      <c r="K203" s="54">
        <v>0</v>
      </c>
      <c r="L203" s="58">
        <v>0</v>
      </c>
      <c r="M203" s="58">
        <v>0</v>
      </c>
      <c r="N203" s="58">
        <v>0</v>
      </c>
      <c r="O203" s="58">
        <v>0</v>
      </c>
      <c r="P203" s="58">
        <v>0</v>
      </c>
      <c r="Q203" s="58">
        <v>0</v>
      </c>
      <c r="R203" s="58">
        <v>0</v>
      </c>
      <c r="S203" s="58">
        <v>0</v>
      </c>
      <c r="T203" s="58">
        <v>0</v>
      </c>
      <c r="U203" s="58">
        <v>0</v>
      </c>
      <c r="W203" s="54">
        <f t="shared" si="211"/>
        <v>0</v>
      </c>
      <c r="X203" s="54">
        <f t="shared" si="212"/>
        <v>0</v>
      </c>
      <c r="Y203" s="54">
        <f t="shared" si="213"/>
        <v>0</v>
      </c>
      <c r="Z203" s="54">
        <f t="shared" si="214"/>
        <v>0</v>
      </c>
      <c r="AA203" s="54">
        <f t="shared" ca="1" si="219"/>
        <v>0</v>
      </c>
      <c r="AB203" s="45" t="s">
        <v>9</v>
      </c>
      <c r="AD203" s="242">
        <f t="shared" si="215"/>
        <v>0</v>
      </c>
      <c r="AE203" s="242">
        <f t="shared" ca="1" si="220"/>
        <v>0</v>
      </c>
    </row>
    <row r="204" spans="1:35" ht="15.95" customHeight="1" outlineLevel="1" x14ac:dyDescent="0.2">
      <c r="A204" s="63" t="s">
        <v>141</v>
      </c>
      <c r="B204" s="54">
        <v>0</v>
      </c>
      <c r="C204" s="54">
        <v>0</v>
      </c>
      <c r="D204" s="54">
        <v>0</v>
      </c>
      <c r="E204" s="54">
        <v>0</v>
      </c>
      <c r="F204" s="54">
        <v>0</v>
      </c>
      <c r="G204" s="54">
        <v>0</v>
      </c>
      <c r="H204" s="54">
        <v>151.16843</v>
      </c>
      <c r="I204" s="54">
        <v>100.77896000000001</v>
      </c>
      <c r="J204" s="54">
        <v>29.435400000000001</v>
      </c>
      <c r="K204" s="54">
        <v>210.71610000000001</v>
      </c>
      <c r="L204" s="58">
        <v>156.36823000000001</v>
      </c>
      <c r="M204" s="58">
        <v>102</v>
      </c>
      <c r="N204" s="58">
        <v>48</v>
      </c>
      <c r="O204" s="58">
        <v>175</v>
      </c>
      <c r="P204" s="58">
        <v>115</v>
      </c>
      <c r="Q204" s="58">
        <v>71</v>
      </c>
      <c r="R204" s="58">
        <v>27</v>
      </c>
      <c r="S204" s="58">
        <v>173</v>
      </c>
      <c r="T204" s="58">
        <v>123</v>
      </c>
      <c r="U204" s="58">
        <v>76</v>
      </c>
      <c r="W204" s="54">
        <f t="shared" si="211"/>
        <v>0</v>
      </c>
      <c r="X204" s="54">
        <f t="shared" si="212"/>
        <v>100.77896000000001</v>
      </c>
      <c r="Y204" s="54">
        <f t="shared" si="213"/>
        <v>102</v>
      </c>
      <c r="Z204" s="54">
        <f t="shared" si="214"/>
        <v>71</v>
      </c>
      <c r="AA204" s="54">
        <f t="shared" ca="1" si="219"/>
        <v>76</v>
      </c>
      <c r="AB204" s="45" t="s">
        <v>9</v>
      </c>
      <c r="AD204" s="242">
        <f t="shared" si="215"/>
        <v>0</v>
      </c>
      <c r="AE204" s="242">
        <f t="shared" ca="1" si="220"/>
        <v>0</v>
      </c>
    </row>
    <row r="205" spans="1:35" ht="15.95" customHeight="1" outlineLevel="1" x14ac:dyDescent="0.2">
      <c r="A205" s="63" t="s">
        <v>142</v>
      </c>
      <c r="B205" s="54">
        <v>0</v>
      </c>
      <c r="C205" s="54">
        <v>0</v>
      </c>
      <c r="D205" s="54">
        <v>0</v>
      </c>
      <c r="E205" s="54">
        <v>0</v>
      </c>
      <c r="F205" s="54">
        <v>0</v>
      </c>
      <c r="G205" s="54">
        <v>0</v>
      </c>
      <c r="H205" s="54">
        <v>0</v>
      </c>
      <c r="I205" s="54">
        <v>0</v>
      </c>
      <c r="J205" s="54">
        <v>0</v>
      </c>
      <c r="K205" s="54">
        <v>0</v>
      </c>
      <c r="L205" s="58">
        <v>0</v>
      </c>
      <c r="M205" s="58">
        <v>0</v>
      </c>
      <c r="N205" s="58">
        <v>0</v>
      </c>
      <c r="O205" s="58">
        <v>0</v>
      </c>
      <c r="P205" s="58">
        <v>0</v>
      </c>
      <c r="Q205" s="58">
        <v>0</v>
      </c>
      <c r="R205" s="58">
        <v>0</v>
      </c>
      <c r="S205" s="58">
        <v>0</v>
      </c>
      <c r="T205" s="58">
        <v>0</v>
      </c>
      <c r="U205" s="58">
        <v>0</v>
      </c>
      <c r="W205" s="54">
        <f t="shared" si="211"/>
        <v>0</v>
      </c>
      <c r="X205" s="54">
        <f t="shared" si="212"/>
        <v>0</v>
      </c>
      <c r="Y205" s="54">
        <f t="shared" si="213"/>
        <v>0</v>
      </c>
      <c r="Z205" s="54">
        <f t="shared" si="214"/>
        <v>0</v>
      </c>
      <c r="AA205" s="54">
        <f t="shared" ca="1" si="219"/>
        <v>0</v>
      </c>
      <c r="AB205" s="45" t="s">
        <v>9</v>
      </c>
      <c r="AD205" s="242">
        <f t="shared" si="215"/>
        <v>0</v>
      </c>
      <c r="AE205" s="242">
        <f t="shared" ca="1" si="220"/>
        <v>0</v>
      </c>
    </row>
    <row r="206" spans="1:35" ht="15.95" customHeight="1" outlineLevel="1" x14ac:dyDescent="0.2">
      <c r="A206" s="63" t="s">
        <v>180</v>
      </c>
      <c r="B206" s="54">
        <v>0</v>
      </c>
      <c r="C206" s="54">
        <v>0</v>
      </c>
      <c r="D206" s="54">
        <v>0</v>
      </c>
      <c r="E206" s="54">
        <v>0</v>
      </c>
      <c r="F206" s="54">
        <v>0</v>
      </c>
      <c r="G206" s="54">
        <v>0</v>
      </c>
      <c r="H206" s="54">
        <v>0</v>
      </c>
      <c r="I206" s="54">
        <v>0</v>
      </c>
      <c r="J206" s="54">
        <v>0</v>
      </c>
      <c r="K206" s="54">
        <v>0</v>
      </c>
      <c r="L206" s="58">
        <v>0</v>
      </c>
      <c r="M206" s="58">
        <v>0</v>
      </c>
      <c r="N206" s="58">
        <v>0</v>
      </c>
      <c r="O206" s="58">
        <v>42452</v>
      </c>
      <c r="P206" s="58">
        <v>42452</v>
      </c>
      <c r="Q206" s="58">
        <v>37311</v>
      </c>
      <c r="R206" s="58">
        <v>38348</v>
      </c>
      <c r="S206" s="58">
        <v>38595</v>
      </c>
      <c r="T206" s="58">
        <v>39047</v>
      </c>
      <c r="U206" s="58">
        <v>38890</v>
      </c>
      <c r="W206" s="54">
        <f t="shared" si="211"/>
        <v>0</v>
      </c>
      <c r="X206" s="54">
        <f t="shared" si="212"/>
        <v>0</v>
      </c>
      <c r="Y206" s="54">
        <f t="shared" si="213"/>
        <v>0</v>
      </c>
      <c r="Z206" s="54">
        <f t="shared" si="214"/>
        <v>37311</v>
      </c>
      <c r="AA206" s="54">
        <f t="shared" ca="1" si="219"/>
        <v>38890</v>
      </c>
      <c r="AB206" s="45" t="s">
        <v>9</v>
      </c>
      <c r="AD206" s="242">
        <f t="shared" si="215"/>
        <v>0</v>
      </c>
      <c r="AE206" s="242">
        <f t="shared" ca="1" si="220"/>
        <v>0</v>
      </c>
    </row>
    <row r="207" spans="1:35" ht="15.95" customHeight="1" outlineLevel="1" x14ac:dyDescent="0.2">
      <c r="A207" s="63" t="s">
        <v>181</v>
      </c>
      <c r="B207" s="54">
        <v>0</v>
      </c>
      <c r="C207" s="54">
        <v>0</v>
      </c>
      <c r="D207" s="54">
        <v>0</v>
      </c>
      <c r="E207" s="54">
        <v>0</v>
      </c>
      <c r="F207" s="54">
        <v>0</v>
      </c>
      <c r="G207" s="54">
        <v>0</v>
      </c>
      <c r="H207" s="54">
        <v>0</v>
      </c>
      <c r="I207" s="54">
        <v>0</v>
      </c>
      <c r="J207" s="54">
        <v>0</v>
      </c>
      <c r="K207" s="54">
        <v>0</v>
      </c>
      <c r="L207" s="58">
        <v>0</v>
      </c>
      <c r="M207" s="58">
        <v>0</v>
      </c>
      <c r="N207" s="58">
        <v>0</v>
      </c>
      <c r="O207" s="58">
        <v>0</v>
      </c>
      <c r="P207" s="58">
        <v>0</v>
      </c>
      <c r="Q207" s="58">
        <v>0</v>
      </c>
      <c r="R207" s="58">
        <v>0</v>
      </c>
      <c r="S207" s="58">
        <v>0</v>
      </c>
      <c r="T207" s="58">
        <v>0</v>
      </c>
      <c r="U207" s="58">
        <v>0</v>
      </c>
      <c r="W207" s="54">
        <f t="shared" si="211"/>
        <v>0</v>
      </c>
      <c r="X207" s="54">
        <f t="shared" si="212"/>
        <v>0</v>
      </c>
      <c r="Y207" s="54">
        <f t="shared" si="213"/>
        <v>0</v>
      </c>
      <c r="Z207" s="54">
        <f t="shared" si="214"/>
        <v>0</v>
      </c>
      <c r="AA207" s="54">
        <f t="shared" ca="1" si="219"/>
        <v>0</v>
      </c>
      <c r="AB207" s="45" t="s">
        <v>9</v>
      </c>
      <c r="AD207" s="242">
        <f t="shared" si="215"/>
        <v>0</v>
      </c>
      <c r="AE207" s="242">
        <f t="shared" ca="1" si="220"/>
        <v>0</v>
      </c>
    </row>
    <row r="208" spans="1:35" ht="15.95" customHeight="1" outlineLevel="1" x14ac:dyDescent="0.2">
      <c r="A208" s="63" t="s">
        <v>143</v>
      </c>
      <c r="B208" s="54">
        <v>0</v>
      </c>
      <c r="C208" s="54">
        <v>0</v>
      </c>
      <c r="D208" s="54">
        <v>0</v>
      </c>
      <c r="E208" s="54">
        <v>0</v>
      </c>
      <c r="F208" s="54">
        <v>0</v>
      </c>
      <c r="G208" s="54">
        <v>0</v>
      </c>
      <c r="H208" s="54">
        <v>0</v>
      </c>
      <c r="I208" s="54">
        <v>0</v>
      </c>
      <c r="J208" s="54">
        <v>0</v>
      </c>
      <c r="K208" s="54">
        <v>0</v>
      </c>
      <c r="L208" s="58">
        <v>0</v>
      </c>
      <c r="M208" s="58">
        <v>214</v>
      </c>
      <c r="N208" s="58">
        <v>34553</v>
      </c>
      <c r="O208" s="58">
        <v>216</v>
      </c>
      <c r="P208" s="58">
        <v>0</v>
      </c>
      <c r="Q208" s="58">
        <v>0</v>
      </c>
      <c r="R208" s="58">
        <v>0</v>
      </c>
      <c r="S208" s="58">
        <v>0</v>
      </c>
      <c r="T208" s="58">
        <v>0</v>
      </c>
      <c r="U208" s="58">
        <v>0</v>
      </c>
      <c r="W208" s="54">
        <f t="shared" si="211"/>
        <v>0</v>
      </c>
      <c r="X208" s="54">
        <f t="shared" si="212"/>
        <v>0</v>
      </c>
      <c r="Y208" s="54">
        <f t="shared" si="213"/>
        <v>214</v>
      </c>
      <c r="Z208" s="54">
        <f t="shared" si="214"/>
        <v>0</v>
      </c>
      <c r="AA208" s="54">
        <f t="shared" ca="1" si="219"/>
        <v>0</v>
      </c>
      <c r="AB208" s="45" t="s">
        <v>9</v>
      </c>
      <c r="AD208" s="242">
        <f t="shared" si="215"/>
        <v>0</v>
      </c>
      <c r="AE208" s="242">
        <f t="shared" ca="1" si="220"/>
        <v>0</v>
      </c>
    </row>
    <row r="209" spans="1:31" ht="15.95" customHeight="1" outlineLevel="1" x14ac:dyDescent="0.2">
      <c r="A209" s="61" t="s">
        <v>144</v>
      </c>
      <c r="B209" s="62">
        <f t="shared" ref="B209:P209" si="221">SUM(B210:B224)</f>
        <v>4078.7261499999986</v>
      </c>
      <c r="C209" s="62">
        <f t="shared" si="221"/>
        <v>30976.150710000002</v>
      </c>
      <c r="D209" s="62">
        <f t="shared" si="221"/>
        <v>102417.74725</v>
      </c>
      <c r="E209" s="62">
        <f t="shared" si="221"/>
        <v>211518.32272000011</v>
      </c>
      <c r="F209" s="62">
        <f t="shared" si="221"/>
        <v>248304.00815999997</v>
      </c>
      <c r="G209" s="62">
        <f t="shared" si="221"/>
        <v>269609.18380999996</v>
      </c>
      <c r="H209" s="62">
        <f t="shared" si="221"/>
        <v>245416.38450999995</v>
      </c>
      <c r="I209" s="62">
        <f t="shared" si="221"/>
        <v>287534.50555</v>
      </c>
      <c r="J209" s="62">
        <f t="shared" si="221"/>
        <v>295597.92748000001</v>
      </c>
      <c r="K209" s="62">
        <f t="shared" si="221"/>
        <v>298766.10915999999</v>
      </c>
      <c r="L209" s="62">
        <f t="shared" si="221"/>
        <v>310313.26958000008</v>
      </c>
      <c r="M209" s="62">
        <f t="shared" si="221"/>
        <v>321222</v>
      </c>
      <c r="N209" s="62">
        <f t="shared" si="221"/>
        <v>293208</v>
      </c>
      <c r="O209" s="62">
        <f t="shared" si="221"/>
        <v>296982</v>
      </c>
      <c r="P209" s="62">
        <f t="shared" si="221"/>
        <v>297741</v>
      </c>
      <c r="Q209" s="62">
        <f t="shared" ref="Q209:R209" si="222">SUM(Q210:Q224)</f>
        <v>301907</v>
      </c>
      <c r="R209" s="62">
        <f t="shared" si="222"/>
        <v>305085</v>
      </c>
      <c r="S209" s="62">
        <f t="shared" ref="S209:T209" si="223">SUM(S210:S224)</f>
        <v>311409</v>
      </c>
      <c r="T209" s="62">
        <f t="shared" si="223"/>
        <v>310797</v>
      </c>
      <c r="U209" s="62">
        <f t="shared" ref="U209" si="224">SUM(U210:U224)</f>
        <v>310158</v>
      </c>
      <c r="W209" s="62">
        <f t="shared" si="211"/>
        <v>211518.32272000011</v>
      </c>
      <c r="X209" s="62">
        <f t="shared" si="212"/>
        <v>287534.50555</v>
      </c>
      <c r="Y209" s="62">
        <f t="shared" si="213"/>
        <v>321222</v>
      </c>
      <c r="Z209" s="62">
        <f t="shared" si="214"/>
        <v>301907</v>
      </c>
      <c r="AA209" s="62">
        <f t="shared" ca="1" si="219"/>
        <v>310158</v>
      </c>
      <c r="AB209" s="45" t="s">
        <v>9</v>
      </c>
      <c r="AD209" s="242">
        <f t="shared" si="215"/>
        <v>0</v>
      </c>
      <c r="AE209" s="242">
        <f t="shared" ca="1" si="220"/>
        <v>0</v>
      </c>
    </row>
    <row r="210" spans="1:31" ht="15.95" customHeight="1" outlineLevel="1" x14ac:dyDescent="0.2">
      <c r="A210" s="63" t="s">
        <v>135</v>
      </c>
      <c r="B210" s="58">
        <v>0</v>
      </c>
      <c r="C210" s="58">
        <v>0</v>
      </c>
      <c r="D210" s="58">
        <v>0</v>
      </c>
      <c r="E210" s="58">
        <v>0</v>
      </c>
      <c r="F210" s="58">
        <v>0</v>
      </c>
      <c r="G210" s="58">
        <v>0</v>
      </c>
      <c r="H210" s="58">
        <v>0</v>
      </c>
      <c r="I210" s="58">
        <v>0</v>
      </c>
      <c r="J210" s="58">
        <v>0</v>
      </c>
      <c r="K210" s="58">
        <v>0</v>
      </c>
      <c r="L210" s="58">
        <v>0</v>
      </c>
      <c r="M210" s="58">
        <v>0</v>
      </c>
      <c r="N210" s="58">
        <v>0</v>
      </c>
      <c r="O210" s="58">
        <v>0</v>
      </c>
      <c r="P210" s="58">
        <v>0</v>
      </c>
      <c r="Q210" s="58">
        <v>0</v>
      </c>
      <c r="R210" s="58">
        <v>0</v>
      </c>
      <c r="S210" s="58">
        <v>0</v>
      </c>
      <c r="T210" s="58">
        <v>0</v>
      </c>
      <c r="U210" s="58">
        <v>0</v>
      </c>
      <c r="W210" s="58">
        <f t="shared" si="211"/>
        <v>0</v>
      </c>
      <c r="X210" s="58">
        <f t="shared" si="212"/>
        <v>0</v>
      </c>
      <c r="Y210" s="58">
        <f t="shared" si="213"/>
        <v>0</v>
      </c>
      <c r="Z210" s="58">
        <f t="shared" si="214"/>
        <v>0</v>
      </c>
      <c r="AA210" s="58">
        <f t="shared" ca="1" si="219"/>
        <v>0</v>
      </c>
      <c r="AB210" s="45" t="s">
        <v>9</v>
      </c>
      <c r="AD210" s="242">
        <f t="shared" si="215"/>
        <v>0</v>
      </c>
      <c r="AE210" s="242">
        <f t="shared" ca="1" si="220"/>
        <v>0</v>
      </c>
    </row>
    <row r="211" spans="1:31" ht="15.95" customHeight="1" outlineLevel="1" x14ac:dyDescent="0.2">
      <c r="A211" s="63" t="s">
        <v>136</v>
      </c>
      <c r="B211" s="54">
        <v>105.822</v>
      </c>
      <c r="C211" s="54">
        <v>0.1</v>
      </c>
      <c r="D211" s="54">
        <v>12313.19917</v>
      </c>
      <c r="E211" s="54">
        <v>0</v>
      </c>
      <c r="F211" s="54">
        <v>6108.7653100000007</v>
      </c>
      <c r="G211" s="54">
        <v>28320.281480000005</v>
      </c>
      <c r="H211" s="54">
        <v>4422</v>
      </c>
      <c r="I211" s="54">
        <v>0.9425</v>
      </c>
      <c r="J211" s="54">
        <v>0</v>
      </c>
      <c r="K211" s="54">
        <v>0</v>
      </c>
      <c r="L211" s="58">
        <v>0</v>
      </c>
      <c r="M211" s="58">
        <v>0</v>
      </c>
      <c r="N211" s="58">
        <v>0</v>
      </c>
      <c r="O211" s="58">
        <v>0</v>
      </c>
      <c r="P211" s="58">
        <v>0</v>
      </c>
      <c r="Q211" s="58">
        <v>0</v>
      </c>
      <c r="R211" s="58">
        <v>0</v>
      </c>
      <c r="S211" s="58">
        <v>0</v>
      </c>
      <c r="T211" s="58">
        <v>0</v>
      </c>
      <c r="U211" s="58">
        <v>0</v>
      </c>
      <c r="W211" s="54">
        <f t="shared" si="211"/>
        <v>0</v>
      </c>
      <c r="X211" s="54">
        <f t="shared" si="212"/>
        <v>0.9425</v>
      </c>
      <c r="Y211" s="54">
        <f t="shared" si="213"/>
        <v>0</v>
      </c>
      <c r="Z211" s="54">
        <f t="shared" si="214"/>
        <v>0</v>
      </c>
      <c r="AA211" s="54">
        <f t="shared" ca="1" si="219"/>
        <v>0</v>
      </c>
      <c r="AB211" s="45" t="s">
        <v>9</v>
      </c>
      <c r="AD211" s="242">
        <f t="shared" si="215"/>
        <v>0</v>
      </c>
      <c r="AE211" s="242">
        <f t="shared" ca="1" si="220"/>
        <v>0</v>
      </c>
    </row>
    <row r="212" spans="1:31" ht="15.95" customHeight="1" outlineLevel="1" x14ac:dyDescent="0.2">
      <c r="A212" s="63" t="s">
        <v>145</v>
      </c>
      <c r="B212" s="54">
        <v>0</v>
      </c>
      <c r="C212" s="54">
        <v>0</v>
      </c>
      <c r="D212" s="54">
        <v>0</v>
      </c>
      <c r="E212" s="54">
        <v>0</v>
      </c>
      <c r="F212" s="54">
        <v>0</v>
      </c>
      <c r="G212" s="54">
        <v>0</v>
      </c>
      <c r="H212" s="54">
        <v>0</v>
      </c>
      <c r="I212" s="54">
        <v>0</v>
      </c>
      <c r="J212" s="54">
        <v>0</v>
      </c>
      <c r="K212" s="54">
        <v>0</v>
      </c>
      <c r="L212" s="58">
        <v>0</v>
      </c>
      <c r="M212" s="58">
        <v>0</v>
      </c>
      <c r="N212" s="58">
        <v>0</v>
      </c>
      <c r="O212" s="58">
        <v>0</v>
      </c>
      <c r="P212" s="58">
        <v>0</v>
      </c>
      <c r="Q212" s="58">
        <v>0</v>
      </c>
      <c r="R212" s="58">
        <v>0</v>
      </c>
      <c r="S212" s="58">
        <v>0</v>
      </c>
      <c r="T212" s="58">
        <v>0</v>
      </c>
      <c r="U212" s="58">
        <v>0</v>
      </c>
      <c r="W212" s="54">
        <f t="shared" si="211"/>
        <v>0</v>
      </c>
      <c r="X212" s="54">
        <f t="shared" si="212"/>
        <v>0</v>
      </c>
      <c r="Y212" s="54">
        <f t="shared" si="213"/>
        <v>0</v>
      </c>
      <c r="Z212" s="54">
        <f t="shared" si="214"/>
        <v>0</v>
      </c>
      <c r="AA212" s="54">
        <f t="shared" ca="1" si="219"/>
        <v>0</v>
      </c>
      <c r="AB212" s="45" t="s">
        <v>9</v>
      </c>
      <c r="AD212" s="242">
        <f t="shared" si="215"/>
        <v>0</v>
      </c>
      <c r="AE212" s="242">
        <f t="shared" ca="1" si="220"/>
        <v>0</v>
      </c>
    </row>
    <row r="213" spans="1:31" ht="15.95" customHeight="1" outlineLevel="1" x14ac:dyDescent="0.2">
      <c r="A213" s="63" t="s">
        <v>134</v>
      </c>
      <c r="B213" s="54">
        <v>0</v>
      </c>
      <c r="C213" s="54">
        <v>0</v>
      </c>
      <c r="D213" s="54">
        <v>564.44875000000002</v>
      </c>
      <c r="E213" s="54">
        <v>1887.47531</v>
      </c>
      <c r="F213" s="54">
        <v>3229.4101099999998</v>
      </c>
      <c r="G213" s="54">
        <v>4137.87583</v>
      </c>
      <c r="H213" s="54">
        <v>4329.1096500000003</v>
      </c>
      <c r="I213" s="54">
        <v>4977.1057599999995</v>
      </c>
      <c r="J213" s="54">
        <v>5001.1011600000002</v>
      </c>
      <c r="K213" s="54">
        <v>5009.7005999999992</v>
      </c>
      <c r="L213" s="58">
        <v>5070.9164099999998</v>
      </c>
      <c r="M213" s="58">
        <v>5164</v>
      </c>
      <c r="N213" s="58">
        <v>5290</v>
      </c>
      <c r="O213" s="58">
        <v>5443</v>
      </c>
      <c r="P213" s="58">
        <v>5623</v>
      </c>
      <c r="Q213" s="58">
        <v>5803</v>
      </c>
      <c r="R213" s="58">
        <v>5992</v>
      </c>
      <c r="S213" s="58">
        <v>6180</v>
      </c>
      <c r="T213" s="58">
        <v>6166</v>
      </c>
      <c r="U213" s="58">
        <v>4029</v>
      </c>
      <c r="W213" s="54">
        <f t="shared" si="211"/>
        <v>1887.47531</v>
      </c>
      <c r="X213" s="54">
        <f t="shared" si="212"/>
        <v>4977.1057599999995</v>
      </c>
      <c r="Y213" s="54">
        <f t="shared" si="213"/>
        <v>5164</v>
      </c>
      <c r="Z213" s="54">
        <f t="shared" si="214"/>
        <v>5803</v>
      </c>
      <c r="AA213" s="54">
        <f t="shared" ca="1" si="219"/>
        <v>4029</v>
      </c>
      <c r="AB213" s="45" t="s">
        <v>9</v>
      </c>
      <c r="AD213" s="242">
        <f t="shared" si="215"/>
        <v>0</v>
      </c>
      <c r="AE213" s="242">
        <f t="shared" ca="1" si="220"/>
        <v>0</v>
      </c>
    </row>
    <row r="214" spans="1:31" ht="15.95" customHeight="1" outlineLevel="1" x14ac:dyDescent="0.2">
      <c r="A214" s="63" t="s">
        <v>137</v>
      </c>
      <c r="B214" s="54">
        <v>0</v>
      </c>
      <c r="C214" s="54">
        <v>0</v>
      </c>
      <c r="D214" s="54">
        <v>0</v>
      </c>
      <c r="E214" s="54">
        <v>0</v>
      </c>
      <c r="F214" s="54">
        <v>0</v>
      </c>
      <c r="G214" s="54">
        <v>0</v>
      </c>
      <c r="H214" s="54">
        <v>0</v>
      </c>
      <c r="I214" s="54">
        <v>0</v>
      </c>
      <c r="J214" s="54">
        <v>0</v>
      </c>
      <c r="K214" s="54">
        <v>0</v>
      </c>
      <c r="L214" s="58">
        <v>0</v>
      </c>
      <c r="M214" s="58">
        <v>631</v>
      </c>
      <c r="N214" s="58">
        <v>631</v>
      </c>
      <c r="O214" s="58">
        <v>631</v>
      </c>
      <c r="P214" s="58">
        <v>631</v>
      </c>
      <c r="Q214" s="58">
        <v>631</v>
      </c>
      <c r="R214" s="58">
        <v>582</v>
      </c>
      <c r="S214" s="58">
        <v>582</v>
      </c>
      <c r="T214" s="58">
        <v>582</v>
      </c>
      <c r="U214" s="58">
        <v>631</v>
      </c>
      <c r="W214" s="54">
        <f t="shared" si="211"/>
        <v>0</v>
      </c>
      <c r="X214" s="54">
        <f t="shared" si="212"/>
        <v>0</v>
      </c>
      <c r="Y214" s="54">
        <f t="shared" si="213"/>
        <v>631</v>
      </c>
      <c r="Z214" s="54">
        <f t="shared" si="214"/>
        <v>631</v>
      </c>
      <c r="AA214" s="54">
        <f t="shared" ca="1" si="219"/>
        <v>631</v>
      </c>
      <c r="AB214" s="45" t="s">
        <v>9</v>
      </c>
      <c r="AD214" s="242">
        <f t="shared" si="215"/>
        <v>0</v>
      </c>
      <c r="AE214" s="242">
        <f t="shared" ca="1" si="220"/>
        <v>0</v>
      </c>
    </row>
    <row r="215" spans="1:31" ht="15.95" customHeight="1" outlineLevel="1" x14ac:dyDescent="0.2">
      <c r="A215" s="63" t="s">
        <v>146</v>
      </c>
      <c r="B215" s="54">
        <v>0</v>
      </c>
      <c r="C215" s="54">
        <v>0</v>
      </c>
      <c r="D215" s="54">
        <v>0</v>
      </c>
      <c r="E215" s="54">
        <v>0</v>
      </c>
      <c r="F215" s="54">
        <v>0</v>
      </c>
      <c r="G215" s="54">
        <v>0</v>
      </c>
      <c r="H215" s="54">
        <v>0</v>
      </c>
      <c r="I215" s="54">
        <v>0</v>
      </c>
      <c r="J215" s="54">
        <v>0</v>
      </c>
      <c r="K215" s="54">
        <v>0</v>
      </c>
      <c r="L215" s="58">
        <v>0</v>
      </c>
      <c r="M215" s="58">
        <v>0</v>
      </c>
      <c r="N215" s="58">
        <v>0</v>
      </c>
      <c r="O215" s="58">
        <v>0</v>
      </c>
      <c r="P215" s="58">
        <v>0</v>
      </c>
      <c r="Q215" s="58">
        <v>0</v>
      </c>
      <c r="R215" s="58">
        <v>0</v>
      </c>
      <c r="S215" s="58">
        <v>0</v>
      </c>
      <c r="T215" s="58">
        <v>0</v>
      </c>
      <c r="U215" s="58">
        <v>0</v>
      </c>
      <c r="W215" s="54">
        <f t="shared" si="211"/>
        <v>0</v>
      </c>
      <c r="X215" s="54">
        <f t="shared" si="212"/>
        <v>0</v>
      </c>
      <c r="Y215" s="54">
        <f t="shared" si="213"/>
        <v>0</v>
      </c>
      <c r="Z215" s="54">
        <f t="shared" si="214"/>
        <v>0</v>
      </c>
      <c r="AA215" s="54">
        <f t="shared" ca="1" si="219"/>
        <v>0</v>
      </c>
      <c r="AB215" s="45" t="s">
        <v>9</v>
      </c>
      <c r="AD215" s="242">
        <f t="shared" si="215"/>
        <v>0</v>
      </c>
      <c r="AE215" s="242">
        <f t="shared" ca="1" si="220"/>
        <v>0</v>
      </c>
    </row>
    <row r="216" spans="1:31" ht="15.95" customHeight="1" outlineLevel="1" x14ac:dyDescent="0.2">
      <c r="A216" s="63" t="s">
        <v>138</v>
      </c>
      <c r="B216" s="54">
        <v>0</v>
      </c>
      <c r="C216" s="54">
        <v>0</v>
      </c>
      <c r="D216" s="54">
        <v>0</v>
      </c>
      <c r="E216" s="54">
        <v>0</v>
      </c>
      <c r="F216" s="54">
        <v>0</v>
      </c>
      <c r="G216" s="54">
        <v>0</v>
      </c>
      <c r="H216" s="54">
        <v>0</v>
      </c>
      <c r="I216" s="54">
        <v>0</v>
      </c>
      <c r="J216" s="54">
        <v>0</v>
      </c>
      <c r="K216" s="54">
        <v>0</v>
      </c>
      <c r="L216" s="58">
        <v>0</v>
      </c>
      <c r="M216" s="58">
        <v>0</v>
      </c>
      <c r="N216" s="58">
        <v>0</v>
      </c>
      <c r="O216" s="58">
        <v>0</v>
      </c>
      <c r="P216" s="58">
        <v>0</v>
      </c>
      <c r="Q216" s="58">
        <v>0</v>
      </c>
      <c r="R216" s="58">
        <v>0</v>
      </c>
      <c r="S216" s="58">
        <v>0</v>
      </c>
      <c r="T216" s="58">
        <v>0</v>
      </c>
      <c r="U216" s="58">
        <v>0</v>
      </c>
      <c r="W216" s="54">
        <f t="shared" si="211"/>
        <v>0</v>
      </c>
      <c r="X216" s="54">
        <f t="shared" si="212"/>
        <v>0</v>
      </c>
      <c r="Y216" s="54">
        <f t="shared" si="213"/>
        <v>0</v>
      </c>
      <c r="Z216" s="54">
        <f t="shared" si="214"/>
        <v>0</v>
      </c>
      <c r="AA216" s="54">
        <f t="shared" ca="1" si="219"/>
        <v>0</v>
      </c>
      <c r="AB216" s="45" t="s">
        <v>9</v>
      </c>
      <c r="AD216" s="242">
        <f t="shared" si="215"/>
        <v>0</v>
      </c>
      <c r="AE216" s="242">
        <f t="shared" ca="1" si="220"/>
        <v>0</v>
      </c>
    </row>
    <row r="217" spans="1:31" ht="15.95" customHeight="1" outlineLevel="1" x14ac:dyDescent="0.2">
      <c r="A217" s="63" t="s">
        <v>139</v>
      </c>
      <c r="B217" s="54">
        <v>0</v>
      </c>
      <c r="C217" s="54">
        <v>0</v>
      </c>
      <c r="D217" s="54">
        <v>0</v>
      </c>
      <c r="E217" s="54">
        <v>0</v>
      </c>
      <c r="F217" s="54">
        <v>0</v>
      </c>
      <c r="G217" s="54">
        <v>0</v>
      </c>
      <c r="H217" s="54">
        <v>0</v>
      </c>
      <c r="I217" s="54">
        <v>0</v>
      </c>
      <c r="J217" s="54">
        <v>0</v>
      </c>
      <c r="K217" s="54">
        <v>0</v>
      </c>
      <c r="L217" s="58">
        <v>0</v>
      </c>
      <c r="M217" s="58">
        <v>0</v>
      </c>
      <c r="N217" s="58">
        <v>0</v>
      </c>
      <c r="O217" s="58">
        <v>0</v>
      </c>
      <c r="P217" s="58">
        <v>0</v>
      </c>
      <c r="Q217" s="58">
        <v>0</v>
      </c>
      <c r="R217" s="58">
        <v>0</v>
      </c>
      <c r="S217" s="58">
        <v>0</v>
      </c>
      <c r="T217" s="58">
        <v>0</v>
      </c>
      <c r="U217" s="58">
        <v>0</v>
      </c>
      <c r="W217" s="54">
        <f t="shared" si="211"/>
        <v>0</v>
      </c>
      <c r="X217" s="54">
        <f t="shared" si="212"/>
        <v>0</v>
      </c>
      <c r="Y217" s="54">
        <f t="shared" si="213"/>
        <v>0</v>
      </c>
      <c r="Z217" s="54">
        <f t="shared" si="214"/>
        <v>0</v>
      </c>
      <c r="AA217" s="54">
        <f t="shared" ca="1" si="219"/>
        <v>0</v>
      </c>
      <c r="AB217" s="45" t="s">
        <v>9</v>
      </c>
      <c r="AD217" s="242">
        <f t="shared" si="215"/>
        <v>0</v>
      </c>
      <c r="AE217" s="242">
        <f t="shared" ca="1" si="220"/>
        <v>0</v>
      </c>
    </row>
    <row r="218" spans="1:31" ht="15.95" customHeight="1" outlineLevel="1" x14ac:dyDescent="0.2">
      <c r="A218" s="63" t="s">
        <v>140</v>
      </c>
      <c r="B218" s="54">
        <v>0</v>
      </c>
      <c r="C218" s="54">
        <v>0</v>
      </c>
      <c r="D218" s="54">
        <v>0</v>
      </c>
      <c r="E218" s="54">
        <v>0</v>
      </c>
      <c r="F218" s="54">
        <v>0</v>
      </c>
      <c r="G218" s="54">
        <v>0</v>
      </c>
      <c r="H218" s="54">
        <v>0</v>
      </c>
      <c r="I218" s="54">
        <v>0</v>
      </c>
      <c r="J218" s="54">
        <v>0</v>
      </c>
      <c r="K218" s="54">
        <v>0</v>
      </c>
      <c r="L218" s="58">
        <v>0</v>
      </c>
      <c r="M218" s="58">
        <v>0</v>
      </c>
      <c r="N218" s="58">
        <v>0</v>
      </c>
      <c r="O218" s="58">
        <v>0</v>
      </c>
      <c r="P218" s="58">
        <v>0</v>
      </c>
      <c r="Q218" s="58">
        <v>0</v>
      </c>
      <c r="R218" s="58">
        <v>0</v>
      </c>
      <c r="S218" s="58">
        <v>0</v>
      </c>
      <c r="T218" s="58">
        <v>0</v>
      </c>
      <c r="U218" s="58">
        <v>0</v>
      </c>
      <c r="W218" s="54">
        <f t="shared" si="211"/>
        <v>0</v>
      </c>
      <c r="X218" s="54">
        <f t="shared" si="212"/>
        <v>0</v>
      </c>
      <c r="Y218" s="54">
        <f t="shared" si="213"/>
        <v>0</v>
      </c>
      <c r="Z218" s="54">
        <f t="shared" si="214"/>
        <v>0</v>
      </c>
      <c r="AA218" s="54">
        <f t="shared" ca="1" si="219"/>
        <v>0</v>
      </c>
      <c r="AB218" s="45" t="s">
        <v>9</v>
      </c>
      <c r="AD218" s="242">
        <f t="shared" si="215"/>
        <v>0</v>
      </c>
      <c r="AE218" s="242">
        <f t="shared" ca="1" si="220"/>
        <v>0</v>
      </c>
    </row>
    <row r="219" spans="1:31" ht="15.95" customHeight="1" outlineLevel="1" x14ac:dyDescent="0.2">
      <c r="A219" s="63" t="s">
        <v>142</v>
      </c>
      <c r="B219" s="54">
        <v>0</v>
      </c>
      <c r="C219" s="54">
        <v>0</v>
      </c>
      <c r="D219" s="54">
        <v>0</v>
      </c>
      <c r="E219" s="54">
        <v>0</v>
      </c>
      <c r="F219" s="54">
        <v>0</v>
      </c>
      <c r="G219" s="54">
        <v>0</v>
      </c>
      <c r="H219" s="54">
        <v>0</v>
      </c>
      <c r="I219" s="54">
        <v>0</v>
      </c>
      <c r="J219" s="54">
        <v>0</v>
      </c>
      <c r="K219" s="54">
        <v>0</v>
      </c>
      <c r="L219" s="58">
        <v>0</v>
      </c>
      <c r="M219" s="58">
        <v>0</v>
      </c>
      <c r="N219" s="58">
        <v>0</v>
      </c>
      <c r="O219" s="58">
        <v>0</v>
      </c>
      <c r="P219" s="58">
        <v>0</v>
      </c>
      <c r="Q219" s="58">
        <v>0</v>
      </c>
      <c r="R219" s="58">
        <v>0</v>
      </c>
      <c r="S219" s="58">
        <v>0</v>
      </c>
      <c r="T219" s="58">
        <v>0</v>
      </c>
      <c r="U219" s="58">
        <v>0</v>
      </c>
      <c r="W219" s="54">
        <f t="shared" si="211"/>
        <v>0</v>
      </c>
      <c r="X219" s="54">
        <f t="shared" si="212"/>
        <v>0</v>
      </c>
      <c r="Y219" s="54">
        <f t="shared" si="213"/>
        <v>0</v>
      </c>
      <c r="Z219" s="54">
        <f t="shared" si="214"/>
        <v>0</v>
      </c>
      <c r="AA219" s="54">
        <f t="shared" ca="1" si="219"/>
        <v>0</v>
      </c>
      <c r="AB219" s="45" t="s">
        <v>9</v>
      </c>
      <c r="AD219" s="242">
        <f t="shared" si="215"/>
        <v>0</v>
      </c>
      <c r="AE219" s="242">
        <f t="shared" ca="1" si="220"/>
        <v>0</v>
      </c>
    </row>
    <row r="220" spans="1:31" ht="15.95" customHeight="1" outlineLevel="1" x14ac:dyDescent="0.2">
      <c r="A220" s="63" t="s">
        <v>180</v>
      </c>
      <c r="B220" s="54">
        <v>3972.9041499999985</v>
      </c>
      <c r="C220" s="54">
        <v>30976.050710000003</v>
      </c>
      <c r="D220" s="54">
        <v>89540.099329999997</v>
      </c>
      <c r="E220" s="54">
        <v>209207.9370700001</v>
      </c>
      <c r="F220" s="54">
        <v>238965.83273999998</v>
      </c>
      <c r="G220" s="54">
        <v>237151.02649999998</v>
      </c>
      <c r="H220" s="54">
        <v>236643.42542999994</v>
      </c>
      <c r="I220" s="54">
        <v>282534.96314000001</v>
      </c>
      <c r="J220" s="54">
        <v>290575.68745999999</v>
      </c>
      <c r="K220" s="54">
        <v>293735.62498999998</v>
      </c>
      <c r="L220" s="58">
        <v>306261.93266000005</v>
      </c>
      <c r="M220" s="58">
        <v>315198</v>
      </c>
      <c r="N220" s="58">
        <v>287211</v>
      </c>
      <c r="O220" s="58">
        <v>290685</v>
      </c>
      <c r="P220" s="58">
        <v>291267</v>
      </c>
      <c r="Q220" s="58">
        <v>295258</v>
      </c>
      <c r="R220" s="58">
        <v>298297</v>
      </c>
      <c r="S220" s="58">
        <v>304435</v>
      </c>
      <c r="T220" s="58">
        <v>303840</v>
      </c>
      <c r="U220" s="58">
        <v>305293</v>
      </c>
      <c r="W220" s="54">
        <f t="shared" si="211"/>
        <v>209207.9370700001</v>
      </c>
      <c r="X220" s="54">
        <f t="shared" si="212"/>
        <v>282534.96314000001</v>
      </c>
      <c r="Y220" s="54">
        <f t="shared" si="213"/>
        <v>315198</v>
      </c>
      <c r="Z220" s="54">
        <f t="shared" si="214"/>
        <v>295258</v>
      </c>
      <c r="AA220" s="54">
        <f t="shared" ca="1" si="219"/>
        <v>305293</v>
      </c>
      <c r="AB220" s="45" t="s">
        <v>9</v>
      </c>
      <c r="AD220" s="242">
        <f t="shared" si="215"/>
        <v>0</v>
      </c>
      <c r="AE220" s="242">
        <f t="shared" ca="1" si="220"/>
        <v>0</v>
      </c>
    </row>
    <row r="221" spans="1:31" ht="15.95" customHeight="1" outlineLevel="1" x14ac:dyDescent="0.2">
      <c r="A221" s="63" t="s">
        <v>143</v>
      </c>
      <c r="B221" s="54">
        <v>0</v>
      </c>
      <c r="C221" s="54">
        <v>0</v>
      </c>
      <c r="D221" s="54">
        <v>0</v>
      </c>
      <c r="E221" s="54">
        <v>0</v>
      </c>
      <c r="F221" s="54">
        <v>0</v>
      </c>
      <c r="G221" s="54">
        <v>0</v>
      </c>
      <c r="H221" s="54">
        <v>0</v>
      </c>
      <c r="I221" s="54">
        <v>0</v>
      </c>
      <c r="J221" s="54">
        <v>0</v>
      </c>
      <c r="K221" s="54">
        <v>0</v>
      </c>
      <c r="L221" s="58">
        <v>0</v>
      </c>
      <c r="M221" s="58">
        <v>0</v>
      </c>
      <c r="N221" s="58">
        <v>0</v>
      </c>
      <c r="O221" s="58">
        <v>0</v>
      </c>
      <c r="P221" s="58">
        <v>0</v>
      </c>
      <c r="Q221" s="58">
        <v>0</v>
      </c>
      <c r="R221" s="58">
        <v>0</v>
      </c>
      <c r="S221" s="58">
        <v>0</v>
      </c>
      <c r="T221" s="58">
        <v>0</v>
      </c>
      <c r="U221" s="58">
        <v>0</v>
      </c>
      <c r="W221" s="54">
        <f t="shared" si="211"/>
        <v>0</v>
      </c>
      <c r="X221" s="54">
        <f t="shared" si="212"/>
        <v>0</v>
      </c>
      <c r="Y221" s="54">
        <f t="shared" si="213"/>
        <v>0</v>
      </c>
      <c r="Z221" s="54">
        <f t="shared" si="214"/>
        <v>0</v>
      </c>
      <c r="AA221" s="54">
        <f t="shared" ca="1" si="219"/>
        <v>0</v>
      </c>
      <c r="AB221" s="45" t="s">
        <v>9</v>
      </c>
      <c r="AD221" s="242">
        <f t="shared" si="215"/>
        <v>0</v>
      </c>
      <c r="AE221" s="242">
        <f t="shared" ca="1" si="220"/>
        <v>0</v>
      </c>
    </row>
    <row r="222" spans="1:31" ht="15.95" customHeight="1" outlineLevel="1" x14ac:dyDescent="0.2">
      <c r="A222" s="63" t="s">
        <v>147</v>
      </c>
      <c r="B222" s="54">
        <v>0</v>
      </c>
      <c r="C222" s="54">
        <v>0</v>
      </c>
      <c r="D222" s="54">
        <v>0</v>
      </c>
      <c r="E222" s="54">
        <v>0</v>
      </c>
      <c r="F222" s="54">
        <v>0</v>
      </c>
      <c r="G222" s="54">
        <v>0</v>
      </c>
      <c r="H222" s="54">
        <v>0</v>
      </c>
      <c r="I222" s="54">
        <v>0</v>
      </c>
      <c r="J222" s="54">
        <v>0</v>
      </c>
      <c r="K222" s="54">
        <v>0</v>
      </c>
      <c r="L222" s="58">
        <v>0</v>
      </c>
      <c r="M222" s="58">
        <v>0</v>
      </c>
      <c r="N222" s="58">
        <v>0</v>
      </c>
      <c r="O222" s="58">
        <v>0</v>
      </c>
      <c r="P222" s="58">
        <v>0</v>
      </c>
      <c r="Q222" s="58">
        <v>0</v>
      </c>
      <c r="R222" s="58">
        <v>0</v>
      </c>
      <c r="S222" s="58">
        <v>0</v>
      </c>
      <c r="T222" s="58">
        <v>0</v>
      </c>
      <c r="U222" s="58">
        <v>0</v>
      </c>
      <c r="W222" s="54">
        <f t="shared" si="211"/>
        <v>0</v>
      </c>
      <c r="X222" s="54">
        <f t="shared" si="212"/>
        <v>0</v>
      </c>
      <c r="Y222" s="54">
        <f t="shared" si="213"/>
        <v>0</v>
      </c>
      <c r="Z222" s="54">
        <f t="shared" si="214"/>
        <v>0</v>
      </c>
      <c r="AA222" s="54">
        <f t="shared" ca="1" si="219"/>
        <v>0</v>
      </c>
      <c r="AB222" s="45" t="s">
        <v>9</v>
      </c>
      <c r="AD222" s="242">
        <f t="shared" si="215"/>
        <v>0</v>
      </c>
      <c r="AE222" s="242">
        <f t="shared" ca="1" si="220"/>
        <v>0</v>
      </c>
    </row>
    <row r="223" spans="1:31" ht="15.95" customHeight="1" outlineLevel="1" x14ac:dyDescent="0.2">
      <c r="A223" s="63" t="s">
        <v>148</v>
      </c>
      <c r="B223" s="54">
        <v>0</v>
      </c>
      <c r="C223" s="54">
        <v>0</v>
      </c>
      <c r="D223" s="54">
        <v>0</v>
      </c>
      <c r="E223" s="54">
        <v>422.91033999999996</v>
      </c>
      <c r="F223" s="54">
        <v>0</v>
      </c>
      <c r="G223" s="54">
        <v>0</v>
      </c>
      <c r="H223" s="54">
        <v>21.849430000000002</v>
      </c>
      <c r="I223" s="54">
        <v>21.494150000000001</v>
      </c>
      <c r="J223" s="54">
        <v>21.138860000000001</v>
      </c>
      <c r="K223" s="54">
        <v>20.783570000000001</v>
      </c>
      <c r="L223" s="58">
        <v>-1019.5794900000002</v>
      </c>
      <c r="M223" s="58">
        <v>229</v>
      </c>
      <c r="N223" s="58">
        <v>76</v>
      </c>
      <c r="O223" s="58">
        <v>223</v>
      </c>
      <c r="P223" s="58">
        <v>220</v>
      </c>
      <c r="Q223" s="58">
        <v>215</v>
      </c>
      <c r="R223" s="58">
        <v>214</v>
      </c>
      <c r="S223" s="58">
        <v>212</v>
      </c>
      <c r="T223" s="58">
        <v>209</v>
      </c>
      <c r="U223" s="58">
        <v>205</v>
      </c>
      <c r="W223" s="54">
        <f t="shared" si="211"/>
        <v>422.91033999999996</v>
      </c>
      <c r="X223" s="54">
        <f t="shared" si="212"/>
        <v>21.494150000000001</v>
      </c>
      <c r="Y223" s="54">
        <f t="shared" si="213"/>
        <v>229</v>
      </c>
      <c r="Z223" s="54">
        <f t="shared" si="214"/>
        <v>215</v>
      </c>
      <c r="AA223" s="54">
        <f t="shared" ca="1" si="219"/>
        <v>205</v>
      </c>
      <c r="AB223" s="45" t="s">
        <v>9</v>
      </c>
      <c r="AD223" s="242">
        <f t="shared" si="215"/>
        <v>0</v>
      </c>
      <c r="AE223" s="242">
        <f t="shared" ca="1" si="220"/>
        <v>0</v>
      </c>
    </row>
    <row r="224" spans="1:31" ht="15.95" customHeight="1" outlineLevel="1" x14ac:dyDescent="0.2">
      <c r="A224" s="63" t="s">
        <v>149</v>
      </c>
      <c r="B224" s="54">
        <v>0</v>
      </c>
      <c r="C224" s="54">
        <v>0</v>
      </c>
      <c r="D224" s="54">
        <v>0</v>
      </c>
      <c r="E224" s="54">
        <v>0</v>
      </c>
      <c r="F224" s="54">
        <v>0</v>
      </c>
      <c r="G224" s="54">
        <v>0</v>
      </c>
      <c r="H224" s="54">
        <v>0</v>
      </c>
      <c r="I224" s="54">
        <v>0</v>
      </c>
      <c r="J224" s="54">
        <v>0</v>
      </c>
      <c r="K224" s="54">
        <v>0</v>
      </c>
      <c r="L224" s="58">
        <v>0</v>
      </c>
      <c r="M224" s="58">
        <v>0</v>
      </c>
      <c r="N224" s="58">
        <v>0</v>
      </c>
      <c r="O224" s="58">
        <v>0</v>
      </c>
      <c r="P224" s="58">
        <v>0</v>
      </c>
      <c r="Q224" s="58">
        <v>0</v>
      </c>
      <c r="R224" s="58">
        <v>0</v>
      </c>
      <c r="S224" s="58">
        <v>0</v>
      </c>
      <c r="T224" s="58">
        <v>0</v>
      </c>
      <c r="U224" s="58">
        <v>0</v>
      </c>
      <c r="W224" s="54">
        <f t="shared" si="211"/>
        <v>0</v>
      </c>
      <c r="X224" s="54">
        <f t="shared" si="212"/>
        <v>0</v>
      </c>
      <c r="Y224" s="54">
        <f t="shared" si="213"/>
        <v>0</v>
      </c>
      <c r="Z224" s="54">
        <f t="shared" si="214"/>
        <v>0</v>
      </c>
      <c r="AA224" s="54">
        <f t="shared" ca="1" si="219"/>
        <v>0</v>
      </c>
      <c r="AB224" s="45" t="s">
        <v>9</v>
      </c>
      <c r="AD224" s="242">
        <f t="shared" si="215"/>
        <v>0</v>
      </c>
      <c r="AE224" s="242">
        <f t="shared" ca="1" si="220"/>
        <v>0</v>
      </c>
    </row>
    <row r="225" spans="1:31" ht="15.95" customHeight="1" x14ac:dyDescent="0.2">
      <c r="A225" s="43" t="s">
        <v>150</v>
      </c>
      <c r="B225" s="44">
        <f t="shared" ref="B225:G225" si="225">+B226+B242+B259</f>
        <v>7348.880900000001</v>
      </c>
      <c r="C225" s="44">
        <f t="shared" si="225"/>
        <v>39312.144520000002</v>
      </c>
      <c r="D225" s="44">
        <f t="shared" si="225"/>
        <v>117456.77139000001</v>
      </c>
      <c r="E225" s="44">
        <f t="shared" si="225"/>
        <v>235903.96684999997</v>
      </c>
      <c r="F225" s="44">
        <f t="shared" si="225"/>
        <v>272711.28875000001</v>
      </c>
      <c r="G225" s="44">
        <f t="shared" si="225"/>
        <v>275706.37537000002</v>
      </c>
      <c r="H225" s="44">
        <f t="shared" ref="H225:R225" si="226">+H226+H242+H259</f>
        <v>251961.28182999999</v>
      </c>
      <c r="I225" s="44">
        <f t="shared" si="226"/>
        <v>295243.81375999993</v>
      </c>
      <c r="J225" s="44">
        <f t="shared" si="226"/>
        <v>303145.71906000003</v>
      </c>
      <c r="K225" s="44">
        <f t="shared" si="226"/>
        <v>305181.24149000004</v>
      </c>
      <c r="L225" s="44">
        <f t="shared" si="226"/>
        <v>317197.46059999999</v>
      </c>
      <c r="M225" s="44">
        <f t="shared" si="226"/>
        <v>328143</v>
      </c>
      <c r="N225" s="44">
        <f t="shared" si="226"/>
        <v>336445</v>
      </c>
      <c r="O225" s="44">
        <f t="shared" si="226"/>
        <v>351606</v>
      </c>
      <c r="P225" s="44">
        <f t="shared" si="226"/>
        <v>355680</v>
      </c>
      <c r="Q225" s="44">
        <f t="shared" si="226"/>
        <v>356358</v>
      </c>
      <c r="R225" s="44">
        <f t="shared" si="226"/>
        <v>360501</v>
      </c>
      <c r="S225" s="44">
        <f t="shared" ref="S225:T225" si="227">+S226+S242+S259</f>
        <v>364752</v>
      </c>
      <c r="T225" s="44">
        <f t="shared" si="227"/>
        <v>365832</v>
      </c>
      <c r="U225" s="44">
        <f t="shared" ref="U225" si="228">+U226+U242+U259</f>
        <v>367699</v>
      </c>
      <c r="W225" s="44">
        <f t="shared" si="211"/>
        <v>235903.96684999997</v>
      </c>
      <c r="X225" s="44">
        <f t="shared" si="212"/>
        <v>295243.81375999993</v>
      </c>
      <c r="Y225" s="44">
        <f t="shared" si="213"/>
        <v>328143</v>
      </c>
      <c r="Z225" s="44">
        <f t="shared" ref="Z225:Z256" si="229">Q225</f>
        <v>356358</v>
      </c>
      <c r="AA225" s="44">
        <f t="shared" ca="1" si="219"/>
        <v>367699</v>
      </c>
      <c r="AB225" s="45" t="s">
        <v>9</v>
      </c>
      <c r="AD225" s="242">
        <f t="shared" ref="AD225:AD256" si="230">Q225-Z225</f>
        <v>0</v>
      </c>
      <c r="AE225" s="242">
        <f t="shared" ca="1" si="220"/>
        <v>0</v>
      </c>
    </row>
    <row r="226" spans="1:31" ht="15.95" customHeight="1" outlineLevel="1" x14ac:dyDescent="0.2">
      <c r="A226" s="61" t="s">
        <v>151</v>
      </c>
      <c r="B226" s="62">
        <f t="shared" ref="B226:G226" si="231">SUM(B227:B241)</f>
        <v>424.09410999999994</v>
      </c>
      <c r="C226" s="62">
        <f t="shared" si="231"/>
        <v>10884.17518</v>
      </c>
      <c r="D226" s="62">
        <f t="shared" si="231"/>
        <v>35829.309050000003</v>
      </c>
      <c r="E226" s="62">
        <f t="shared" si="231"/>
        <v>83482.362359999999</v>
      </c>
      <c r="F226" s="62">
        <f t="shared" si="231"/>
        <v>70198.580570000006</v>
      </c>
      <c r="G226" s="62">
        <f t="shared" si="231"/>
        <v>50753.883010000005</v>
      </c>
      <c r="H226" s="62">
        <f t="shared" ref="H226:P226" si="232">SUM(H227:H241)</f>
        <v>35391.97032</v>
      </c>
      <c r="I226" s="62">
        <f t="shared" si="232"/>
        <v>17672.927809999997</v>
      </c>
      <c r="J226" s="62">
        <f t="shared" si="232"/>
        <v>22792.499380000001</v>
      </c>
      <c r="K226" s="62">
        <f t="shared" si="232"/>
        <v>20942.865669999996</v>
      </c>
      <c r="L226" s="62">
        <f t="shared" si="232"/>
        <v>21371.361060000003</v>
      </c>
      <c r="M226" s="62">
        <f t="shared" si="232"/>
        <v>21690</v>
      </c>
      <c r="N226" s="62">
        <f t="shared" si="232"/>
        <v>23316</v>
      </c>
      <c r="O226" s="62">
        <f t="shared" si="232"/>
        <v>23049</v>
      </c>
      <c r="P226" s="62">
        <f t="shared" si="232"/>
        <v>21957</v>
      </c>
      <c r="Q226" s="62">
        <f t="shared" ref="Q226" si="233">SUM(Q227:Q241)</f>
        <v>21832</v>
      </c>
      <c r="R226" s="62">
        <f t="shared" ref="R226:S226" si="234">SUM(R227:R241)</f>
        <v>27123</v>
      </c>
      <c r="S226" s="62">
        <f t="shared" si="234"/>
        <v>25573</v>
      </c>
      <c r="T226" s="62">
        <f t="shared" ref="T226:U226" si="235">SUM(T227:T241)</f>
        <v>21256</v>
      </c>
      <c r="U226" s="62">
        <f t="shared" si="235"/>
        <v>25859</v>
      </c>
      <c r="W226" s="62">
        <f t="shared" si="211"/>
        <v>83482.362359999999</v>
      </c>
      <c r="X226" s="62">
        <f t="shared" si="212"/>
        <v>17672.927809999997</v>
      </c>
      <c r="Y226" s="62">
        <f t="shared" si="213"/>
        <v>21690</v>
      </c>
      <c r="Z226" s="62">
        <f t="shared" si="229"/>
        <v>21832</v>
      </c>
      <c r="AA226" s="62">
        <f t="shared" ca="1" si="219"/>
        <v>25859</v>
      </c>
      <c r="AB226" s="45" t="s">
        <v>9</v>
      </c>
      <c r="AD226" s="242">
        <f t="shared" si="230"/>
        <v>0</v>
      </c>
      <c r="AE226" s="242">
        <f t="shared" ca="1" si="220"/>
        <v>0</v>
      </c>
    </row>
    <row r="227" spans="1:31" ht="15.95" customHeight="1" outlineLevel="1" x14ac:dyDescent="0.2">
      <c r="A227" s="63" t="s">
        <v>152</v>
      </c>
      <c r="B227" s="54">
        <v>0</v>
      </c>
      <c r="C227" s="54">
        <v>0</v>
      </c>
      <c r="D227" s="54">
        <v>300</v>
      </c>
      <c r="E227" s="54">
        <v>1065.82951</v>
      </c>
      <c r="F227" s="54">
        <v>6995.49586</v>
      </c>
      <c r="G227" s="54">
        <v>6938.7472199999993</v>
      </c>
      <c r="H227" s="54">
        <v>11376.56632</v>
      </c>
      <c r="I227" s="54">
        <v>6899.8845499999998</v>
      </c>
      <c r="J227" s="54">
        <v>12413.411980000001</v>
      </c>
      <c r="K227" s="54">
        <v>12687.965249999999</v>
      </c>
      <c r="L227" s="58">
        <v>12940.477279999999</v>
      </c>
      <c r="M227" s="58">
        <v>13101</v>
      </c>
      <c r="N227" s="58">
        <v>12755</v>
      </c>
      <c r="O227" s="58">
        <v>12367</v>
      </c>
      <c r="P227" s="58">
        <v>11274</v>
      </c>
      <c r="Q227" s="58">
        <v>11364</v>
      </c>
      <c r="R227" s="58">
        <v>11565</v>
      </c>
      <c r="S227" s="58">
        <v>11087</v>
      </c>
      <c r="T227" s="58">
        <v>11031</v>
      </c>
      <c r="U227" s="58">
        <v>10975</v>
      </c>
      <c r="W227" s="54">
        <f t="shared" si="211"/>
        <v>1065.82951</v>
      </c>
      <c r="X227" s="54">
        <f t="shared" si="212"/>
        <v>6899.8845499999998</v>
      </c>
      <c r="Y227" s="54">
        <f t="shared" si="213"/>
        <v>13101</v>
      </c>
      <c r="Z227" s="54">
        <f t="shared" si="229"/>
        <v>11364</v>
      </c>
      <c r="AA227" s="54">
        <f t="shared" ca="1" si="219"/>
        <v>10975</v>
      </c>
      <c r="AB227" s="45" t="s">
        <v>9</v>
      </c>
      <c r="AD227" s="242">
        <f t="shared" si="230"/>
        <v>0</v>
      </c>
      <c r="AE227" s="242">
        <f t="shared" ca="1" si="220"/>
        <v>0</v>
      </c>
    </row>
    <row r="228" spans="1:31" ht="15.95" customHeight="1" outlineLevel="1" x14ac:dyDescent="0.2">
      <c r="A228" s="63" t="s">
        <v>153</v>
      </c>
      <c r="B228" s="54">
        <v>0</v>
      </c>
      <c r="C228" s="54">
        <v>0</v>
      </c>
      <c r="D228" s="54">
        <v>0</v>
      </c>
      <c r="E228" s="54">
        <v>0</v>
      </c>
      <c r="F228" s="54">
        <v>0</v>
      </c>
      <c r="G228" s="54">
        <v>0</v>
      </c>
      <c r="H228" s="54">
        <v>0</v>
      </c>
      <c r="I228" s="54">
        <v>0</v>
      </c>
      <c r="J228" s="54">
        <v>0</v>
      </c>
      <c r="K228" s="54">
        <v>0</v>
      </c>
      <c r="L228" s="58">
        <v>0</v>
      </c>
      <c r="M228" s="58">
        <v>0</v>
      </c>
      <c r="N228" s="58">
        <v>0</v>
      </c>
      <c r="O228" s="58">
        <v>0</v>
      </c>
      <c r="P228" s="58">
        <v>0</v>
      </c>
      <c r="Q228" s="58">
        <v>0</v>
      </c>
      <c r="R228" s="58">
        <v>0</v>
      </c>
      <c r="S228" s="58">
        <v>0</v>
      </c>
      <c r="T228" s="58">
        <v>0</v>
      </c>
      <c r="U228" s="58">
        <v>0</v>
      </c>
      <c r="W228" s="54">
        <f t="shared" si="211"/>
        <v>0</v>
      </c>
      <c r="X228" s="54">
        <f t="shared" si="212"/>
        <v>0</v>
      </c>
      <c r="Y228" s="54">
        <f t="shared" si="213"/>
        <v>0</v>
      </c>
      <c r="Z228" s="54">
        <f t="shared" si="229"/>
        <v>0</v>
      </c>
      <c r="AA228" s="54">
        <f t="shared" ca="1" si="219"/>
        <v>0</v>
      </c>
      <c r="AB228" s="45" t="s">
        <v>9</v>
      </c>
      <c r="AD228" s="242">
        <f t="shared" si="230"/>
        <v>0</v>
      </c>
      <c r="AE228" s="242">
        <f t="shared" ca="1" si="220"/>
        <v>0</v>
      </c>
    </row>
    <row r="229" spans="1:31" ht="15.95" customHeight="1" outlineLevel="1" x14ac:dyDescent="0.2">
      <c r="A229" s="63" t="s">
        <v>182</v>
      </c>
      <c r="B229" s="54">
        <v>0</v>
      </c>
      <c r="C229" s="54">
        <v>0</v>
      </c>
      <c r="D229" s="54">
        <v>0</v>
      </c>
      <c r="E229" s="54">
        <v>0</v>
      </c>
      <c r="F229" s="54">
        <v>0</v>
      </c>
      <c r="G229" s="54">
        <v>0</v>
      </c>
      <c r="H229" s="54">
        <v>0</v>
      </c>
      <c r="I229" s="54">
        <v>0</v>
      </c>
      <c r="J229" s="54">
        <v>0</v>
      </c>
      <c r="K229" s="54">
        <v>0</v>
      </c>
      <c r="L229" s="58">
        <v>0</v>
      </c>
      <c r="M229" s="58">
        <v>0</v>
      </c>
      <c r="N229" s="58">
        <v>0</v>
      </c>
      <c r="O229" s="58">
        <v>0</v>
      </c>
      <c r="P229" s="58">
        <v>0</v>
      </c>
      <c r="Q229" s="58">
        <v>0</v>
      </c>
      <c r="R229" s="58">
        <v>0</v>
      </c>
      <c r="S229" s="58">
        <v>0</v>
      </c>
      <c r="T229" s="58">
        <v>0</v>
      </c>
      <c r="U229" s="58">
        <v>0</v>
      </c>
      <c r="W229" s="54">
        <f t="shared" si="211"/>
        <v>0</v>
      </c>
      <c r="X229" s="54">
        <f t="shared" si="212"/>
        <v>0</v>
      </c>
      <c r="Y229" s="54">
        <f t="shared" si="213"/>
        <v>0</v>
      </c>
      <c r="Z229" s="54">
        <f t="shared" si="229"/>
        <v>0</v>
      </c>
      <c r="AA229" s="54">
        <f t="shared" ca="1" si="219"/>
        <v>0</v>
      </c>
      <c r="AB229" s="45" t="s">
        <v>9</v>
      </c>
      <c r="AD229" s="242">
        <f t="shared" si="230"/>
        <v>0</v>
      </c>
      <c r="AE229" s="242">
        <f t="shared" ca="1" si="220"/>
        <v>0</v>
      </c>
    </row>
    <row r="230" spans="1:31" ht="15.95" customHeight="1" outlineLevel="1" x14ac:dyDescent="0.2">
      <c r="A230" s="63" t="s">
        <v>154</v>
      </c>
      <c r="B230" s="54">
        <v>339.82084999999995</v>
      </c>
      <c r="C230" s="54">
        <v>10796.33323</v>
      </c>
      <c r="D230" s="54">
        <v>32495.035039999999</v>
      </c>
      <c r="E230" s="54">
        <v>45915.897229999995</v>
      </c>
      <c r="F230" s="54">
        <v>29978.006850000002</v>
      </c>
      <c r="G230" s="54">
        <v>21457.722610000001</v>
      </c>
      <c r="H230" s="54">
        <v>15384.197900000001</v>
      </c>
      <c r="I230" s="54">
        <v>3027.3024799999998</v>
      </c>
      <c r="J230" s="54">
        <v>1821.8222499999999</v>
      </c>
      <c r="K230" s="54">
        <v>686.69587999999999</v>
      </c>
      <c r="L230" s="58">
        <v>1189.4860000000001</v>
      </c>
      <c r="M230" s="58">
        <v>1268</v>
      </c>
      <c r="N230" s="58">
        <v>1988</v>
      </c>
      <c r="O230" s="58">
        <v>1980</v>
      </c>
      <c r="P230" s="58">
        <v>1450</v>
      </c>
      <c r="Q230" s="58">
        <v>1701</v>
      </c>
      <c r="R230" s="58">
        <v>1780</v>
      </c>
      <c r="S230" s="58">
        <v>1813</v>
      </c>
      <c r="T230" s="58">
        <v>1214</v>
      </c>
      <c r="U230" s="58">
        <v>1206</v>
      </c>
      <c r="W230" s="54">
        <f t="shared" si="211"/>
        <v>45915.897229999995</v>
      </c>
      <c r="X230" s="54">
        <f t="shared" si="212"/>
        <v>3027.3024799999998</v>
      </c>
      <c r="Y230" s="54">
        <f t="shared" si="213"/>
        <v>1268</v>
      </c>
      <c r="Z230" s="54">
        <f t="shared" si="229"/>
        <v>1701</v>
      </c>
      <c r="AA230" s="54">
        <f t="shared" ca="1" si="219"/>
        <v>1206</v>
      </c>
      <c r="AB230" s="45" t="s">
        <v>9</v>
      </c>
      <c r="AD230" s="242">
        <f t="shared" si="230"/>
        <v>0</v>
      </c>
      <c r="AE230" s="242">
        <f t="shared" ca="1" si="220"/>
        <v>0</v>
      </c>
    </row>
    <row r="231" spans="1:31" ht="15.95" customHeight="1" outlineLevel="1" x14ac:dyDescent="0.2">
      <c r="A231" s="63" t="s">
        <v>155</v>
      </c>
      <c r="B231" s="54">
        <v>8.8825200000000013</v>
      </c>
      <c r="C231" s="54">
        <v>10.62885</v>
      </c>
      <c r="D231" s="54">
        <v>0.97648999999999997</v>
      </c>
      <c r="E231" s="54">
        <v>0</v>
      </c>
      <c r="F231" s="54">
        <v>0</v>
      </c>
      <c r="G231" s="54">
        <v>67.748679999999993</v>
      </c>
      <c r="H231" s="54">
        <v>1.5747599999999999</v>
      </c>
      <c r="I231" s="54">
        <v>0</v>
      </c>
      <c r="J231" s="54">
        <v>0</v>
      </c>
      <c r="K231" s="54">
        <v>0</v>
      </c>
      <c r="L231" s="58">
        <v>0</v>
      </c>
      <c r="M231" s="58">
        <v>0</v>
      </c>
      <c r="N231" s="58">
        <v>0</v>
      </c>
      <c r="O231" s="58">
        <v>0</v>
      </c>
      <c r="P231" s="58">
        <v>0</v>
      </c>
      <c r="Q231" s="58">
        <v>0</v>
      </c>
      <c r="R231" s="58">
        <v>0</v>
      </c>
      <c r="S231" s="58">
        <v>0</v>
      </c>
      <c r="T231" s="58">
        <v>0</v>
      </c>
      <c r="U231" s="58">
        <v>0</v>
      </c>
      <c r="W231" s="54">
        <f t="shared" si="211"/>
        <v>0</v>
      </c>
      <c r="X231" s="54">
        <f t="shared" si="212"/>
        <v>0</v>
      </c>
      <c r="Y231" s="54">
        <f t="shared" si="213"/>
        <v>0</v>
      </c>
      <c r="Z231" s="54">
        <f t="shared" si="229"/>
        <v>0</v>
      </c>
      <c r="AA231" s="54">
        <f t="shared" ca="1" si="219"/>
        <v>0</v>
      </c>
      <c r="AB231" s="45" t="s">
        <v>9</v>
      </c>
      <c r="AD231" s="242">
        <f t="shared" si="230"/>
        <v>0</v>
      </c>
      <c r="AE231" s="242">
        <f t="shared" ca="1" si="220"/>
        <v>0</v>
      </c>
    </row>
    <row r="232" spans="1:31" ht="15.95" customHeight="1" outlineLevel="1" x14ac:dyDescent="0.2">
      <c r="A232" s="63" t="s">
        <v>156</v>
      </c>
      <c r="B232" s="54">
        <v>75.390740000000008</v>
      </c>
      <c r="C232" s="54">
        <v>77.213100000000026</v>
      </c>
      <c r="D232" s="54">
        <v>3033.2975200000001</v>
      </c>
      <c r="E232" s="54">
        <v>5473.0140700000002</v>
      </c>
      <c r="F232" s="54">
        <v>2993.69112</v>
      </c>
      <c r="G232" s="54">
        <v>3312.9077599999996</v>
      </c>
      <c r="H232" s="54">
        <v>3613.4723899999999</v>
      </c>
      <c r="I232" s="54">
        <v>3645.0431500000004</v>
      </c>
      <c r="J232" s="54">
        <v>4343.0850399999999</v>
      </c>
      <c r="K232" s="54">
        <v>3375.3189500000003</v>
      </c>
      <c r="L232" s="58">
        <v>3016.98009</v>
      </c>
      <c r="M232" s="58">
        <v>3065</v>
      </c>
      <c r="N232" s="58">
        <v>3042</v>
      </c>
      <c r="O232" s="58">
        <v>3132</v>
      </c>
      <c r="P232" s="58">
        <v>3529</v>
      </c>
      <c r="Q232" s="58">
        <v>3047</v>
      </c>
      <c r="R232" s="58">
        <v>2758</v>
      </c>
      <c r="S232" s="58">
        <v>3017</v>
      </c>
      <c r="T232" s="58">
        <v>2344</v>
      </c>
      <c r="U232" s="58">
        <v>2513</v>
      </c>
      <c r="W232" s="54">
        <f t="shared" si="211"/>
        <v>5473.0140700000002</v>
      </c>
      <c r="X232" s="54">
        <f t="shared" si="212"/>
        <v>3645.0431500000004</v>
      </c>
      <c r="Y232" s="54">
        <f t="shared" si="213"/>
        <v>3065</v>
      </c>
      <c r="Z232" s="54">
        <f t="shared" si="229"/>
        <v>3047</v>
      </c>
      <c r="AA232" s="54">
        <f t="shared" ca="1" si="219"/>
        <v>2513</v>
      </c>
      <c r="AB232" s="45" t="s">
        <v>9</v>
      </c>
      <c r="AD232" s="242">
        <f t="shared" si="230"/>
        <v>0</v>
      </c>
      <c r="AE232" s="242">
        <f t="shared" ca="1" si="220"/>
        <v>0</v>
      </c>
    </row>
    <row r="233" spans="1:31" ht="15.95" customHeight="1" outlineLevel="1" x14ac:dyDescent="0.2">
      <c r="A233" s="63" t="s">
        <v>185</v>
      </c>
      <c r="B233" s="54">
        <v>0</v>
      </c>
      <c r="C233" s="54">
        <v>0</v>
      </c>
      <c r="D233" s="54">
        <v>0</v>
      </c>
      <c r="E233" s="54">
        <v>0</v>
      </c>
      <c r="F233" s="54">
        <v>0</v>
      </c>
      <c r="G233" s="54">
        <v>0</v>
      </c>
      <c r="H233" s="54">
        <v>0</v>
      </c>
      <c r="I233" s="54">
        <v>0</v>
      </c>
      <c r="J233" s="54">
        <v>0</v>
      </c>
      <c r="K233" s="54">
        <v>0</v>
      </c>
      <c r="L233" s="58">
        <v>0</v>
      </c>
      <c r="M233" s="58">
        <v>0</v>
      </c>
      <c r="N233" s="58">
        <v>1253</v>
      </c>
      <c r="O233" s="58">
        <v>1253</v>
      </c>
      <c r="P233" s="58">
        <v>1253</v>
      </c>
      <c r="Q233" s="58">
        <v>1253</v>
      </c>
      <c r="R233" s="58">
        <v>1362</v>
      </c>
      <c r="S233" s="58">
        <v>1362</v>
      </c>
      <c r="T233" s="58">
        <v>1362</v>
      </c>
      <c r="U233" s="58">
        <v>1420</v>
      </c>
      <c r="W233" s="54">
        <v>0</v>
      </c>
      <c r="X233" s="54">
        <v>0</v>
      </c>
      <c r="Y233" s="54">
        <v>0</v>
      </c>
      <c r="Z233" s="54">
        <f t="shared" si="229"/>
        <v>1253</v>
      </c>
      <c r="AA233" s="54">
        <f t="shared" ca="1" si="219"/>
        <v>1420</v>
      </c>
      <c r="AB233" s="45"/>
      <c r="AD233" s="242">
        <f t="shared" si="230"/>
        <v>0</v>
      </c>
      <c r="AE233" s="242">
        <f t="shared" ca="1" si="220"/>
        <v>0</v>
      </c>
    </row>
    <row r="234" spans="1:31" ht="15.95" customHeight="1" outlineLevel="1" x14ac:dyDescent="0.2">
      <c r="A234" s="63" t="s">
        <v>157</v>
      </c>
      <c r="B234" s="54">
        <v>0</v>
      </c>
      <c r="C234" s="54">
        <v>0</v>
      </c>
      <c r="D234" s="54">
        <v>0</v>
      </c>
      <c r="E234" s="54">
        <v>0</v>
      </c>
      <c r="F234" s="54">
        <v>0</v>
      </c>
      <c r="G234" s="54">
        <v>0</v>
      </c>
      <c r="H234" s="54">
        <v>0</v>
      </c>
      <c r="I234" s="54">
        <v>0</v>
      </c>
      <c r="J234" s="54">
        <v>0</v>
      </c>
      <c r="K234" s="54">
        <v>0</v>
      </c>
      <c r="L234" s="58">
        <v>0</v>
      </c>
      <c r="M234" s="58">
        <v>0</v>
      </c>
      <c r="N234" s="58">
        <v>0</v>
      </c>
      <c r="O234" s="58">
        <v>0</v>
      </c>
      <c r="P234" s="58">
        <v>0</v>
      </c>
      <c r="Q234" s="58">
        <v>0</v>
      </c>
      <c r="R234" s="58">
        <v>0</v>
      </c>
      <c r="S234" s="58">
        <v>0</v>
      </c>
      <c r="T234" s="58">
        <v>0</v>
      </c>
      <c r="U234" s="58">
        <v>0</v>
      </c>
      <c r="W234" s="54">
        <f t="shared" ref="W234:W266" si="236">E234</f>
        <v>0</v>
      </c>
      <c r="X234" s="54">
        <f t="shared" ref="X234:X266" si="237">I234</f>
        <v>0</v>
      </c>
      <c r="Y234" s="54">
        <f t="shared" ref="Y234:Y266" si="238">M234</f>
        <v>0</v>
      </c>
      <c r="Z234" s="54">
        <f t="shared" si="229"/>
        <v>0</v>
      </c>
      <c r="AA234" s="54">
        <f t="shared" ca="1" si="219"/>
        <v>0</v>
      </c>
      <c r="AB234" s="45" t="s">
        <v>9</v>
      </c>
      <c r="AD234" s="242">
        <f t="shared" si="230"/>
        <v>0</v>
      </c>
      <c r="AE234" s="242">
        <f t="shared" ca="1" si="220"/>
        <v>0</v>
      </c>
    </row>
    <row r="235" spans="1:31" ht="15.95" customHeight="1" outlineLevel="1" x14ac:dyDescent="0.2">
      <c r="A235" s="63" t="s">
        <v>158</v>
      </c>
      <c r="B235" s="54">
        <v>0</v>
      </c>
      <c r="C235" s="54">
        <v>0</v>
      </c>
      <c r="D235" s="54">
        <v>0</v>
      </c>
      <c r="E235" s="54">
        <v>2219.6350000000002</v>
      </c>
      <c r="F235" s="54">
        <v>2219.6350000000002</v>
      </c>
      <c r="G235" s="54">
        <v>978.10898999999995</v>
      </c>
      <c r="H235" s="54">
        <v>4900.2261399999998</v>
      </c>
      <c r="I235" s="54">
        <v>3967.6867400000001</v>
      </c>
      <c r="J235" s="54">
        <v>3967.6867400000001</v>
      </c>
      <c r="K235" s="54">
        <v>3967.6867400000001</v>
      </c>
      <c r="L235" s="58">
        <v>3967.6867400000001</v>
      </c>
      <c r="M235" s="58">
        <v>3968</v>
      </c>
      <c r="N235" s="58">
        <v>3968</v>
      </c>
      <c r="O235" s="58">
        <v>3968</v>
      </c>
      <c r="P235" s="58">
        <v>3968</v>
      </c>
      <c r="Q235" s="58">
        <v>3968</v>
      </c>
      <c r="R235" s="58">
        <v>9076</v>
      </c>
      <c r="S235" s="58">
        <v>6376</v>
      </c>
      <c r="T235" s="58">
        <v>3326</v>
      </c>
      <c r="U235" s="58">
        <v>7710</v>
      </c>
      <c r="W235" s="54">
        <f t="shared" si="236"/>
        <v>2219.6350000000002</v>
      </c>
      <c r="X235" s="54">
        <f t="shared" si="237"/>
        <v>3967.6867400000001</v>
      </c>
      <c r="Y235" s="54">
        <f t="shared" si="238"/>
        <v>3968</v>
      </c>
      <c r="Z235" s="54">
        <f t="shared" si="229"/>
        <v>3968</v>
      </c>
      <c r="AA235" s="54">
        <f t="shared" ca="1" si="219"/>
        <v>7710</v>
      </c>
      <c r="AB235" s="45" t="s">
        <v>9</v>
      </c>
      <c r="AD235" s="242">
        <f t="shared" si="230"/>
        <v>0</v>
      </c>
      <c r="AE235" s="242">
        <f t="shared" ca="1" si="220"/>
        <v>0</v>
      </c>
    </row>
    <row r="236" spans="1:31" ht="15.95" customHeight="1" outlineLevel="1" x14ac:dyDescent="0.2">
      <c r="A236" s="63" t="s">
        <v>159</v>
      </c>
      <c r="B236" s="54">
        <v>0</v>
      </c>
      <c r="C236" s="54">
        <v>0</v>
      </c>
      <c r="D236" s="54">
        <v>0</v>
      </c>
      <c r="E236" s="54">
        <v>0</v>
      </c>
      <c r="F236" s="54">
        <v>0</v>
      </c>
      <c r="G236" s="54">
        <v>0</v>
      </c>
      <c r="H236" s="54">
        <v>0</v>
      </c>
      <c r="I236" s="54">
        <v>0</v>
      </c>
      <c r="J236" s="54">
        <v>0</v>
      </c>
      <c r="K236" s="54">
        <v>0</v>
      </c>
      <c r="L236" s="58">
        <v>0</v>
      </c>
      <c r="M236" s="58">
        <v>0</v>
      </c>
      <c r="N236" s="58">
        <v>0</v>
      </c>
      <c r="O236" s="58">
        <v>0</v>
      </c>
      <c r="P236" s="58">
        <v>0</v>
      </c>
      <c r="Q236" s="58">
        <v>0</v>
      </c>
      <c r="R236" s="58">
        <v>0</v>
      </c>
      <c r="S236" s="58">
        <v>0</v>
      </c>
      <c r="T236" s="58">
        <v>0</v>
      </c>
      <c r="U236" s="58">
        <v>0</v>
      </c>
      <c r="W236" s="54">
        <f t="shared" si="236"/>
        <v>0</v>
      </c>
      <c r="X236" s="54">
        <f t="shared" si="237"/>
        <v>0</v>
      </c>
      <c r="Y236" s="54">
        <f t="shared" si="238"/>
        <v>0</v>
      </c>
      <c r="Z236" s="54">
        <f t="shared" si="229"/>
        <v>0</v>
      </c>
      <c r="AA236" s="54">
        <f t="shared" ca="1" si="219"/>
        <v>0</v>
      </c>
      <c r="AB236" s="45" t="s">
        <v>9</v>
      </c>
      <c r="AD236" s="242">
        <f t="shared" si="230"/>
        <v>0</v>
      </c>
      <c r="AE236" s="242">
        <f t="shared" ca="1" si="220"/>
        <v>0</v>
      </c>
    </row>
    <row r="237" spans="1:31" ht="15.95" customHeight="1" outlineLevel="1" x14ac:dyDescent="0.2">
      <c r="A237" s="63" t="s">
        <v>183</v>
      </c>
      <c r="B237" s="54">
        <v>0</v>
      </c>
      <c r="C237" s="54">
        <v>0</v>
      </c>
      <c r="D237" s="54">
        <v>0</v>
      </c>
      <c r="E237" s="54">
        <v>0</v>
      </c>
      <c r="F237" s="54">
        <v>0</v>
      </c>
      <c r="G237" s="54">
        <v>0</v>
      </c>
      <c r="H237" s="54">
        <v>0</v>
      </c>
      <c r="I237" s="54">
        <v>0</v>
      </c>
      <c r="J237" s="54">
        <v>0</v>
      </c>
      <c r="K237" s="54">
        <v>0</v>
      </c>
      <c r="L237" s="58">
        <v>0</v>
      </c>
      <c r="M237" s="58">
        <v>0</v>
      </c>
      <c r="N237" s="58">
        <v>0</v>
      </c>
      <c r="O237" s="58">
        <v>0</v>
      </c>
      <c r="P237" s="58">
        <v>0</v>
      </c>
      <c r="Q237" s="58">
        <v>0</v>
      </c>
      <c r="R237" s="58">
        <v>0</v>
      </c>
      <c r="S237" s="58">
        <v>0</v>
      </c>
      <c r="T237" s="58">
        <v>0</v>
      </c>
      <c r="U237" s="58">
        <v>0</v>
      </c>
      <c r="W237" s="54">
        <f t="shared" si="236"/>
        <v>0</v>
      </c>
      <c r="X237" s="54">
        <f t="shared" si="237"/>
        <v>0</v>
      </c>
      <c r="Y237" s="54">
        <f t="shared" si="238"/>
        <v>0</v>
      </c>
      <c r="Z237" s="54">
        <f t="shared" si="229"/>
        <v>0</v>
      </c>
      <c r="AA237" s="54">
        <f t="shared" ca="1" si="219"/>
        <v>0</v>
      </c>
      <c r="AB237" s="45" t="s">
        <v>9</v>
      </c>
      <c r="AD237" s="242">
        <f t="shared" si="230"/>
        <v>0</v>
      </c>
      <c r="AE237" s="242">
        <f t="shared" ca="1" si="220"/>
        <v>0</v>
      </c>
    </row>
    <row r="238" spans="1:31" ht="15.95" customHeight="1" outlineLevel="1" x14ac:dyDescent="0.2">
      <c r="A238" s="63" t="s">
        <v>184</v>
      </c>
      <c r="B238" s="54">
        <v>0</v>
      </c>
      <c r="C238" s="54">
        <v>0</v>
      </c>
      <c r="D238" s="54">
        <v>0</v>
      </c>
      <c r="E238" s="54">
        <v>0</v>
      </c>
      <c r="F238" s="54">
        <v>0</v>
      </c>
      <c r="G238" s="54">
        <v>45.973519999999994</v>
      </c>
      <c r="H238" s="54">
        <v>85.978250000000003</v>
      </c>
      <c r="I238" s="54">
        <v>103.05417999999999</v>
      </c>
      <c r="J238" s="54">
        <v>150.64124000000001</v>
      </c>
      <c r="K238" s="54">
        <v>192.45770999999999</v>
      </c>
      <c r="L238" s="58">
        <v>249.20092000000002</v>
      </c>
      <c r="M238" s="58">
        <v>280</v>
      </c>
      <c r="N238" s="58">
        <v>307</v>
      </c>
      <c r="O238" s="58">
        <v>348</v>
      </c>
      <c r="P238" s="58">
        <v>475</v>
      </c>
      <c r="Q238" s="58">
        <v>496</v>
      </c>
      <c r="R238" s="58">
        <v>582</v>
      </c>
      <c r="S238" s="58">
        <v>1918</v>
      </c>
      <c r="T238" s="58">
        <v>1972</v>
      </c>
      <c r="U238" s="58">
        <v>2028</v>
      </c>
      <c r="W238" s="54">
        <f t="shared" si="236"/>
        <v>0</v>
      </c>
      <c r="X238" s="54">
        <f t="shared" si="237"/>
        <v>103.05417999999999</v>
      </c>
      <c r="Y238" s="54">
        <f t="shared" si="238"/>
        <v>280</v>
      </c>
      <c r="Z238" s="54">
        <f t="shared" si="229"/>
        <v>496</v>
      </c>
      <c r="AA238" s="54">
        <f t="shared" ca="1" si="219"/>
        <v>2028</v>
      </c>
      <c r="AB238" s="45" t="s">
        <v>9</v>
      </c>
      <c r="AD238" s="242">
        <f t="shared" si="230"/>
        <v>0</v>
      </c>
      <c r="AE238" s="242">
        <f t="shared" ca="1" si="220"/>
        <v>0</v>
      </c>
    </row>
    <row r="239" spans="1:31" ht="15.95" customHeight="1" outlineLevel="1" x14ac:dyDescent="0.2">
      <c r="A239" s="63" t="s">
        <v>161</v>
      </c>
      <c r="B239" s="54">
        <v>0</v>
      </c>
      <c r="C239" s="54">
        <v>0</v>
      </c>
      <c r="D239" s="54">
        <v>0</v>
      </c>
      <c r="E239" s="54">
        <v>0</v>
      </c>
      <c r="F239" s="54">
        <v>0</v>
      </c>
      <c r="G239" s="54">
        <v>0</v>
      </c>
      <c r="H239" s="54">
        <v>0</v>
      </c>
      <c r="I239" s="54">
        <v>0</v>
      </c>
      <c r="J239" s="54">
        <v>0</v>
      </c>
      <c r="K239" s="54">
        <v>0</v>
      </c>
      <c r="L239" s="58">
        <v>0</v>
      </c>
      <c r="M239" s="58">
        <v>0</v>
      </c>
      <c r="N239" s="58">
        <v>0</v>
      </c>
      <c r="O239" s="58">
        <v>0</v>
      </c>
      <c r="P239" s="58">
        <v>0</v>
      </c>
      <c r="Q239" s="58">
        <v>0</v>
      </c>
      <c r="R239" s="58">
        <v>0</v>
      </c>
      <c r="S239" s="58">
        <v>0</v>
      </c>
      <c r="T239" s="58">
        <v>0</v>
      </c>
      <c r="U239" s="58">
        <v>0</v>
      </c>
      <c r="W239" s="54">
        <f t="shared" si="236"/>
        <v>0</v>
      </c>
      <c r="X239" s="54">
        <f t="shared" si="237"/>
        <v>0</v>
      </c>
      <c r="Y239" s="54">
        <f t="shared" si="238"/>
        <v>0</v>
      </c>
      <c r="Z239" s="54">
        <f t="shared" si="229"/>
        <v>0</v>
      </c>
      <c r="AA239" s="54">
        <f t="shared" ca="1" si="219"/>
        <v>0</v>
      </c>
      <c r="AB239" s="45" t="s">
        <v>9</v>
      </c>
      <c r="AD239" s="242">
        <f t="shared" si="230"/>
        <v>0</v>
      </c>
      <c r="AE239" s="242">
        <f t="shared" ca="1" si="220"/>
        <v>0</v>
      </c>
    </row>
    <row r="240" spans="1:31" ht="15.95" customHeight="1" outlineLevel="1" x14ac:dyDescent="0.2">
      <c r="A240" s="63" t="s">
        <v>162</v>
      </c>
      <c r="B240" s="54">
        <v>0</v>
      </c>
      <c r="C240" s="54">
        <v>0</v>
      </c>
      <c r="D240" s="54">
        <v>0</v>
      </c>
      <c r="E240" s="54">
        <v>0</v>
      </c>
      <c r="F240" s="54">
        <v>0</v>
      </c>
      <c r="G240" s="54">
        <v>0</v>
      </c>
      <c r="H240" s="54">
        <v>0</v>
      </c>
      <c r="I240" s="54">
        <v>0</v>
      </c>
      <c r="J240" s="54">
        <v>0</v>
      </c>
      <c r="K240" s="54">
        <v>0</v>
      </c>
      <c r="L240" s="58">
        <v>0</v>
      </c>
      <c r="M240" s="58">
        <v>0</v>
      </c>
      <c r="N240" s="58">
        <v>0</v>
      </c>
      <c r="O240" s="58">
        <v>0</v>
      </c>
      <c r="P240" s="58">
        <v>0</v>
      </c>
      <c r="Q240" s="58">
        <v>0</v>
      </c>
      <c r="R240" s="58">
        <v>0</v>
      </c>
      <c r="S240" s="58">
        <v>0</v>
      </c>
      <c r="T240" s="58">
        <v>0</v>
      </c>
      <c r="U240" s="58">
        <v>0</v>
      </c>
      <c r="W240" s="54">
        <f t="shared" si="236"/>
        <v>0</v>
      </c>
      <c r="X240" s="54">
        <f t="shared" si="237"/>
        <v>0</v>
      </c>
      <c r="Y240" s="54">
        <f t="shared" si="238"/>
        <v>0</v>
      </c>
      <c r="Z240" s="54">
        <f t="shared" si="229"/>
        <v>0</v>
      </c>
      <c r="AA240" s="54">
        <f t="shared" ca="1" si="219"/>
        <v>0</v>
      </c>
      <c r="AB240" s="45" t="s">
        <v>9</v>
      </c>
      <c r="AD240" s="242">
        <f t="shared" si="230"/>
        <v>0</v>
      </c>
      <c r="AE240" s="242">
        <f t="shared" ca="1" si="220"/>
        <v>0</v>
      </c>
    </row>
    <row r="241" spans="1:31" ht="15.95" customHeight="1" outlineLevel="1" x14ac:dyDescent="0.2">
      <c r="A241" s="63" t="s">
        <v>163</v>
      </c>
      <c r="B241" s="54">
        <v>0</v>
      </c>
      <c r="C241" s="54">
        <v>0</v>
      </c>
      <c r="D241" s="54">
        <v>0</v>
      </c>
      <c r="E241" s="54">
        <v>28807.986550000001</v>
      </c>
      <c r="F241" s="54">
        <v>28011.75174</v>
      </c>
      <c r="G241" s="54">
        <v>17952.674230000001</v>
      </c>
      <c r="H241" s="54">
        <v>29.954560000000001</v>
      </c>
      <c r="I241" s="54">
        <v>29.956709999999998</v>
      </c>
      <c r="J241" s="54">
        <v>95.852130000000002</v>
      </c>
      <c r="K241" s="54">
        <v>32.741140000000001</v>
      </c>
      <c r="L241" s="58">
        <v>7.53003</v>
      </c>
      <c r="M241" s="58">
        <v>8</v>
      </c>
      <c r="N241" s="58">
        <v>3</v>
      </c>
      <c r="O241" s="58">
        <v>1</v>
      </c>
      <c r="P241" s="58">
        <v>8</v>
      </c>
      <c r="Q241" s="58">
        <v>3</v>
      </c>
      <c r="R241" s="58">
        <v>0</v>
      </c>
      <c r="S241" s="58">
        <v>0</v>
      </c>
      <c r="T241" s="58">
        <v>7</v>
      </c>
      <c r="U241" s="58">
        <v>7</v>
      </c>
      <c r="W241" s="54">
        <f t="shared" si="236"/>
        <v>28807.986550000001</v>
      </c>
      <c r="X241" s="54">
        <f t="shared" si="237"/>
        <v>29.956709999999998</v>
      </c>
      <c r="Y241" s="54">
        <f t="shared" si="238"/>
        <v>8</v>
      </c>
      <c r="Z241" s="54">
        <f t="shared" si="229"/>
        <v>3</v>
      </c>
      <c r="AA241" s="54">
        <f t="shared" ca="1" si="219"/>
        <v>7</v>
      </c>
      <c r="AB241" s="45" t="s">
        <v>9</v>
      </c>
      <c r="AD241" s="242">
        <f t="shared" si="230"/>
        <v>0</v>
      </c>
      <c r="AE241" s="242">
        <f t="shared" ca="1" si="220"/>
        <v>0</v>
      </c>
    </row>
    <row r="242" spans="1:31" ht="15.95" customHeight="1" outlineLevel="1" x14ac:dyDescent="0.2">
      <c r="A242" s="61" t="s">
        <v>164</v>
      </c>
      <c r="B242" s="62">
        <f t="shared" ref="B242:P242" si="239">SUM(B243:B258)</f>
        <v>194.93046999999999</v>
      </c>
      <c r="C242" s="62">
        <f t="shared" si="239"/>
        <v>2165.1307900000002</v>
      </c>
      <c r="D242" s="62">
        <f t="shared" si="239"/>
        <v>25180.913260000001</v>
      </c>
      <c r="E242" s="62">
        <f t="shared" si="239"/>
        <v>68328.221720000001</v>
      </c>
      <c r="F242" s="62">
        <f t="shared" si="239"/>
        <v>111871.59386000001</v>
      </c>
      <c r="G242" s="62">
        <f t="shared" si="239"/>
        <v>129963.71717</v>
      </c>
      <c r="H242" s="62">
        <f t="shared" si="239"/>
        <v>119934.48561999999</v>
      </c>
      <c r="I242" s="62">
        <f t="shared" si="239"/>
        <v>145671.97392999998</v>
      </c>
      <c r="J242" s="62">
        <f t="shared" si="239"/>
        <v>138533.31312000001</v>
      </c>
      <c r="K242" s="62">
        <f t="shared" si="239"/>
        <v>137243.13133</v>
      </c>
      <c r="L242" s="62">
        <f t="shared" si="239"/>
        <v>134846.68682999999</v>
      </c>
      <c r="M242" s="62">
        <f t="shared" si="239"/>
        <v>132896</v>
      </c>
      <c r="N242" s="62">
        <f t="shared" si="239"/>
        <v>130156</v>
      </c>
      <c r="O242" s="62">
        <f t="shared" si="239"/>
        <v>128984</v>
      </c>
      <c r="P242" s="62">
        <f t="shared" si="239"/>
        <v>126962</v>
      </c>
      <c r="Q242" s="62">
        <f t="shared" ref="Q242:R242" si="240">SUM(Q243:Q258)</f>
        <v>124929</v>
      </c>
      <c r="R242" s="62">
        <f t="shared" si="240"/>
        <v>123350</v>
      </c>
      <c r="S242" s="62">
        <f t="shared" ref="S242:T242" si="241">SUM(S243:S258)</f>
        <v>120457</v>
      </c>
      <c r="T242" s="62">
        <f t="shared" si="241"/>
        <v>118611</v>
      </c>
      <c r="U242" s="62">
        <f t="shared" ref="U242" si="242">SUM(U243:U258)</f>
        <v>115749</v>
      </c>
      <c r="W242" s="62">
        <f t="shared" si="236"/>
        <v>68328.221720000001</v>
      </c>
      <c r="X242" s="62">
        <f t="shared" si="237"/>
        <v>145671.97392999998</v>
      </c>
      <c r="Y242" s="62">
        <f t="shared" si="238"/>
        <v>132896</v>
      </c>
      <c r="Z242" s="62">
        <f t="shared" si="229"/>
        <v>124929</v>
      </c>
      <c r="AA242" s="62">
        <f t="shared" ca="1" si="219"/>
        <v>115749</v>
      </c>
      <c r="AB242" s="45" t="s">
        <v>9</v>
      </c>
      <c r="AD242" s="242">
        <f t="shared" si="230"/>
        <v>0</v>
      </c>
      <c r="AE242" s="242">
        <f t="shared" ca="1" si="220"/>
        <v>0</v>
      </c>
    </row>
    <row r="243" spans="1:31" ht="15.95" customHeight="1" outlineLevel="1" x14ac:dyDescent="0.2">
      <c r="A243" s="63" t="s">
        <v>152</v>
      </c>
      <c r="B243" s="54">
        <v>0</v>
      </c>
      <c r="C243" s="54">
        <v>0</v>
      </c>
      <c r="D243" s="54">
        <v>15000</v>
      </c>
      <c r="E243" s="54">
        <v>47228.37616</v>
      </c>
      <c r="F243" s="54">
        <v>76575.086290000007</v>
      </c>
      <c r="G243" s="54">
        <v>99343.611139999994</v>
      </c>
      <c r="H243" s="54">
        <v>99842.024449999983</v>
      </c>
      <c r="I243" s="54">
        <v>122843.41471</v>
      </c>
      <c r="J243" s="54">
        <v>115494.01553999999</v>
      </c>
      <c r="K243" s="54">
        <v>114321.57234</v>
      </c>
      <c r="L243" s="58">
        <v>111412.50971</v>
      </c>
      <c r="M243" s="58">
        <v>109191</v>
      </c>
      <c r="N243" s="58">
        <v>107372</v>
      </c>
      <c r="O243" s="58">
        <v>105900</v>
      </c>
      <c r="P243" s="58">
        <v>104155</v>
      </c>
      <c r="Q243" s="58">
        <v>102410</v>
      </c>
      <c r="R243" s="58">
        <v>100664</v>
      </c>
      <c r="S243" s="58">
        <v>97344</v>
      </c>
      <c r="T243" s="58">
        <v>95624</v>
      </c>
      <c r="U243" s="58">
        <v>93904</v>
      </c>
      <c r="W243" s="54">
        <f t="shared" si="236"/>
        <v>47228.37616</v>
      </c>
      <c r="X243" s="54">
        <f t="shared" si="237"/>
        <v>122843.41471</v>
      </c>
      <c r="Y243" s="54">
        <f t="shared" si="238"/>
        <v>109191</v>
      </c>
      <c r="Z243" s="54">
        <f t="shared" si="229"/>
        <v>102410</v>
      </c>
      <c r="AA243" s="54">
        <f t="shared" ca="1" si="219"/>
        <v>93904</v>
      </c>
      <c r="AB243" s="45" t="s">
        <v>9</v>
      </c>
      <c r="AD243" s="242">
        <f t="shared" si="230"/>
        <v>0</v>
      </c>
      <c r="AE243" s="242">
        <f t="shared" ca="1" si="220"/>
        <v>0</v>
      </c>
    </row>
    <row r="244" spans="1:31" ht="15.95" customHeight="1" outlineLevel="1" x14ac:dyDescent="0.2">
      <c r="A244" s="63" t="s">
        <v>153</v>
      </c>
      <c r="B244" s="54">
        <v>0</v>
      </c>
      <c r="C244" s="54">
        <v>0</v>
      </c>
      <c r="D244" s="54">
        <v>0</v>
      </c>
      <c r="E244" s="54">
        <v>0</v>
      </c>
      <c r="F244" s="54">
        <v>0</v>
      </c>
      <c r="G244" s="54">
        <v>0</v>
      </c>
      <c r="H244" s="54">
        <v>0</v>
      </c>
      <c r="I244" s="54">
        <v>0</v>
      </c>
      <c r="J244" s="54">
        <v>0</v>
      </c>
      <c r="K244" s="54">
        <v>0</v>
      </c>
      <c r="L244" s="58">
        <v>0</v>
      </c>
      <c r="M244" s="58">
        <v>0</v>
      </c>
      <c r="N244" s="58">
        <v>0</v>
      </c>
      <c r="O244" s="58">
        <v>0</v>
      </c>
      <c r="P244" s="58">
        <v>0</v>
      </c>
      <c r="Q244" s="58">
        <v>0</v>
      </c>
      <c r="R244" s="58">
        <v>0</v>
      </c>
      <c r="S244" s="58">
        <v>0</v>
      </c>
      <c r="T244" s="58">
        <v>0</v>
      </c>
      <c r="U244" s="58">
        <v>0</v>
      </c>
      <c r="W244" s="54">
        <f t="shared" si="236"/>
        <v>0</v>
      </c>
      <c r="X244" s="54">
        <f t="shared" si="237"/>
        <v>0</v>
      </c>
      <c r="Y244" s="54">
        <f t="shared" si="238"/>
        <v>0</v>
      </c>
      <c r="Z244" s="54">
        <f t="shared" si="229"/>
        <v>0</v>
      </c>
      <c r="AA244" s="54">
        <f t="shared" ca="1" si="219"/>
        <v>0</v>
      </c>
      <c r="AB244" s="45" t="s">
        <v>9</v>
      </c>
      <c r="AD244" s="242">
        <f t="shared" si="230"/>
        <v>0</v>
      </c>
      <c r="AE244" s="242">
        <f t="shared" ca="1" si="220"/>
        <v>0</v>
      </c>
    </row>
    <row r="245" spans="1:31" ht="15.95" customHeight="1" outlineLevel="1" x14ac:dyDescent="0.2">
      <c r="A245" s="63" t="s">
        <v>196</v>
      </c>
      <c r="B245" s="54">
        <v>8.5959999999999995E-2</v>
      </c>
      <c r="C245" s="54">
        <v>42.202839999999995</v>
      </c>
      <c r="D245" s="54">
        <v>8057.98531</v>
      </c>
      <c r="E245" s="54">
        <v>4591.277</v>
      </c>
      <c r="F245" s="54">
        <v>10310.16582</v>
      </c>
      <c r="G245" s="54">
        <v>10197.62846</v>
      </c>
      <c r="H245" s="54">
        <v>33.053179999999998</v>
      </c>
      <c r="I245" s="54">
        <v>11.053180000000001</v>
      </c>
      <c r="J245" s="54">
        <v>11.053180000000001</v>
      </c>
      <c r="K245" s="54">
        <v>11.053180000000001</v>
      </c>
      <c r="L245" s="58">
        <v>11.053180000000001</v>
      </c>
      <c r="M245" s="58">
        <v>11</v>
      </c>
      <c r="N245" s="58">
        <v>11</v>
      </c>
      <c r="O245" s="58">
        <v>11</v>
      </c>
      <c r="P245" s="58">
        <v>11</v>
      </c>
      <c r="Q245" s="58">
        <v>11</v>
      </c>
      <c r="R245" s="58">
        <v>11</v>
      </c>
      <c r="S245" s="58">
        <v>11</v>
      </c>
      <c r="T245" s="58">
        <v>11</v>
      </c>
      <c r="U245" s="58">
        <v>11</v>
      </c>
      <c r="W245" s="54">
        <f t="shared" si="236"/>
        <v>4591.277</v>
      </c>
      <c r="X245" s="54">
        <f t="shared" si="237"/>
        <v>11.053180000000001</v>
      </c>
      <c r="Y245" s="54">
        <f t="shared" si="238"/>
        <v>11</v>
      </c>
      <c r="Z245" s="54">
        <f t="shared" si="229"/>
        <v>11</v>
      </c>
      <c r="AA245" s="54">
        <f t="shared" ca="1" si="219"/>
        <v>11</v>
      </c>
      <c r="AB245" s="45" t="s">
        <v>9</v>
      </c>
      <c r="AD245" s="242">
        <f t="shared" si="230"/>
        <v>0</v>
      </c>
      <c r="AE245" s="242">
        <f t="shared" ca="1" si="220"/>
        <v>0</v>
      </c>
    </row>
    <row r="246" spans="1:31" ht="15.95" customHeight="1" outlineLevel="1" x14ac:dyDescent="0.2">
      <c r="A246" s="63" t="s">
        <v>182</v>
      </c>
      <c r="B246" s="54">
        <v>0</v>
      </c>
      <c r="C246" s="54">
        <v>0</v>
      </c>
      <c r="D246" s="54">
        <v>0</v>
      </c>
      <c r="E246" s="54">
        <v>0</v>
      </c>
      <c r="F246" s="54">
        <v>0</v>
      </c>
      <c r="G246" s="54">
        <v>0</v>
      </c>
      <c r="H246" s="54">
        <v>0</v>
      </c>
      <c r="I246" s="54">
        <v>0</v>
      </c>
      <c r="J246" s="54">
        <v>0</v>
      </c>
      <c r="K246" s="54">
        <v>0</v>
      </c>
      <c r="L246" s="58">
        <v>0</v>
      </c>
      <c r="M246" s="58">
        <v>0</v>
      </c>
      <c r="N246" s="58">
        <v>0</v>
      </c>
      <c r="O246" s="58">
        <v>0</v>
      </c>
      <c r="P246" s="58">
        <v>0</v>
      </c>
      <c r="Q246" s="58">
        <v>0</v>
      </c>
      <c r="R246" s="58">
        <v>0</v>
      </c>
      <c r="S246" s="58">
        <v>0</v>
      </c>
      <c r="T246" s="58">
        <v>0</v>
      </c>
      <c r="U246" s="58">
        <v>0</v>
      </c>
      <c r="W246" s="54">
        <f t="shared" si="236"/>
        <v>0</v>
      </c>
      <c r="X246" s="54">
        <f t="shared" si="237"/>
        <v>0</v>
      </c>
      <c r="Y246" s="54">
        <f t="shared" si="238"/>
        <v>0</v>
      </c>
      <c r="Z246" s="54">
        <f t="shared" si="229"/>
        <v>0</v>
      </c>
      <c r="AA246" s="54">
        <f t="shared" ca="1" si="219"/>
        <v>0</v>
      </c>
      <c r="AB246" s="45" t="s">
        <v>9</v>
      </c>
      <c r="AD246" s="242">
        <f t="shared" si="230"/>
        <v>0</v>
      </c>
      <c r="AE246" s="242">
        <f t="shared" ca="1" si="220"/>
        <v>0</v>
      </c>
    </row>
    <row r="247" spans="1:31" ht="15.95" customHeight="1" outlineLevel="1" x14ac:dyDescent="0.2">
      <c r="A247" s="63" t="s">
        <v>154</v>
      </c>
      <c r="B247" s="54">
        <v>0</v>
      </c>
      <c r="C247" s="54">
        <v>0</v>
      </c>
      <c r="D247" s="54">
        <v>0</v>
      </c>
      <c r="E247" s="54">
        <v>0</v>
      </c>
      <c r="F247" s="54">
        <v>0</v>
      </c>
      <c r="G247" s="54">
        <v>0</v>
      </c>
      <c r="H247" s="54">
        <v>0</v>
      </c>
      <c r="I247" s="54">
        <v>0</v>
      </c>
      <c r="J247" s="54">
        <v>0</v>
      </c>
      <c r="K247" s="54">
        <v>0</v>
      </c>
      <c r="L247" s="58">
        <v>0</v>
      </c>
      <c r="M247" s="58">
        <v>0</v>
      </c>
      <c r="N247" s="58">
        <v>0</v>
      </c>
      <c r="O247" s="58">
        <v>0</v>
      </c>
      <c r="P247" s="58">
        <v>0</v>
      </c>
      <c r="Q247" s="58">
        <v>0</v>
      </c>
      <c r="R247" s="58">
        <v>0</v>
      </c>
      <c r="S247" s="58">
        <v>0</v>
      </c>
      <c r="T247" s="58">
        <v>0</v>
      </c>
      <c r="U247" s="58">
        <v>0</v>
      </c>
      <c r="W247" s="54">
        <f t="shared" si="236"/>
        <v>0</v>
      </c>
      <c r="X247" s="54">
        <f t="shared" si="237"/>
        <v>0</v>
      </c>
      <c r="Y247" s="54">
        <f t="shared" si="238"/>
        <v>0</v>
      </c>
      <c r="Z247" s="54">
        <f t="shared" si="229"/>
        <v>0</v>
      </c>
      <c r="AA247" s="54">
        <f t="shared" ca="1" si="219"/>
        <v>0</v>
      </c>
      <c r="AB247" s="45" t="s">
        <v>9</v>
      </c>
      <c r="AD247" s="242">
        <f t="shared" si="230"/>
        <v>0</v>
      </c>
      <c r="AE247" s="242">
        <f t="shared" ca="1" si="220"/>
        <v>0</v>
      </c>
    </row>
    <row r="248" spans="1:31" ht="15.95" customHeight="1" outlineLevel="1" x14ac:dyDescent="0.2">
      <c r="A248" s="63" t="s">
        <v>145</v>
      </c>
      <c r="B248" s="54">
        <v>0</v>
      </c>
      <c r="C248" s="54">
        <v>0</v>
      </c>
      <c r="D248" s="54">
        <v>0</v>
      </c>
      <c r="E248" s="54">
        <v>0</v>
      </c>
      <c r="F248" s="54">
        <v>0</v>
      </c>
      <c r="G248" s="54">
        <v>0</v>
      </c>
      <c r="H248" s="54">
        <v>0</v>
      </c>
      <c r="I248" s="54">
        <v>0</v>
      </c>
      <c r="J248" s="54">
        <v>0</v>
      </c>
      <c r="K248" s="54">
        <v>0</v>
      </c>
      <c r="L248" s="58">
        <v>0</v>
      </c>
      <c r="M248" s="58">
        <v>0</v>
      </c>
      <c r="N248" s="58">
        <v>0</v>
      </c>
      <c r="O248" s="58">
        <v>0</v>
      </c>
      <c r="P248" s="58">
        <v>0</v>
      </c>
      <c r="Q248" s="58">
        <v>0</v>
      </c>
      <c r="R248" s="58">
        <v>0</v>
      </c>
      <c r="S248" s="58">
        <v>0</v>
      </c>
      <c r="T248" s="58">
        <v>0</v>
      </c>
      <c r="U248" s="58">
        <v>0</v>
      </c>
      <c r="W248" s="54">
        <f t="shared" si="236"/>
        <v>0</v>
      </c>
      <c r="X248" s="54">
        <f t="shared" si="237"/>
        <v>0</v>
      </c>
      <c r="Y248" s="54">
        <f t="shared" si="238"/>
        <v>0</v>
      </c>
      <c r="Z248" s="54">
        <f t="shared" si="229"/>
        <v>0</v>
      </c>
      <c r="AA248" s="54">
        <f t="shared" ca="1" si="219"/>
        <v>0</v>
      </c>
      <c r="AB248" s="45" t="s">
        <v>9</v>
      </c>
      <c r="AD248" s="242">
        <f t="shared" si="230"/>
        <v>0</v>
      </c>
      <c r="AE248" s="242">
        <f t="shared" ca="1" si="220"/>
        <v>0</v>
      </c>
    </row>
    <row r="249" spans="1:31" ht="15.95" customHeight="1" outlineLevel="1" x14ac:dyDescent="0.2">
      <c r="A249" s="63" t="s">
        <v>156</v>
      </c>
      <c r="B249" s="54">
        <v>0</v>
      </c>
      <c r="C249" s="54">
        <v>0</v>
      </c>
      <c r="D249" s="54">
        <v>0</v>
      </c>
      <c r="E249" s="54">
        <v>2428.8743899999999</v>
      </c>
      <c r="F249" s="54">
        <v>4904.2443700000003</v>
      </c>
      <c r="G249" s="54">
        <v>4463.7078499999998</v>
      </c>
      <c r="H249" s="54">
        <v>4133.3054499999998</v>
      </c>
      <c r="I249" s="54">
        <v>3802.9030499999999</v>
      </c>
      <c r="J249" s="54">
        <v>3472.5006600000002</v>
      </c>
      <c r="K249" s="54">
        <v>3142.09827</v>
      </c>
      <c r="L249" s="58">
        <v>2811.6958799999998</v>
      </c>
      <c r="M249" s="58">
        <v>2481</v>
      </c>
      <c r="N249" s="58">
        <v>2300</v>
      </c>
      <c r="O249" s="58">
        <v>1820</v>
      </c>
      <c r="P249" s="58">
        <v>1490</v>
      </c>
      <c r="Q249" s="58">
        <v>1270</v>
      </c>
      <c r="R249" s="58">
        <v>1270</v>
      </c>
      <c r="S249" s="58">
        <v>1263</v>
      </c>
      <c r="T249" s="58">
        <v>1132</v>
      </c>
      <c r="U249" s="58">
        <v>0</v>
      </c>
      <c r="W249" s="54">
        <f t="shared" si="236"/>
        <v>2428.8743899999999</v>
      </c>
      <c r="X249" s="54">
        <f t="shared" si="237"/>
        <v>3802.9030499999999</v>
      </c>
      <c r="Y249" s="54">
        <f t="shared" si="238"/>
        <v>2481</v>
      </c>
      <c r="Z249" s="54">
        <f t="shared" si="229"/>
        <v>1270</v>
      </c>
      <c r="AA249" s="54">
        <f t="shared" ca="1" si="219"/>
        <v>0</v>
      </c>
      <c r="AB249" s="45" t="s">
        <v>9</v>
      </c>
      <c r="AD249" s="242">
        <f t="shared" si="230"/>
        <v>0</v>
      </c>
      <c r="AE249" s="242">
        <f t="shared" ca="1" si="220"/>
        <v>0</v>
      </c>
    </row>
    <row r="250" spans="1:31" ht="15.95" customHeight="1" outlineLevel="1" x14ac:dyDescent="0.2">
      <c r="A250" s="63" t="s">
        <v>146</v>
      </c>
      <c r="B250" s="54">
        <v>194.84450999999999</v>
      </c>
      <c r="C250" s="54">
        <v>2122.9279500000002</v>
      </c>
      <c r="D250" s="54">
        <v>2122.9279500000002</v>
      </c>
      <c r="E250" s="54">
        <v>14079.694170000002</v>
      </c>
      <c r="F250" s="54">
        <v>20082.097380000003</v>
      </c>
      <c r="G250" s="54">
        <v>15958.769719999998</v>
      </c>
      <c r="H250" s="54">
        <v>15926.10254</v>
      </c>
      <c r="I250" s="54">
        <v>19014.602989999999</v>
      </c>
      <c r="J250" s="54">
        <v>19555.743740000002</v>
      </c>
      <c r="K250" s="54">
        <v>19768.40754</v>
      </c>
      <c r="L250" s="58">
        <v>20611.428059999998</v>
      </c>
      <c r="M250" s="58">
        <v>21213</v>
      </c>
      <c r="N250" s="58">
        <v>9990</v>
      </c>
      <c r="O250" s="58">
        <v>10347</v>
      </c>
      <c r="P250" s="58">
        <v>10379</v>
      </c>
      <c r="Q250" s="58">
        <v>10352</v>
      </c>
      <c r="R250" s="58">
        <v>10479</v>
      </c>
      <c r="S250" s="58">
        <v>10680</v>
      </c>
      <c r="T250" s="58">
        <v>10691</v>
      </c>
      <c r="U250" s="58">
        <v>10691</v>
      </c>
      <c r="W250" s="54">
        <f t="shared" si="236"/>
        <v>14079.694170000002</v>
      </c>
      <c r="X250" s="54">
        <f t="shared" si="237"/>
        <v>19014.602989999999</v>
      </c>
      <c r="Y250" s="54">
        <f t="shared" si="238"/>
        <v>21213</v>
      </c>
      <c r="Z250" s="54">
        <f t="shared" si="229"/>
        <v>10352</v>
      </c>
      <c r="AA250" s="54">
        <f t="shared" ca="1" si="219"/>
        <v>10691</v>
      </c>
      <c r="AB250" s="45" t="s">
        <v>9</v>
      </c>
      <c r="AD250" s="242">
        <f t="shared" si="230"/>
        <v>0</v>
      </c>
      <c r="AE250" s="242">
        <f t="shared" ca="1" si="220"/>
        <v>0</v>
      </c>
    </row>
    <row r="251" spans="1:31" ht="15.95" customHeight="1" outlineLevel="1" x14ac:dyDescent="0.2">
      <c r="A251" s="63" t="s">
        <v>185</v>
      </c>
      <c r="B251" s="54">
        <v>0</v>
      </c>
      <c r="C251" s="54">
        <v>0</v>
      </c>
      <c r="D251" s="54">
        <v>0</v>
      </c>
      <c r="E251" s="54">
        <v>0</v>
      </c>
      <c r="F251" s="54">
        <v>0</v>
      </c>
      <c r="G251" s="54">
        <v>0</v>
      </c>
      <c r="H251" s="54">
        <v>0</v>
      </c>
      <c r="I251" s="54">
        <v>0</v>
      </c>
      <c r="J251" s="54">
        <v>0</v>
      </c>
      <c r="K251" s="54">
        <v>0</v>
      </c>
      <c r="L251" s="58">
        <v>0</v>
      </c>
      <c r="M251" s="58">
        <v>0</v>
      </c>
      <c r="N251" s="58">
        <v>10483</v>
      </c>
      <c r="O251" s="58">
        <v>10906</v>
      </c>
      <c r="P251" s="58">
        <v>10927</v>
      </c>
      <c r="Q251" s="58">
        <v>10886</v>
      </c>
      <c r="R251" s="58">
        <v>10926</v>
      </c>
      <c r="S251" s="58">
        <v>11159</v>
      </c>
      <c r="T251" s="58">
        <v>11153</v>
      </c>
      <c r="U251" s="58">
        <v>11143</v>
      </c>
      <c r="W251" s="54">
        <f t="shared" si="236"/>
        <v>0</v>
      </c>
      <c r="X251" s="54">
        <f t="shared" si="237"/>
        <v>0</v>
      </c>
      <c r="Y251" s="54">
        <f t="shared" si="238"/>
        <v>0</v>
      </c>
      <c r="Z251" s="54">
        <f t="shared" si="229"/>
        <v>10886</v>
      </c>
      <c r="AA251" s="54">
        <f t="shared" ca="1" si="219"/>
        <v>11143</v>
      </c>
      <c r="AB251" s="45" t="s">
        <v>9</v>
      </c>
      <c r="AD251" s="242">
        <f t="shared" si="230"/>
        <v>0</v>
      </c>
      <c r="AE251" s="242">
        <f t="shared" ca="1" si="220"/>
        <v>0</v>
      </c>
    </row>
    <row r="252" spans="1:31" ht="15.95" customHeight="1" outlineLevel="1" x14ac:dyDescent="0.2">
      <c r="A252" s="63" t="s">
        <v>186</v>
      </c>
      <c r="B252" s="54">
        <v>0</v>
      </c>
      <c r="C252" s="54">
        <v>0</v>
      </c>
      <c r="D252" s="54">
        <v>0</v>
      </c>
      <c r="E252" s="54">
        <v>0</v>
      </c>
      <c r="F252" s="54">
        <v>0</v>
      </c>
      <c r="G252" s="54">
        <v>0</v>
      </c>
      <c r="H252" s="54">
        <v>0</v>
      </c>
      <c r="I252" s="54">
        <v>0</v>
      </c>
      <c r="J252" s="54">
        <v>0</v>
      </c>
      <c r="K252" s="54">
        <v>0</v>
      </c>
      <c r="L252" s="58">
        <v>0</v>
      </c>
      <c r="M252" s="58">
        <v>0</v>
      </c>
      <c r="N252" s="58">
        <v>0</v>
      </c>
      <c r="O252" s="58">
        <v>0</v>
      </c>
      <c r="P252" s="58">
        <v>0</v>
      </c>
      <c r="Q252" s="58">
        <v>0</v>
      </c>
      <c r="R252" s="58">
        <v>0</v>
      </c>
      <c r="S252" s="58">
        <v>0</v>
      </c>
      <c r="T252" s="58">
        <v>0</v>
      </c>
      <c r="U252" s="58">
        <v>0</v>
      </c>
      <c r="W252" s="54">
        <f t="shared" si="236"/>
        <v>0</v>
      </c>
      <c r="X252" s="54">
        <f t="shared" si="237"/>
        <v>0</v>
      </c>
      <c r="Y252" s="54">
        <f t="shared" si="238"/>
        <v>0</v>
      </c>
      <c r="Z252" s="54">
        <f t="shared" si="229"/>
        <v>0</v>
      </c>
      <c r="AA252" s="54">
        <f t="shared" ca="1" si="219"/>
        <v>0</v>
      </c>
      <c r="AB252" s="45" t="s">
        <v>9</v>
      </c>
      <c r="AD252" s="242">
        <f t="shared" si="230"/>
        <v>0</v>
      </c>
      <c r="AE252" s="242">
        <f t="shared" ca="1" si="220"/>
        <v>0</v>
      </c>
    </row>
    <row r="253" spans="1:31" ht="15.95" customHeight="1" outlineLevel="1" x14ac:dyDescent="0.2">
      <c r="A253" s="63" t="s">
        <v>161</v>
      </c>
      <c r="B253" s="54">
        <v>0</v>
      </c>
      <c r="C253" s="54">
        <v>0</v>
      </c>
      <c r="D253" s="54">
        <v>0</v>
      </c>
      <c r="E253" s="54">
        <v>0</v>
      </c>
      <c r="F253" s="54">
        <v>0</v>
      </c>
      <c r="G253" s="54">
        <v>0</v>
      </c>
      <c r="H253" s="54">
        <v>0</v>
      </c>
      <c r="I253" s="54">
        <v>0</v>
      </c>
      <c r="J253" s="54">
        <v>0</v>
      </c>
      <c r="K253" s="54">
        <v>0</v>
      </c>
      <c r="L253" s="58">
        <v>0</v>
      </c>
      <c r="M253" s="58">
        <v>0</v>
      </c>
      <c r="N253" s="58">
        <v>0</v>
      </c>
      <c r="O253" s="58">
        <v>0</v>
      </c>
      <c r="P253" s="58">
        <v>0</v>
      </c>
      <c r="Q253" s="58">
        <v>0</v>
      </c>
      <c r="R253" s="58">
        <v>0</v>
      </c>
      <c r="S253" s="58">
        <v>0</v>
      </c>
      <c r="T253" s="58">
        <v>0</v>
      </c>
      <c r="U253" s="58">
        <v>0</v>
      </c>
      <c r="W253" s="54">
        <f t="shared" si="236"/>
        <v>0</v>
      </c>
      <c r="X253" s="54">
        <f t="shared" si="237"/>
        <v>0</v>
      </c>
      <c r="Y253" s="54">
        <f t="shared" si="238"/>
        <v>0</v>
      </c>
      <c r="Z253" s="54">
        <f t="shared" si="229"/>
        <v>0</v>
      </c>
      <c r="AA253" s="54">
        <f t="shared" ca="1" si="219"/>
        <v>0</v>
      </c>
      <c r="AB253" s="45" t="s">
        <v>9</v>
      </c>
      <c r="AD253" s="242">
        <f t="shared" si="230"/>
        <v>0</v>
      </c>
      <c r="AE253" s="242">
        <f t="shared" ca="1" si="220"/>
        <v>0</v>
      </c>
    </row>
    <row r="254" spans="1:31" ht="15.95" customHeight="1" outlineLevel="1" x14ac:dyDescent="0.2">
      <c r="A254" s="63" t="s">
        <v>162</v>
      </c>
      <c r="B254" s="54">
        <v>0</v>
      </c>
      <c r="C254" s="54">
        <v>0</v>
      </c>
      <c r="D254" s="54">
        <v>0</v>
      </c>
      <c r="E254" s="54">
        <v>0</v>
      </c>
      <c r="F254" s="54">
        <v>0</v>
      </c>
      <c r="G254" s="54">
        <v>0</v>
      </c>
      <c r="H254" s="54">
        <v>0</v>
      </c>
      <c r="I254" s="54">
        <v>0</v>
      </c>
      <c r="J254" s="54">
        <v>0</v>
      </c>
      <c r="K254" s="54">
        <v>0</v>
      </c>
      <c r="L254" s="58">
        <v>0</v>
      </c>
      <c r="M254" s="58">
        <v>0</v>
      </c>
      <c r="N254" s="58">
        <v>0</v>
      </c>
      <c r="O254" s="58">
        <v>0</v>
      </c>
      <c r="P254" s="58">
        <v>0</v>
      </c>
      <c r="Q254" s="58">
        <v>0</v>
      </c>
      <c r="R254" s="58">
        <v>0</v>
      </c>
      <c r="S254" s="58">
        <v>0</v>
      </c>
      <c r="T254" s="58">
        <v>0</v>
      </c>
      <c r="U254" s="58">
        <v>0</v>
      </c>
      <c r="W254" s="54">
        <f t="shared" si="236"/>
        <v>0</v>
      </c>
      <c r="X254" s="54">
        <f t="shared" si="237"/>
        <v>0</v>
      </c>
      <c r="Y254" s="54">
        <f t="shared" si="238"/>
        <v>0</v>
      </c>
      <c r="Z254" s="54">
        <f t="shared" si="229"/>
        <v>0</v>
      </c>
      <c r="AA254" s="54">
        <f t="shared" ca="1" si="219"/>
        <v>0</v>
      </c>
      <c r="AB254" s="45" t="s">
        <v>9</v>
      </c>
      <c r="AD254" s="242">
        <f t="shared" si="230"/>
        <v>0</v>
      </c>
      <c r="AE254" s="242">
        <f t="shared" ca="1" si="220"/>
        <v>0</v>
      </c>
    </row>
    <row r="255" spans="1:31" ht="15.95" customHeight="1" outlineLevel="1" x14ac:dyDescent="0.2">
      <c r="A255" s="63" t="s">
        <v>159</v>
      </c>
      <c r="B255" s="54">
        <v>0</v>
      </c>
      <c r="C255" s="54">
        <v>0</v>
      </c>
      <c r="D255" s="54">
        <v>0</v>
      </c>
      <c r="E255" s="54">
        <v>0</v>
      </c>
      <c r="F255" s="54">
        <v>0</v>
      </c>
      <c r="G255" s="54">
        <v>0</v>
      </c>
      <c r="H255" s="54">
        <v>0</v>
      </c>
      <c r="I255" s="54">
        <v>0</v>
      </c>
      <c r="J255" s="54">
        <v>0</v>
      </c>
      <c r="K255" s="54">
        <v>0</v>
      </c>
      <c r="L255" s="58">
        <v>0</v>
      </c>
      <c r="M255" s="58">
        <v>0</v>
      </c>
      <c r="N255" s="58">
        <v>0</v>
      </c>
      <c r="O255" s="58">
        <v>0</v>
      </c>
      <c r="P255" s="58">
        <v>0</v>
      </c>
      <c r="Q255" s="58">
        <v>0</v>
      </c>
      <c r="R255" s="58">
        <v>0</v>
      </c>
      <c r="S255" s="58">
        <v>0</v>
      </c>
      <c r="T255" s="58">
        <v>0</v>
      </c>
      <c r="U255" s="58">
        <v>0</v>
      </c>
      <c r="W255" s="54">
        <f t="shared" si="236"/>
        <v>0</v>
      </c>
      <c r="X255" s="54">
        <f t="shared" si="237"/>
        <v>0</v>
      </c>
      <c r="Y255" s="54">
        <f t="shared" si="238"/>
        <v>0</v>
      </c>
      <c r="Z255" s="54">
        <f t="shared" si="229"/>
        <v>0</v>
      </c>
      <c r="AA255" s="54">
        <f t="shared" ca="1" si="219"/>
        <v>0</v>
      </c>
      <c r="AB255" s="45" t="s">
        <v>9</v>
      </c>
      <c r="AD255" s="242">
        <f t="shared" si="230"/>
        <v>0</v>
      </c>
      <c r="AE255" s="242">
        <f t="shared" ca="1" si="220"/>
        <v>0</v>
      </c>
    </row>
    <row r="256" spans="1:31" ht="15.95" customHeight="1" outlineLevel="1" x14ac:dyDescent="0.2">
      <c r="A256" s="63" t="s">
        <v>160</v>
      </c>
      <c r="B256" s="54">
        <v>0</v>
      </c>
      <c r="C256" s="54">
        <v>0</v>
      </c>
      <c r="D256" s="54">
        <v>0</v>
      </c>
      <c r="E256" s="54">
        <v>0</v>
      </c>
      <c r="F256" s="54">
        <v>0</v>
      </c>
      <c r="G256" s="54">
        <v>0</v>
      </c>
      <c r="H256" s="54">
        <v>0</v>
      </c>
      <c r="I256" s="54">
        <v>0</v>
      </c>
      <c r="J256" s="54">
        <v>0</v>
      </c>
      <c r="K256" s="54">
        <v>0</v>
      </c>
      <c r="L256" s="58">
        <v>0</v>
      </c>
      <c r="M256" s="58">
        <v>0</v>
      </c>
      <c r="N256" s="58">
        <v>0</v>
      </c>
      <c r="O256" s="58">
        <v>0</v>
      </c>
      <c r="P256" s="58">
        <v>0</v>
      </c>
      <c r="Q256" s="58">
        <v>0</v>
      </c>
      <c r="R256" s="58">
        <v>0</v>
      </c>
      <c r="S256" s="58">
        <v>0</v>
      </c>
      <c r="T256" s="58">
        <v>0</v>
      </c>
      <c r="U256" s="58">
        <v>0</v>
      </c>
      <c r="W256" s="54">
        <f t="shared" si="236"/>
        <v>0</v>
      </c>
      <c r="X256" s="54">
        <f t="shared" si="237"/>
        <v>0</v>
      </c>
      <c r="Y256" s="54">
        <f t="shared" si="238"/>
        <v>0</v>
      </c>
      <c r="Z256" s="54">
        <f t="shared" si="229"/>
        <v>0</v>
      </c>
      <c r="AA256" s="54">
        <f t="shared" ca="1" si="219"/>
        <v>0</v>
      </c>
      <c r="AB256" s="45" t="s">
        <v>9</v>
      </c>
      <c r="AD256" s="242">
        <f t="shared" si="230"/>
        <v>0</v>
      </c>
      <c r="AE256" s="242">
        <f t="shared" ca="1" si="220"/>
        <v>0</v>
      </c>
    </row>
    <row r="257" spans="1:31" ht="15.95" customHeight="1" outlineLevel="1" x14ac:dyDescent="0.2">
      <c r="A257" s="63" t="s">
        <v>157</v>
      </c>
      <c r="B257" s="54">
        <v>0</v>
      </c>
      <c r="C257" s="54">
        <v>0</v>
      </c>
      <c r="D257" s="54">
        <v>0</v>
      </c>
      <c r="E257" s="54">
        <v>0</v>
      </c>
      <c r="F257" s="54">
        <v>0</v>
      </c>
      <c r="G257" s="54">
        <v>0</v>
      </c>
      <c r="H257" s="54">
        <v>0</v>
      </c>
      <c r="I257" s="54">
        <v>0</v>
      </c>
      <c r="J257" s="54">
        <v>0</v>
      </c>
      <c r="K257" s="54">
        <v>0</v>
      </c>
      <c r="L257" s="58">
        <v>0</v>
      </c>
      <c r="M257" s="58">
        <v>0</v>
      </c>
      <c r="N257" s="58">
        <v>0</v>
      </c>
      <c r="O257" s="58">
        <v>0</v>
      </c>
      <c r="P257" s="58">
        <v>0</v>
      </c>
      <c r="Q257" s="58">
        <v>0</v>
      </c>
      <c r="R257" s="58">
        <v>0</v>
      </c>
      <c r="S257" s="58">
        <v>0</v>
      </c>
      <c r="T257" s="58">
        <v>0</v>
      </c>
      <c r="U257" s="58">
        <v>0</v>
      </c>
      <c r="W257" s="54">
        <f t="shared" si="236"/>
        <v>0</v>
      </c>
      <c r="X257" s="54">
        <f t="shared" si="237"/>
        <v>0</v>
      </c>
      <c r="Y257" s="54">
        <f t="shared" si="238"/>
        <v>0</v>
      </c>
      <c r="Z257" s="54">
        <f t="shared" ref="Z257:Z266" si="243">Q257</f>
        <v>0</v>
      </c>
      <c r="AA257" s="54">
        <f t="shared" ca="1" si="219"/>
        <v>0</v>
      </c>
      <c r="AB257" s="45" t="s">
        <v>9</v>
      </c>
      <c r="AD257" s="242">
        <f t="shared" ref="AD257:AD266" si="244">Q257-Z257</f>
        <v>0</v>
      </c>
      <c r="AE257" s="242">
        <f t="shared" ca="1" si="220"/>
        <v>0</v>
      </c>
    </row>
    <row r="258" spans="1:31" ht="15.95" customHeight="1" outlineLevel="1" x14ac:dyDescent="0.2">
      <c r="A258" s="63" t="s">
        <v>163</v>
      </c>
      <c r="B258" s="54">
        <v>0</v>
      </c>
      <c r="C258" s="54">
        <v>0</v>
      </c>
      <c r="D258" s="54">
        <v>0</v>
      </c>
      <c r="E258" s="54">
        <v>0</v>
      </c>
      <c r="F258" s="54">
        <v>0</v>
      </c>
      <c r="G258" s="54">
        <v>0</v>
      </c>
      <c r="H258" s="54">
        <v>0</v>
      </c>
      <c r="I258" s="54">
        <v>0</v>
      </c>
      <c r="J258" s="54">
        <v>0</v>
      </c>
      <c r="K258" s="54">
        <v>0</v>
      </c>
      <c r="L258" s="58">
        <v>0</v>
      </c>
      <c r="M258" s="58">
        <v>0</v>
      </c>
      <c r="N258" s="58">
        <v>0</v>
      </c>
      <c r="O258" s="58">
        <v>0</v>
      </c>
      <c r="P258" s="58">
        <v>0</v>
      </c>
      <c r="Q258" s="58">
        <v>0</v>
      </c>
      <c r="R258" s="58">
        <v>0</v>
      </c>
      <c r="S258" s="58">
        <v>0</v>
      </c>
      <c r="T258" s="58">
        <v>0</v>
      </c>
      <c r="U258" s="58">
        <v>0</v>
      </c>
      <c r="W258" s="54">
        <f t="shared" si="236"/>
        <v>0</v>
      </c>
      <c r="X258" s="54">
        <f t="shared" si="237"/>
        <v>0</v>
      </c>
      <c r="Y258" s="54">
        <f t="shared" si="238"/>
        <v>0</v>
      </c>
      <c r="Z258" s="54">
        <f t="shared" si="243"/>
        <v>0</v>
      </c>
      <c r="AA258" s="54">
        <f t="shared" ref="AA258:AA267" ca="1" si="245">OFFSET(V258,0,-1)</f>
        <v>0</v>
      </c>
      <c r="AB258" s="45" t="s">
        <v>9</v>
      </c>
      <c r="AD258" s="242">
        <f t="shared" si="244"/>
        <v>0</v>
      </c>
      <c r="AE258" s="242">
        <f t="shared" ref="AE258:AE266" ca="1" si="246">AA258-OFFSET(V258,,-1)</f>
        <v>0</v>
      </c>
    </row>
    <row r="259" spans="1:31" ht="15.95" customHeight="1" outlineLevel="1" x14ac:dyDescent="0.2">
      <c r="A259" s="61" t="s">
        <v>165</v>
      </c>
      <c r="B259" s="62">
        <f t="shared" ref="B259:P259" si="247">SUM(B260:B266)</f>
        <v>6729.8563200000008</v>
      </c>
      <c r="C259" s="62">
        <f t="shared" si="247"/>
        <v>26262.83855</v>
      </c>
      <c r="D259" s="62">
        <f t="shared" si="247"/>
        <v>56446.549079999997</v>
      </c>
      <c r="E259" s="62">
        <f t="shared" si="247"/>
        <v>84093.382769999953</v>
      </c>
      <c r="F259" s="62">
        <f t="shared" si="247"/>
        <v>90641.114320000008</v>
      </c>
      <c r="G259" s="62">
        <f t="shared" si="247"/>
        <v>94988.77519</v>
      </c>
      <c r="H259" s="62">
        <f t="shared" si="247"/>
        <v>96634.825890000007</v>
      </c>
      <c r="I259" s="62">
        <f t="shared" si="247"/>
        <v>131898.91201999999</v>
      </c>
      <c r="J259" s="62">
        <f t="shared" si="247"/>
        <v>141819.90656</v>
      </c>
      <c r="K259" s="62">
        <f t="shared" si="247"/>
        <v>146995.24449000001</v>
      </c>
      <c r="L259" s="62">
        <f t="shared" si="247"/>
        <v>160979.41271</v>
      </c>
      <c r="M259" s="62">
        <f t="shared" si="247"/>
        <v>173557</v>
      </c>
      <c r="N259" s="62">
        <f t="shared" si="247"/>
        <v>182973</v>
      </c>
      <c r="O259" s="62">
        <f t="shared" si="247"/>
        <v>199573</v>
      </c>
      <c r="P259" s="62">
        <f t="shared" si="247"/>
        <v>206761</v>
      </c>
      <c r="Q259" s="62">
        <f t="shared" ref="Q259:R259" si="248">SUM(Q260:Q266)</f>
        <v>209597</v>
      </c>
      <c r="R259" s="62">
        <f t="shared" si="248"/>
        <v>210028</v>
      </c>
      <c r="S259" s="62">
        <f t="shared" ref="S259:T259" si="249">SUM(S260:S266)</f>
        <v>218722</v>
      </c>
      <c r="T259" s="62">
        <f t="shared" si="249"/>
        <v>225965</v>
      </c>
      <c r="U259" s="62">
        <f t="shared" ref="U259" si="250">SUM(U260:U266)</f>
        <v>226091</v>
      </c>
      <c r="W259" s="62">
        <f t="shared" si="236"/>
        <v>84093.382769999953</v>
      </c>
      <c r="X259" s="62">
        <f t="shared" si="237"/>
        <v>131898.91201999999</v>
      </c>
      <c r="Y259" s="62">
        <f t="shared" si="238"/>
        <v>173557</v>
      </c>
      <c r="Z259" s="62">
        <f t="shared" si="243"/>
        <v>209597</v>
      </c>
      <c r="AA259" s="62">
        <f t="shared" ca="1" si="245"/>
        <v>226091</v>
      </c>
      <c r="AB259" s="45" t="s">
        <v>9</v>
      </c>
      <c r="AD259" s="242">
        <f t="shared" si="244"/>
        <v>0</v>
      </c>
      <c r="AE259" s="242">
        <f t="shared" ca="1" si="246"/>
        <v>0</v>
      </c>
    </row>
    <row r="260" spans="1:31" ht="15.95" customHeight="1" outlineLevel="1" x14ac:dyDescent="0.2">
      <c r="A260" s="63" t="s">
        <v>166</v>
      </c>
      <c r="B260" s="54">
        <v>4904.9070000000002</v>
      </c>
      <c r="C260" s="54">
        <v>4904.9070000000002</v>
      </c>
      <c r="D260" s="54">
        <v>38411.337</v>
      </c>
      <c r="E260" s="54">
        <v>73689.337</v>
      </c>
      <c r="F260" s="54">
        <v>73689.337</v>
      </c>
      <c r="G260" s="54">
        <v>73689.337</v>
      </c>
      <c r="H260" s="54">
        <v>73689.337</v>
      </c>
      <c r="I260" s="54">
        <v>73689.337</v>
      </c>
      <c r="J260" s="54">
        <v>73689.337</v>
      </c>
      <c r="K260" s="54">
        <v>74689.337</v>
      </c>
      <c r="L260" s="58">
        <v>74689.337</v>
      </c>
      <c r="M260" s="58">
        <v>74689</v>
      </c>
      <c r="N260" s="58">
        <v>74689</v>
      </c>
      <c r="O260" s="58">
        <v>79189</v>
      </c>
      <c r="P260" s="58">
        <v>79189</v>
      </c>
      <c r="Q260" s="58">
        <v>79189</v>
      </c>
      <c r="R260" s="58">
        <v>79189</v>
      </c>
      <c r="S260" s="58">
        <v>79189</v>
      </c>
      <c r="T260" s="58">
        <v>79189</v>
      </c>
      <c r="U260" s="58">
        <v>79189</v>
      </c>
      <c r="W260" s="54">
        <f t="shared" si="236"/>
        <v>73689.337</v>
      </c>
      <c r="X260" s="54">
        <f t="shared" si="237"/>
        <v>73689.337</v>
      </c>
      <c r="Y260" s="54">
        <f t="shared" si="238"/>
        <v>74689</v>
      </c>
      <c r="Z260" s="54">
        <f t="shared" si="243"/>
        <v>79189</v>
      </c>
      <c r="AA260" s="54">
        <f t="shared" ca="1" si="245"/>
        <v>79189</v>
      </c>
      <c r="AB260" s="45" t="s">
        <v>9</v>
      </c>
      <c r="AD260" s="242">
        <f t="shared" si="244"/>
        <v>0</v>
      </c>
      <c r="AE260" s="242">
        <f t="shared" ca="1" si="246"/>
        <v>0</v>
      </c>
    </row>
    <row r="261" spans="1:31" ht="15.95" customHeight="1" outlineLevel="1" x14ac:dyDescent="0.2">
      <c r="A261" s="63" t="s">
        <v>167</v>
      </c>
      <c r="B261" s="54">
        <v>0</v>
      </c>
      <c r="C261" s="54">
        <v>0</v>
      </c>
      <c r="D261" s="54">
        <v>0</v>
      </c>
      <c r="E261" s="54">
        <v>0</v>
      </c>
      <c r="F261" s="54">
        <v>0</v>
      </c>
      <c r="G261" s="54">
        <v>0</v>
      </c>
      <c r="H261" s="54">
        <v>0</v>
      </c>
      <c r="I261" s="54">
        <v>0</v>
      </c>
      <c r="J261" s="54">
        <v>0</v>
      </c>
      <c r="K261" s="54">
        <v>0</v>
      </c>
      <c r="L261" s="58">
        <v>0</v>
      </c>
      <c r="M261" s="58">
        <v>0</v>
      </c>
      <c r="N261" s="58">
        <v>0</v>
      </c>
      <c r="O261" s="58">
        <v>0</v>
      </c>
      <c r="P261" s="58">
        <v>0</v>
      </c>
      <c r="Q261" s="58">
        <v>0</v>
      </c>
      <c r="R261" s="58">
        <v>0</v>
      </c>
      <c r="S261" s="58">
        <v>0</v>
      </c>
      <c r="T261" s="58">
        <v>0</v>
      </c>
      <c r="U261" s="58">
        <v>0</v>
      </c>
      <c r="W261" s="54">
        <f t="shared" si="236"/>
        <v>0</v>
      </c>
      <c r="X261" s="54">
        <f t="shared" si="237"/>
        <v>0</v>
      </c>
      <c r="Y261" s="54">
        <f t="shared" si="238"/>
        <v>0</v>
      </c>
      <c r="Z261" s="54">
        <f t="shared" si="243"/>
        <v>0</v>
      </c>
      <c r="AA261" s="54">
        <f t="shared" ca="1" si="245"/>
        <v>0</v>
      </c>
      <c r="AB261" s="45" t="s">
        <v>9</v>
      </c>
      <c r="AD261" s="242">
        <f t="shared" si="244"/>
        <v>0</v>
      </c>
      <c r="AE261" s="242">
        <f t="shared" ca="1" si="246"/>
        <v>0</v>
      </c>
    </row>
    <row r="262" spans="1:31" ht="15.95" customHeight="1" outlineLevel="1" x14ac:dyDescent="0.2">
      <c r="A262" s="63" t="s">
        <v>145</v>
      </c>
      <c r="B262" s="54">
        <v>1774.8003200000001</v>
      </c>
      <c r="C262" s="54">
        <v>21072.580320000001</v>
      </c>
      <c r="D262" s="54">
        <v>18111.650320000001</v>
      </c>
      <c r="E262" s="54">
        <v>3277.85032</v>
      </c>
      <c r="F262" s="54">
        <v>4057.6906400000003</v>
      </c>
      <c r="G262" s="54">
        <v>0</v>
      </c>
      <c r="H262" s="54">
        <v>86.988470000000007</v>
      </c>
      <c r="I262" s="54">
        <v>0</v>
      </c>
      <c r="J262" s="54">
        <v>0</v>
      </c>
      <c r="K262" s="54">
        <v>0</v>
      </c>
      <c r="L262" s="58">
        <v>0</v>
      </c>
      <c r="M262" s="58">
        <v>0</v>
      </c>
      <c r="N262" s="58">
        <v>0</v>
      </c>
      <c r="O262" s="58">
        <v>0</v>
      </c>
      <c r="P262" s="58">
        <v>0</v>
      </c>
      <c r="Q262" s="58">
        <v>0</v>
      </c>
      <c r="R262" s="58">
        <v>0</v>
      </c>
      <c r="S262" s="58">
        <v>0</v>
      </c>
      <c r="T262" s="58">
        <v>0</v>
      </c>
      <c r="U262" s="58">
        <v>0</v>
      </c>
      <c r="W262" s="54">
        <f t="shared" si="236"/>
        <v>3277.85032</v>
      </c>
      <c r="X262" s="54">
        <f t="shared" si="237"/>
        <v>0</v>
      </c>
      <c r="Y262" s="54">
        <f t="shared" si="238"/>
        <v>0</v>
      </c>
      <c r="Z262" s="54">
        <f t="shared" si="243"/>
        <v>0</v>
      </c>
      <c r="AA262" s="54">
        <f t="shared" ca="1" si="245"/>
        <v>0</v>
      </c>
      <c r="AB262" s="45" t="s">
        <v>9</v>
      </c>
      <c r="AD262" s="242">
        <f t="shared" si="244"/>
        <v>0</v>
      </c>
      <c r="AE262" s="242">
        <f t="shared" ca="1" si="246"/>
        <v>0</v>
      </c>
    </row>
    <row r="263" spans="1:31" ht="15.95" customHeight="1" outlineLevel="1" x14ac:dyDescent="0.2">
      <c r="A263" s="63" t="s">
        <v>168</v>
      </c>
      <c r="B263" s="54">
        <v>0</v>
      </c>
      <c r="C263" s="54">
        <v>0</v>
      </c>
      <c r="D263" s="54">
        <v>0</v>
      </c>
      <c r="E263" s="54">
        <v>467.29199999999997</v>
      </c>
      <c r="F263" s="54">
        <v>467.29199999999997</v>
      </c>
      <c r="G263" s="54">
        <v>673.20968000000005</v>
      </c>
      <c r="H263" s="54">
        <v>1498.9185500000001</v>
      </c>
      <c r="I263" s="54">
        <v>3817.0218100000002</v>
      </c>
      <c r="J263" s="54">
        <v>3817.0218100000002</v>
      </c>
      <c r="K263" s="54">
        <v>3817.0218100000002</v>
      </c>
      <c r="L263" s="58">
        <v>3817.0218100000002</v>
      </c>
      <c r="M263" s="58">
        <v>3817</v>
      </c>
      <c r="N263" s="58">
        <v>5850</v>
      </c>
      <c r="O263" s="58">
        <v>5850</v>
      </c>
      <c r="P263" s="58">
        <v>5850</v>
      </c>
      <c r="Q263" s="58">
        <v>5850</v>
      </c>
      <c r="R263" s="58">
        <v>7557</v>
      </c>
      <c r="S263" s="58">
        <v>7557</v>
      </c>
      <c r="T263" s="58">
        <v>7557</v>
      </c>
      <c r="U263" s="58">
        <v>9180</v>
      </c>
      <c r="W263" s="54">
        <f t="shared" si="236"/>
        <v>467.29199999999997</v>
      </c>
      <c r="X263" s="54">
        <f t="shared" si="237"/>
        <v>3817.0218100000002</v>
      </c>
      <c r="Y263" s="54">
        <f t="shared" si="238"/>
        <v>3817</v>
      </c>
      <c r="Z263" s="54">
        <f t="shared" si="243"/>
        <v>5850</v>
      </c>
      <c r="AA263" s="54">
        <f t="shared" ca="1" si="245"/>
        <v>9180</v>
      </c>
      <c r="AB263" s="45" t="s">
        <v>9</v>
      </c>
      <c r="AD263" s="242">
        <f t="shared" si="244"/>
        <v>0</v>
      </c>
      <c r="AE263" s="242">
        <f t="shared" ca="1" si="246"/>
        <v>0</v>
      </c>
    </row>
    <row r="264" spans="1:31" ht="15.95" customHeight="1" outlineLevel="1" x14ac:dyDescent="0.2">
      <c r="A264" s="63" t="s">
        <v>169</v>
      </c>
      <c r="B264" s="54">
        <v>0</v>
      </c>
      <c r="C264" s="54">
        <v>0</v>
      </c>
      <c r="D264" s="54">
        <v>0</v>
      </c>
      <c r="E264" s="54">
        <v>0</v>
      </c>
      <c r="F264" s="54">
        <v>0</v>
      </c>
      <c r="G264" s="54">
        <v>0</v>
      </c>
      <c r="H264" s="54">
        <v>0</v>
      </c>
      <c r="I264" s="54">
        <v>0</v>
      </c>
      <c r="J264" s="54">
        <v>64313.547749999998</v>
      </c>
      <c r="K264" s="54">
        <v>68488.885679999992</v>
      </c>
      <c r="L264" s="58">
        <v>82473.053899999999</v>
      </c>
      <c r="M264" s="58">
        <v>95051</v>
      </c>
      <c r="N264" s="58">
        <v>93018</v>
      </c>
      <c r="O264" s="58">
        <v>92918</v>
      </c>
      <c r="P264" s="58">
        <v>92768</v>
      </c>
      <c r="Q264" s="58">
        <v>90418</v>
      </c>
      <c r="R264" s="58">
        <v>114592</v>
      </c>
      <c r="S264" s="58">
        <v>114592</v>
      </c>
      <c r="T264" s="58">
        <v>114592</v>
      </c>
      <c r="U264" s="58">
        <v>105258</v>
      </c>
      <c r="W264" s="54">
        <f t="shared" si="236"/>
        <v>0</v>
      </c>
      <c r="X264" s="54">
        <f t="shared" si="237"/>
        <v>0</v>
      </c>
      <c r="Y264" s="54">
        <f t="shared" si="238"/>
        <v>95051</v>
      </c>
      <c r="Z264" s="54">
        <f t="shared" si="243"/>
        <v>90418</v>
      </c>
      <c r="AA264" s="54">
        <f t="shared" ca="1" si="245"/>
        <v>105258</v>
      </c>
      <c r="AB264" s="45" t="s">
        <v>9</v>
      </c>
      <c r="AD264" s="242">
        <f t="shared" si="244"/>
        <v>0</v>
      </c>
      <c r="AE264" s="242">
        <f t="shared" ca="1" si="246"/>
        <v>0</v>
      </c>
    </row>
    <row r="265" spans="1:31" ht="15.95" customHeight="1" outlineLevel="1" x14ac:dyDescent="0.2">
      <c r="A265" s="63" t="s">
        <v>170</v>
      </c>
      <c r="B265" s="54">
        <v>50.149000000000001</v>
      </c>
      <c r="C265" s="54">
        <v>285.35123000000181</v>
      </c>
      <c r="D265" s="54">
        <v>-76.438240000001656</v>
      </c>
      <c r="E265" s="54">
        <v>6658.9034499999589</v>
      </c>
      <c r="F265" s="54">
        <v>12426.794680000003</v>
      </c>
      <c r="G265" s="54">
        <v>20626.228510000004</v>
      </c>
      <c r="H265" s="54">
        <v>21359.581870000002</v>
      </c>
      <c r="I265" s="54">
        <v>54392.553209999998</v>
      </c>
      <c r="J265" s="54">
        <v>0</v>
      </c>
      <c r="K265" s="54">
        <v>0</v>
      </c>
      <c r="L265" s="58">
        <v>0</v>
      </c>
      <c r="M265" s="58">
        <v>0</v>
      </c>
      <c r="N265" s="58">
        <v>9416</v>
      </c>
      <c r="O265" s="58">
        <v>21616</v>
      </c>
      <c r="P265" s="58">
        <v>28954</v>
      </c>
      <c r="Q265" s="58">
        <v>34140</v>
      </c>
      <c r="R265" s="58">
        <f>R190</f>
        <v>8690</v>
      </c>
      <c r="S265" s="58">
        <v>17384</v>
      </c>
      <c r="T265" s="58">
        <v>24627</v>
      </c>
      <c r="U265" s="58">
        <v>32464</v>
      </c>
      <c r="W265" s="54">
        <f t="shared" si="236"/>
        <v>6658.9034499999589</v>
      </c>
      <c r="X265" s="54">
        <f t="shared" si="237"/>
        <v>54392.553209999998</v>
      </c>
      <c r="Y265" s="54">
        <f t="shared" si="238"/>
        <v>0</v>
      </c>
      <c r="Z265" s="54">
        <f t="shared" si="243"/>
        <v>34140</v>
      </c>
      <c r="AA265" s="54">
        <f t="shared" ca="1" si="245"/>
        <v>32464</v>
      </c>
      <c r="AB265" s="45" t="s">
        <v>9</v>
      </c>
      <c r="AD265" s="242">
        <f t="shared" si="244"/>
        <v>0</v>
      </c>
      <c r="AE265" s="242">
        <f t="shared" ca="1" si="246"/>
        <v>0</v>
      </c>
    </row>
    <row r="266" spans="1:31" ht="15.95" customHeight="1" outlineLevel="1" x14ac:dyDescent="0.2">
      <c r="A266" s="63" t="s">
        <v>171</v>
      </c>
      <c r="B266" s="54">
        <v>0</v>
      </c>
      <c r="C266" s="54">
        <v>0</v>
      </c>
      <c r="D266" s="54">
        <v>0</v>
      </c>
      <c r="E266" s="54">
        <v>0</v>
      </c>
      <c r="F266" s="54">
        <v>0</v>
      </c>
      <c r="G266" s="54">
        <v>0</v>
      </c>
      <c r="H266" s="54">
        <v>0</v>
      </c>
      <c r="I266" s="54">
        <v>0</v>
      </c>
      <c r="J266" s="54">
        <v>0</v>
      </c>
      <c r="K266" s="54">
        <v>0</v>
      </c>
      <c r="L266" s="58">
        <v>0</v>
      </c>
      <c r="M266" s="58">
        <v>0</v>
      </c>
      <c r="N266" s="58">
        <v>0</v>
      </c>
      <c r="O266" s="58">
        <v>0</v>
      </c>
      <c r="P266" s="58">
        <v>0</v>
      </c>
      <c r="Q266" s="58">
        <v>0</v>
      </c>
      <c r="R266" s="58">
        <v>0</v>
      </c>
      <c r="S266" s="58">
        <v>0</v>
      </c>
      <c r="T266" s="58">
        <v>0</v>
      </c>
      <c r="U266" s="58">
        <v>0</v>
      </c>
      <c r="W266" s="54">
        <f t="shared" si="236"/>
        <v>0</v>
      </c>
      <c r="X266" s="54">
        <f t="shared" si="237"/>
        <v>0</v>
      </c>
      <c r="Y266" s="54">
        <f t="shared" si="238"/>
        <v>0</v>
      </c>
      <c r="Z266" s="54">
        <f t="shared" si="243"/>
        <v>0</v>
      </c>
      <c r="AA266" s="54">
        <f t="shared" ca="1" si="245"/>
        <v>0</v>
      </c>
      <c r="AB266" s="45" t="s">
        <v>9</v>
      </c>
      <c r="AD266" s="242">
        <f t="shared" si="244"/>
        <v>0</v>
      </c>
      <c r="AE266" s="242">
        <f t="shared" ca="1" si="246"/>
        <v>0</v>
      </c>
    </row>
    <row r="267" spans="1:31" ht="15.95" customHeight="1" collapsed="1" x14ac:dyDescent="0.2">
      <c r="B267" s="245">
        <f t="shared" ref="B267:O267" si="251">B193-B225</f>
        <v>0</v>
      </c>
      <c r="C267" s="245">
        <f t="shared" si="251"/>
        <v>-1.4000000010128133E-3</v>
      </c>
      <c r="D267" s="245">
        <f t="shared" si="251"/>
        <v>0</v>
      </c>
      <c r="E267" s="245">
        <f t="shared" si="251"/>
        <v>0</v>
      </c>
      <c r="F267" s="245">
        <f t="shared" si="251"/>
        <v>0</v>
      </c>
      <c r="G267" s="245">
        <f t="shared" si="251"/>
        <v>0</v>
      </c>
      <c r="H267" s="245">
        <f t="shared" si="251"/>
        <v>0</v>
      </c>
      <c r="I267" s="245">
        <f t="shared" si="251"/>
        <v>0</v>
      </c>
      <c r="J267" s="245">
        <f t="shared" si="251"/>
        <v>0</v>
      </c>
      <c r="K267" s="245">
        <f t="shared" si="251"/>
        <v>0</v>
      </c>
      <c r="L267" s="245">
        <f t="shared" si="251"/>
        <v>0</v>
      </c>
      <c r="M267" s="245">
        <f t="shared" si="251"/>
        <v>0</v>
      </c>
      <c r="N267" s="245">
        <f t="shared" si="251"/>
        <v>0</v>
      </c>
      <c r="O267" s="245">
        <f t="shared" si="251"/>
        <v>0</v>
      </c>
      <c r="P267" s="245">
        <f>P193-P225</f>
        <v>0</v>
      </c>
      <c r="Q267" s="245">
        <f>Q193-Q225</f>
        <v>0</v>
      </c>
      <c r="R267" s="245">
        <f>R193-R225</f>
        <v>0</v>
      </c>
      <c r="S267" s="245">
        <f>S193-S225</f>
        <v>0</v>
      </c>
      <c r="T267" s="245">
        <f>T193-T225</f>
        <v>0</v>
      </c>
      <c r="U267" s="245">
        <f>U193-U225</f>
        <v>0</v>
      </c>
      <c r="W267" s="245">
        <f t="shared" ref="W267:Y267" si="252">W193-W225</f>
        <v>0</v>
      </c>
      <c r="X267" s="245">
        <f t="shared" si="252"/>
        <v>0</v>
      </c>
      <c r="Y267" s="245">
        <f t="shared" si="252"/>
        <v>0</v>
      </c>
      <c r="Z267" s="245">
        <f t="shared" ref="Z267" si="253">Z193-Z225</f>
        <v>0</v>
      </c>
      <c r="AA267" s="245">
        <f t="shared" ca="1" si="245"/>
        <v>0</v>
      </c>
      <c r="AB267" s="45" t="s">
        <v>9</v>
      </c>
    </row>
    <row r="268" spans="1:31" ht="15.95" customHeight="1" x14ac:dyDescent="0.2">
      <c r="A268" s="176" t="s">
        <v>187</v>
      </c>
      <c r="P268" s="58"/>
      <c r="Q268" s="58"/>
      <c r="R268" s="58"/>
      <c r="S268" s="58"/>
      <c r="T268" s="58"/>
      <c r="U268" s="58"/>
      <c r="AB268" s="45" t="s">
        <v>9</v>
      </c>
    </row>
    <row r="269" spans="1:31" ht="15.95" customHeight="1" x14ac:dyDescent="0.2">
      <c r="AB269" s="45"/>
    </row>
    <row r="270" spans="1:31" ht="15.95" customHeight="1" x14ac:dyDescent="0.2">
      <c r="AB270" s="45"/>
    </row>
    <row r="271" spans="1:31" ht="15.95" customHeight="1" x14ac:dyDescent="0.2">
      <c r="AB271" s="45"/>
    </row>
    <row r="272" spans="1:31" ht="15.95" customHeight="1" x14ac:dyDescent="0.2">
      <c r="AB272" s="45"/>
    </row>
    <row r="273" spans="28:28" ht="15.95" customHeight="1" x14ac:dyDescent="0.2">
      <c r="AB273" s="45"/>
    </row>
  </sheetData>
  <pageMargins left="0.7" right="0.7" top="0.75" bottom="0.75" header="0.3" footer="0.3"/>
  <pageSetup paperSize="9" orientation="portrait" r:id="rId1"/>
  <ignoredErrors>
    <ignoredError sqref="AB71:AD136 W34:Y34 W69:Z70 W23:Y23 W24:Y24 W25:Y25 W26:Y26 W27:Y27 W28:Y28 W29:Y29 W30:Y30 W31:Y31 W32:Y32 W33:Y33 W36:Y36 W37:Y37 W38:Y38 W39:Y39 W40:Y40 W41:Y41 W42:Y42 W43:Y43 W44:Y44 W45:Y45 W46:Y46 W47:Y47 W48:Y48 W49:Y49 W50:Y50 W51:Y51 W52:Y52 W53:Y53 W54:Y54 W55:Y55 W56:Y56 W57:Y57 W58:Y58 W59:Y59 W60:Y60 W61:Y61 W62:Y62 W63:Y63 W64:Y64 W65:Y65 W66:Y66 W67:Y67 W68:Y68 W137:Z137 W71:Y135 W139:Y148 W138:Y138 AB23:AC68 AB139:AC148 AB137:AC137 AB138:AC138 AB69:AC70" formulaRang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20671-5331-4D20-8D8A-12A8D5EC49ED}">
  <sheetPr>
    <tabColor theme="8" tint="-0.249977111117893"/>
  </sheetPr>
  <dimension ref="B8:J8"/>
  <sheetViews>
    <sheetView workbookViewId="0">
      <selection activeCell="B8" sqref="B8:J8"/>
    </sheetView>
  </sheetViews>
  <sheetFormatPr defaultRowHeight="12.75" x14ac:dyDescent="0.2"/>
  <cols>
    <col min="1" max="16384" width="9.140625" style="108"/>
  </cols>
  <sheetData>
    <row r="8" spans="2:10" ht="48" customHeight="1" x14ac:dyDescent="0.2">
      <c r="B8" s="292" t="s">
        <v>197</v>
      </c>
      <c r="C8" s="292"/>
      <c r="D8" s="292"/>
      <c r="E8" s="292"/>
      <c r="F8" s="292"/>
      <c r="G8" s="292"/>
      <c r="H8" s="292"/>
      <c r="I8" s="292"/>
      <c r="J8" s="292"/>
    </row>
  </sheetData>
  <mergeCells count="1">
    <mergeCell ref="B8:J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09ED-1AD9-4EDD-99B8-40F7720538F0}">
  <dimension ref="A1:O123"/>
  <sheetViews>
    <sheetView zoomScale="90" zoomScaleNormal="90" workbookViewId="0">
      <pane xSplit="1" ySplit="1" topLeftCell="B2" activePane="bottomRight" state="frozen"/>
      <selection activeCell="P262" sqref="P262"/>
      <selection pane="topRight" activeCell="P262" sqref="P262"/>
      <selection pane="bottomLeft" activeCell="P262" sqref="P262"/>
      <selection pane="bottomRight" activeCell="H23" sqref="H23"/>
    </sheetView>
  </sheetViews>
  <sheetFormatPr defaultRowHeight="12.75" x14ac:dyDescent="0.2"/>
  <cols>
    <col min="1" max="1" width="40.7109375" style="21" customWidth="1"/>
    <col min="2" max="2" width="50.7109375" style="21" customWidth="1"/>
    <col min="3" max="9" width="14.7109375" style="21" customWidth="1"/>
    <col min="10" max="10" width="2.7109375" style="21" customWidth="1"/>
    <col min="11" max="16384" width="9.140625" style="21"/>
  </cols>
  <sheetData>
    <row r="1" spans="1:10" ht="27.95" customHeight="1" thickBot="1" x14ac:dyDescent="0.25">
      <c r="A1" s="70" t="s">
        <v>198</v>
      </c>
      <c r="B1" s="81" t="s">
        <v>199</v>
      </c>
      <c r="C1" s="72" t="s">
        <v>200</v>
      </c>
      <c r="D1" s="72" t="s">
        <v>201</v>
      </c>
      <c r="E1" s="72" t="s">
        <v>202</v>
      </c>
      <c r="F1" s="72" t="s">
        <v>203</v>
      </c>
      <c r="G1" s="72" t="s">
        <v>204</v>
      </c>
      <c r="H1" s="72" t="s">
        <v>296</v>
      </c>
      <c r="I1" s="72" t="s">
        <v>314</v>
      </c>
      <c r="J1" s="91" t="s">
        <v>9</v>
      </c>
    </row>
    <row r="2" spans="1:10" ht="18" customHeight="1" thickTop="1" x14ac:dyDescent="0.2">
      <c r="A2" s="21" t="s">
        <v>3</v>
      </c>
      <c r="B2" s="90"/>
      <c r="C2" s="89">
        <v>221.637</v>
      </c>
      <c r="D2" s="89">
        <v>227.97576905</v>
      </c>
      <c r="E2" s="89">
        <v>238.59547078999998</v>
      </c>
      <c r="F2" s="89">
        <v>243.4435747</v>
      </c>
      <c r="G2" s="89">
        <v>263.0555474200001</v>
      </c>
      <c r="H2" s="89">
        <v>287.85892742000016</v>
      </c>
      <c r="I2" s="89">
        <v>299.18856265000005</v>
      </c>
      <c r="J2" s="92" t="s">
        <v>9</v>
      </c>
    </row>
    <row r="3" spans="1:10" ht="18" customHeight="1" x14ac:dyDescent="0.2">
      <c r="A3" s="170" t="s">
        <v>4</v>
      </c>
      <c r="B3" s="177"/>
      <c r="C3" s="178">
        <v>150.70400000000001</v>
      </c>
      <c r="D3" s="178">
        <v>155.01391338000002</v>
      </c>
      <c r="E3" s="178">
        <v>162.23486291</v>
      </c>
      <c r="F3" s="178">
        <v>165.28119076999999</v>
      </c>
      <c r="G3" s="178">
        <v>178.59635089999992</v>
      </c>
      <c r="H3" s="178">
        <v>195.43295604999997</v>
      </c>
      <c r="I3" s="178">
        <v>203.12486305000002</v>
      </c>
      <c r="J3" s="92" t="s">
        <v>9</v>
      </c>
    </row>
    <row r="4" spans="1:10" ht="18" customHeight="1" x14ac:dyDescent="0.2">
      <c r="A4" s="21" t="s">
        <v>5</v>
      </c>
      <c r="B4" s="90"/>
      <c r="C4" s="89">
        <v>101.255</v>
      </c>
      <c r="D4" s="89">
        <v>104.15086809</v>
      </c>
      <c r="E4" s="89">
        <v>109.00248527999999</v>
      </c>
      <c r="F4" s="89">
        <v>111.04925437999999</v>
      </c>
      <c r="G4" s="89">
        <v>119.99545448999997</v>
      </c>
      <c r="H4" s="89">
        <v>134.07237684999998</v>
      </c>
      <c r="I4" s="89">
        <v>139.34923631999999</v>
      </c>
      <c r="J4" s="92" t="s">
        <v>9</v>
      </c>
    </row>
    <row r="5" spans="1:10" ht="18" customHeight="1" x14ac:dyDescent="0.2">
      <c r="A5" s="170" t="s">
        <v>6</v>
      </c>
      <c r="B5" s="177"/>
      <c r="C5" s="178">
        <v>131.072</v>
      </c>
      <c r="D5" s="178">
        <v>134.82096197000001</v>
      </c>
      <c r="E5" s="178">
        <v>141.10127157000002</v>
      </c>
      <c r="F5" s="178">
        <v>143.75076822</v>
      </c>
      <c r="G5" s="178">
        <v>155.33142354999995</v>
      </c>
      <c r="H5" s="178">
        <v>171.47618042000005</v>
      </c>
      <c r="I5" s="178">
        <v>178.22518964</v>
      </c>
      <c r="J5" s="92" t="s">
        <v>9</v>
      </c>
    </row>
    <row r="6" spans="1:10" ht="18" customHeight="1" x14ac:dyDescent="0.2">
      <c r="A6" s="21" t="s">
        <v>7</v>
      </c>
      <c r="B6" s="90"/>
      <c r="C6" s="89">
        <v>64.231999999999999</v>
      </c>
      <c r="D6" s="89">
        <v>66.068923689999991</v>
      </c>
      <c r="E6" s="89">
        <v>69.146585309999992</v>
      </c>
      <c r="F6" s="89">
        <v>70.44496937000001</v>
      </c>
      <c r="G6" s="89">
        <v>76.120061880000009</v>
      </c>
      <c r="H6" s="89">
        <v>83.645437539999989</v>
      </c>
      <c r="I6" s="89">
        <v>86.937578959999996</v>
      </c>
      <c r="J6" s="92" t="s">
        <v>9</v>
      </c>
    </row>
    <row r="7" spans="1:10" ht="18" customHeight="1" x14ac:dyDescent="0.2">
      <c r="A7" s="170" t="s">
        <v>2</v>
      </c>
      <c r="B7" s="177"/>
      <c r="C7" s="178">
        <v>50.101999999999997</v>
      </c>
      <c r="D7" s="178">
        <v>51.5348501</v>
      </c>
      <c r="E7" s="178">
        <v>53.935476869999995</v>
      </c>
      <c r="F7" s="178">
        <v>54.948237849999998</v>
      </c>
      <c r="G7" s="178">
        <v>58.274198520000006</v>
      </c>
      <c r="H7" s="178">
        <v>65.110468889999979</v>
      </c>
      <c r="I7" s="178">
        <v>67.656262580000003</v>
      </c>
      <c r="J7" s="92" t="s">
        <v>9</v>
      </c>
    </row>
    <row r="8" spans="1:10" ht="18" customHeight="1" x14ac:dyDescent="0.2">
      <c r="A8" s="21" t="s">
        <v>8</v>
      </c>
      <c r="B8" s="196"/>
      <c r="C8" s="89">
        <v>28.044</v>
      </c>
      <c r="D8" s="89">
        <v>28.846434780000003</v>
      </c>
      <c r="E8" s="89">
        <v>30.190176409999999</v>
      </c>
      <c r="F8" s="89">
        <v>30.75706551</v>
      </c>
      <c r="G8" s="89">
        <v>33.234874690000005</v>
      </c>
      <c r="H8" s="89">
        <v>37.13372863</v>
      </c>
      <c r="I8" s="89">
        <v>38.59524871</v>
      </c>
      <c r="J8" s="92" t="s">
        <v>9</v>
      </c>
    </row>
    <row r="9" spans="1:10" ht="18" customHeight="1" x14ac:dyDescent="0.2">
      <c r="A9" s="186" t="s">
        <v>205</v>
      </c>
      <c r="B9" s="187"/>
      <c r="C9" s="187">
        <f t="shared" ref="C9:H9" si="0">SUM(C2:C8)</f>
        <v>747.04599999999994</v>
      </c>
      <c r="D9" s="187">
        <f t="shared" si="0"/>
        <v>768.41172105999999</v>
      </c>
      <c r="E9" s="187">
        <f t="shared" si="0"/>
        <v>804.20632913999998</v>
      </c>
      <c r="F9" s="187">
        <f t="shared" si="0"/>
        <v>819.67506079999987</v>
      </c>
      <c r="G9" s="187">
        <f t="shared" si="0"/>
        <v>884.60791144999985</v>
      </c>
      <c r="H9" s="187">
        <f t="shared" si="0"/>
        <v>974.73007580000001</v>
      </c>
      <c r="I9" s="187">
        <f t="shared" ref="I9" si="1">SUM(I2:I8)</f>
        <v>1013.07694191</v>
      </c>
      <c r="J9" s="91" t="s">
        <v>9</v>
      </c>
    </row>
    <row r="10" spans="1:10" ht="18" customHeight="1" x14ac:dyDescent="0.2">
      <c r="B10" s="23"/>
      <c r="J10" s="91" t="s">
        <v>9</v>
      </c>
    </row>
    <row r="11" spans="1:10" ht="18" customHeight="1" x14ac:dyDescent="0.2">
      <c r="A11" s="25" t="s">
        <v>206</v>
      </c>
      <c r="B11" s="237"/>
      <c r="C11" s="32"/>
      <c r="D11" s="32"/>
      <c r="E11" s="32">
        <v>2020</v>
      </c>
      <c r="F11" s="32">
        <v>2021</v>
      </c>
      <c r="G11" s="32">
        <v>2022</v>
      </c>
      <c r="H11" s="32">
        <v>2023</v>
      </c>
      <c r="J11" s="91" t="s">
        <v>9</v>
      </c>
    </row>
    <row r="12" spans="1:10" ht="18" customHeight="1" x14ac:dyDescent="0.2">
      <c r="A12" s="21" t="s">
        <v>3</v>
      </c>
      <c r="B12" s="238"/>
      <c r="C12" s="29"/>
      <c r="D12" s="29"/>
      <c r="E12" s="29">
        <v>2</v>
      </c>
      <c r="F12" s="29">
        <v>12</v>
      </c>
      <c r="G12" s="29">
        <v>12</v>
      </c>
      <c r="H12" s="29">
        <v>12</v>
      </c>
      <c r="J12" s="91" t="s">
        <v>9</v>
      </c>
    </row>
    <row r="13" spans="1:10" ht="18" customHeight="1" x14ac:dyDescent="0.2">
      <c r="A13" s="170" t="s">
        <v>4</v>
      </c>
      <c r="B13" s="179"/>
      <c r="C13" s="180"/>
      <c r="D13" s="180"/>
      <c r="E13" s="180">
        <v>0</v>
      </c>
      <c r="F13" s="180">
        <v>8</v>
      </c>
      <c r="G13" s="180">
        <v>12</v>
      </c>
      <c r="H13" s="180">
        <v>12</v>
      </c>
      <c r="J13" s="91" t="s">
        <v>9</v>
      </c>
    </row>
    <row r="14" spans="1:10" ht="18" customHeight="1" x14ac:dyDescent="0.2">
      <c r="A14" s="21" t="s">
        <v>5</v>
      </c>
      <c r="B14" s="23"/>
      <c r="C14" s="29"/>
      <c r="D14" s="29"/>
      <c r="E14" s="29">
        <v>0</v>
      </c>
      <c r="F14" s="29">
        <f>9/(31+30+31)</f>
        <v>9.7826086956521743E-2</v>
      </c>
      <c r="G14" s="29">
        <v>12</v>
      </c>
      <c r="H14" s="29">
        <v>12</v>
      </c>
      <c r="J14" s="91" t="s">
        <v>9</v>
      </c>
    </row>
    <row r="15" spans="1:10" ht="18" customHeight="1" x14ac:dyDescent="0.2">
      <c r="A15" s="170" t="s">
        <v>6</v>
      </c>
      <c r="B15" s="179"/>
      <c r="C15" s="180"/>
      <c r="D15" s="180"/>
      <c r="E15" s="180" t="s">
        <v>207</v>
      </c>
      <c r="F15" s="180">
        <v>12</v>
      </c>
      <c r="G15" s="180">
        <v>12</v>
      </c>
      <c r="H15" s="180">
        <v>12</v>
      </c>
      <c r="J15" s="91" t="s">
        <v>9</v>
      </c>
    </row>
    <row r="16" spans="1:10" ht="18" customHeight="1" x14ac:dyDescent="0.2">
      <c r="A16" s="21" t="s">
        <v>7</v>
      </c>
      <c r="B16" s="23"/>
      <c r="C16" s="29"/>
      <c r="D16" s="29"/>
      <c r="E16" s="29">
        <v>11.3</v>
      </c>
      <c r="F16" s="29">
        <v>12</v>
      </c>
      <c r="G16" s="29">
        <v>12</v>
      </c>
      <c r="H16" s="29">
        <v>12</v>
      </c>
      <c r="J16" s="91" t="s">
        <v>9</v>
      </c>
    </row>
    <row r="17" spans="1:15" ht="18" customHeight="1" x14ac:dyDescent="0.2">
      <c r="A17" s="170" t="s">
        <v>2</v>
      </c>
      <c r="B17" s="179"/>
      <c r="C17" s="180"/>
      <c r="D17" s="180"/>
      <c r="E17" s="180">
        <v>12</v>
      </c>
      <c r="F17" s="180">
        <v>12</v>
      </c>
      <c r="G17" s="180">
        <v>12</v>
      </c>
      <c r="H17" s="180">
        <v>12</v>
      </c>
      <c r="J17" s="91" t="s">
        <v>9</v>
      </c>
    </row>
    <row r="18" spans="1:15" ht="18" customHeight="1" x14ac:dyDescent="0.2">
      <c r="A18" s="30" t="s">
        <v>8</v>
      </c>
      <c r="B18" s="188"/>
      <c r="C18" s="189"/>
      <c r="D18" s="189"/>
      <c r="E18" s="189">
        <v>8</v>
      </c>
      <c r="F18" s="189">
        <v>12</v>
      </c>
      <c r="G18" s="189">
        <v>12</v>
      </c>
      <c r="H18" s="189">
        <v>12</v>
      </c>
      <c r="J18" s="91" t="s">
        <v>9</v>
      </c>
    </row>
    <row r="19" spans="1:15" ht="18" customHeight="1" x14ac:dyDescent="0.2">
      <c r="B19" s="23"/>
      <c r="G19" s="221"/>
      <c r="J19" s="91" t="s">
        <v>9</v>
      </c>
    </row>
    <row r="20" spans="1:15" ht="18" customHeight="1" x14ac:dyDescent="0.2">
      <c r="A20" s="25" t="s">
        <v>208</v>
      </c>
      <c r="B20" s="26"/>
      <c r="C20" s="27"/>
      <c r="D20" s="27"/>
      <c r="E20" s="27"/>
      <c r="F20" s="183"/>
      <c r="G20" s="221"/>
      <c r="J20" s="91" t="s">
        <v>9</v>
      </c>
    </row>
    <row r="21" spans="1:15" ht="18" customHeight="1" x14ac:dyDescent="0.2">
      <c r="A21" s="21" t="s">
        <v>209</v>
      </c>
      <c r="C21" s="28"/>
      <c r="D21" s="28"/>
      <c r="E21" s="28">
        <v>9.2499999999999999E-2</v>
      </c>
      <c r="F21" s="29"/>
      <c r="G21" s="29"/>
      <c r="H21" s="29"/>
      <c r="I21" s="29"/>
      <c r="J21" s="91" t="s">
        <v>9</v>
      </c>
    </row>
    <row r="22" spans="1:15" ht="21" customHeight="1" x14ac:dyDescent="0.2">
      <c r="A22" s="170" t="s">
        <v>210</v>
      </c>
      <c r="B22" s="170" t="s">
        <v>211</v>
      </c>
      <c r="C22" s="181"/>
      <c r="D22" s="181"/>
      <c r="E22" s="181">
        <v>4.4999999999999997E-3</v>
      </c>
      <c r="F22" s="29"/>
      <c r="G22" s="29"/>
      <c r="H22" s="29"/>
      <c r="I22" s="29"/>
      <c r="J22" s="91" t="s">
        <v>9</v>
      </c>
    </row>
    <row r="23" spans="1:15" ht="21" customHeight="1" x14ac:dyDescent="0.2">
      <c r="A23" s="21" t="s">
        <v>212</v>
      </c>
      <c r="B23" s="21" t="s">
        <v>213</v>
      </c>
      <c r="C23" s="28"/>
      <c r="D23" s="28"/>
      <c r="E23" s="28">
        <v>2.5999999999999999E-2</v>
      </c>
      <c r="F23" s="29"/>
      <c r="G23" s="29"/>
      <c r="H23" s="29"/>
      <c r="I23" s="29"/>
      <c r="J23" s="91" t="s">
        <v>9</v>
      </c>
    </row>
    <row r="24" spans="1:15" ht="32.1" customHeight="1" x14ac:dyDescent="0.2">
      <c r="A24" s="182" t="s">
        <v>214</v>
      </c>
      <c r="B24" s="170" t="s">
        <v>215</v>
      </c>
      <c r="C24" s="181"/>
      <c r="D24" s="181"/>
      <c r="E24" s="181">
        <v>0.01</v>
      </c>
      <c r="F24" s="29"/>
      <c r="G24" s="29"/>
      <c r="H24" s="29"/>
      <c r="I24" s="29"/>
      <c r="J24" s="91" t="s">
        <v>9</v>
      </c>
    </row>
    <row r="25" spans="1:15" ht="21" customHeight="1" x14ac:dyDescent="0.2">
      <c r="A25" s="30" t="s">
        <v>216</v>
      </c>
      <c r="B25" s="30" t="s">
        <v>217</v>
      </c>
      <c r="C25" s="31"/>
      <c r="D25" s="31"/>
      <c r="E25" s="31">
        <v>5.0000000000000001E-3</v>
      </c>
      <c r="F25" s="29"/>
      <c r="G25" s="29"/>
      <c r="H25" s="29"/>
      <c r="I25" s="29"/>
      <c r="J25" s="91" t="s">
        <v>9</v>
      </c>
      <c r="O25" s="228"/>
    </row>
    <row r="26" spans="1:15" ht="18" customHeight="1" x14ac:dyDescent="0.2">
      <c r="B26" s="23"/>
      <c r="J26" s="91" t="s">
        <v>9</v>
      </c>
    </row>
    <row r="27" spans="1:15" ht="18" customHeight="1" x14ac:dyDescent="0.2">
      <c r="A27" s="25" t="s">
        <v>218</v>
      </c>
      <c r="B27" s="27" t="s">
        <v>217</v>
      </c>
      <c r="C27" s="27"/>
      <c r="D27" s="27"/>
      <c r="E27" s="27"/>
      <c r="F27" s="183"/>
      <c r="G27" s="183"/>
      <c r="H27" s="183"/>
      <c r="I27" s="183"/>
      <c r="J27" s="91" t="s">
        <v>9</v>
      </c>
    </row>
    <row r="28" spans="1:15" ht="18" customHeight="1" x14ac:dyDescent="0.2">
      <c r="A28" s="170" t="s">
        <v>288</v>
      </c>
      <c r="B28" s="170"/>
      <c r="C28" s="181"/>
      <c r="D28" s="181"/>
      <c r="E28" s="181">
        <v>0.91</v>
      </c>
      <c r="F28" s="29"/>
      <c r="G28" s="29"/>
      <c r="H28" s="29"/>
      <c r="I28" s="29"/>
      <c r="J28" s="91" t="s">
        <v>9</v>
      </c>
    </row>
    <row r="29" spans="1:15" ht="18" customHeight="1" x14ac:dyDescent="0.2">
      <c r="A29" s="30" t="s">
        <v>2</v>
      </c>
      <c r="B29" s="30"/>
      <c r="C29" s="31"/>
      <c r="D29" s="31"/>
      <c r="E29" s="31">
        <v>0.86</v>
      </c>
      <c r="F29" s="29"/>
      <c r="G29" s="29"/>
      <c r="H29" s="29"/>
      <c r="I29" s="29"/>
      <c r="J29" s="91" t="s">
        <v>9</v>
      </c>
    </row>
    <row r="30" spans="1:15" ht="9" customHeight="1" x14ac:dyDescent="0.2">
      <c r="B30" s="23"/>
      <c r="J30" s="91" t="s">
        <v>9</v>
      </c>
    </row>
    <row r="31" spans="1:15" ht="42" customHeight="1" x14ac:dyDescent="0.2">
      <c r="A31" s="293" t="s">
        <v>219</v>
      </c>
      <c r="B31" s="293"/>
      <c r="J31" s="91" t="s">
        <v>9</v>
      </c>
    </row>
    <row r="32" spans="1:15" ht="18" customHeight="1" x14ac:dyDescent="0.2">
      <c r="A32" s="114" t="s">
        <v>220</v>
      </c>
      <c r="B32" s="113"/>
      <c r="J32" s="91" t="s">
        <v>9</v>
      </c>
    </row>
    <row r="33" spans="1:10" ht="18" customHeight="1" x14ac:dyDescent="0.2">
      <c r="A33" s="114" t="s">
        <v>221</v>
      </c>
      <c r="B33" s="113"/>
      <c r="J33" s="91" t="s">
        <v>9</v>
      </c>
    </row>
    <row r="34" spans="1:10" ht="18" customHeight="1" x14ac:dyDescent="0.2">
      <c r="J34" s="91" t="s">
        <v>9</v>
      </c>
    </row>
    <row r="35" spans="1:10" ht="18" customHeight="1" x14ac:dyDescent="0.2"/>
    <row r="36" spans="1:10" ht="18" customHeight="1" x14ac:dyDescent="0.2"/>
    <row r="37" spans="1:10" ht="18" customHeight="1" x14ac:dyDescent="0.2"/>
    <row r="38" spans="1:10" ht="18" customHeight="1" x14ac:dyDescent="0.2"/>
    <row r="39" spans="1:10" ht="18" customHeight="1" x14ac:dyDescent="0.2"/>
    <row r="40" spans="1:10" ht="18" customHeight="1" x14ac:dyDescent="0.2"/>
    <row r="41" spans="1:10" ht="18" customHeight="1" x14ac:dyDescent="0.2"/>
    <row r="42" spans="1:10" ht="18" customHeight="1" x14ac:dyDescent="0.2"/>
    <row r="43" spans="1:10" ht="18" customHeight="1" x14ac:dyDescent="0.2"/>
    <row r="44" spans="1:10" ht="18" customHeight="1" x14ac:dyDescent="0.2"/>
    <row r="45" spans="1:10" ht="18" customHeight="1" x14ac:dyDescent="0.2"/>
    <row r="46" spans="1:10" ht="18" customHeight="1" x14ac:dyDescent="0.2"/>
    <row r="47" spans="1:10" ht="18" customHeight="1" x14ac:dyDescent="0.2"/>
    <row r="48" spans="1:1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sheetData>
  <mergeCells count="1">
    <mergeCell ref="A31:B3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84201-B0E7-40C6-A414-AF46C67FF8D4}">
  <dimension ref="A1:AE43"/>
  <sheetViews>
    <sheetView showGridLines="0" zoomScaleNormal="100" workbookViewId="0">
      <pane xSplit="1" ySplit="1" topLeftCell="B2" activePane="bottomRight" state="frozen"/>
      <selection activeCell="P262" sqref="P262"/>
      <selection pane="topRight" activeCell="P262" sqref="P262"/>
      <selection pane="bottomLeft" activeCell="P262" sqref="P262"/>
      <selection pane="bottomRight"/>
    </sheetView>
  </sheetViews>
  <sheetFormatPr defaultRowHeight="12.75" x14ac:dyDescent="0.2"/>
  <cols>
    <col min="1" max="1" width="42.7109375" style="21" customWidth="1"/>
    <col min="2" max="30" width="16.7109375" style="21" customWidth="1"/>
    <col min="31" max="31" width="2.7109375" style="21" customWidth="1"/>
    <col min="32" max="16384" width="9.140625" style="21"/>
  </cols>
  <sheetData>
    <row r="1" spans="1:31" ht="27.95" customHeight="1" thickBot="1" x14ac:dyDescent="0.25">
      <c r="A1" s="73" t="s">
        <v>222</v>
      </c>
      <c r="B1" s="110" t="s">
        <v>223</v>
      </c>
      <c r="C1" s="110" t="s">
        <v>224</v>
      </c>
      <c r="D1" s="110" t="s">
        <v>225</v>
      </c>
      <c r="E1" s="110" t="s">
        <v>226</v>
      </c>
      <c r="F1" s="110" t="s">
        <v>227</v>
      </c>
      <c r="G1" s="111" t="s">
        <v>228</v>
      </c>
      <c r="H1" s="110" t="s">
        <v>229</v>
      </c>
      <c r="I1" s="111" t="s">
        <v>230</v>
      </c>
    </row>
    <row r="2" spans="1:31" ht="18" customHeight="1" thickTop="1" x14ac:dyDescent="0.2">
      <c r="A2" s="246" t="s">
        <v>3</v>
      </c>
      <c r="B2" s="247">
        <v>1070</v>
      </c>
      <c r="C2" s="248" t="s">
        <v>231</v>
      </c>
      <c r="D2" s="246" t="s">
        <v>232</v>
      </c>
      <c r="E2" s="203">
        <v>46997</v>
      </c>
      <c r="F2" s="203">
        <v>44986</v>
      </c>
      <c r="G2" s="249">
        <v>0.49</v>
      </c>
      <c r="H2" s="246" t="s">
        <v>233</v>
      </c>
      <c r="I2" s="246" t="s">
        <v>42</v>
      </c>
    </row>
    <row r="3" spans="1:31" ht="18" customHeight="1" x14ac:dyDescent="0.2">
      <c r="A3" s="250" t="s">
        <v>4</v>
      </c>
      <c r="B3" s="251">
        <v>680</v>
      </c>
      <c r="C3" s="252" t="s">
        <v>231</v>
      </c>
      <c r="D3" s="250" t="s">
        <v>232</v>
      </c>
      <c r="E3" s="204">
        <v>46997</v>
      </c>
      <c r="F3" s="204">
        <v>44986</v>
      </c>
      <c r="G3" s="253">
        <v>0.49</v>
      </c>
      <c r="H3" s="250" t="s">
        <v>233</v>
      </c>
      <c r="I3" s="250" t="s">
        <v>42</v>
      </c>
    </row>
    <row r="4" spans="1:31" ht="18" customHeight="1" x14ac:dyDescent="0.2">
      <c r="A4" s="254" t="s">
        <v>5</v>
      </c>
      <c r="B4" s="255">
        <v>530</v>
      </c>
      <c r="C4" s="256" t="s">
        <v>231</v>
      </c>
      <c r="D4" s="254" t="s">
        <v>234</v>
      </c>
      <c r="E4" s="205">
        <v>52932</v>
      </c>
      <c r="F4" s="205">
        <v>45809</v>
      </c>
      <c r="G4" s="256" t="s">
        <v>33</v>
      </c>
      <c r="H4" s="254" t="s">
        <v>42</v>
      </c>
      <c r="I4" s="254" t="s">
        <v>235</v>
      </c>
    </row>
    <row r="5" spans="1:31" ht="18" customHeight="1" x14ac:dyDescent="0.2">
      <c r="A5" s="250" t="s">
        <v>6</v>
      </c>
      <c r="B5" s="251">
        <v>715</v>
      </c>
      <c r="C5" s="252" t="s">
        <v>231</v>
      </c>
      <c r="D5" s="250" t="s">
        <v>236</v>
      </c>
      <c r="E5" s="204">
        <v>47150</v>
      </c>
      <c r="F5" s="204">
        <v>45323</v>
      </c>
      <c r="G5" s="253">
        <v>0.5</v>
      </c>
      <c r="H5" s="250" t="s">
        <v>233</v>
      </c>
      <c r="I5" s="250" t="s">
        <v>42</v>
      </c>
    </row>
    <row r="6" spans="1:31" ht="18" customHeight="1" x14ac:dyDescent="0.2">
      <c r="A6" s="254" t="s">
        <v>7</v>
      </c>
      <c r="B6" s="255">
        <v>315</v>
      </c>
      <c r="C6" s="256" t="s">
        <v>231</v>
      </c>
      <c r="D6" s="254" t="s">
        <v>237</v>
      </c>
      <c r="E6" s="205">
        <v>47088</v>
      </c>
      <c r="F6" s="205">
        <v>45078</v>
      </c>
      <c r="G6" s="257">
        <v>0.5</v>
      </c>
      <c r="H6" s="254" t="s">
        <v>238</v>
      </c>
      <c r="I6" s="254" t="s">
        <v>42</v>
      </c>
    </row>
    <row r="7" spans="1:31" ht="18" customHeight="1" x14ac:dyDescent="0.2">
      <c r="A7" s="250" t="s">
        <v>2</v>
      </c>
      <c r="B7" s="251">
        <v>240</v>
      </c>
      <c r="C7" s="252" t="s">
        <v>295</v>
      </c>
      <c r="D7" s="250" t="s">
        <v>293</v>
      </c>
      <c r="E7" s="204">
        <v>46508</v>
      </c>
      <c r="F7" s="204"/>
      <c r="G7" s="258" t="s">
        <v>239</v>
      </c>
      <c r="H7" s="250" t="s">
        <v>42</v>
      </c>
      <c r="I7" s="250" t="s">
        <v>42</v>
      </c>
    </row>
    <row r="8" spans="1:31" ht="25.5" x14ac:dyDescent="0.2">
      <c r="A8" s="259" t="s">
        <v>8</v>
      </c>
      <c r="B8" s="260">
        <v>128.57499999999999</v>
      </c>
      <c r="C8" s="261" t="s">
        <v>240</v>
      </c>
      <c r="D8" s="259" t="s">
        <v>297</v>
      </c>
      <c r="E8" s="225">
        <v>50618</v>
      </c>
      <c r="F8" s="225">
        <v>44197</v>
      </c>
      <c r="G8" s="262" t="s">
        <v>33</v>
      </c>
      <c r="H8" s="263" t="s">
        <v>241</v>
      </c>
      <c r="I8" s="263" t="s">
        <v>42</v>
      </c>
    </row>
    <row r="9" spans="1:31" ht="25.5" x14ac:dyDescent="0.2">
      <c r="A9" s="264" t="s">
        <v>286</v>
      </c>
      <c r="B9" s="265">
        <v>75</v>
      </c>
      <c r="C9" s="266" t="s">
        <v>290</v>
      </c>
      <c r="D9" s="264" t="s">
        <v>289</v>
      </c>
      <c r="E9" s="267">
        <v>48670</v>
      </c>
      <c r="F9" s="267">
        <v>45383</v>
      </c>
      <c r="G9" s="268" t="s">
        <v>33</v>
      </c>
      <c r="H9" s="269" t="s">
        <v>241</v>
      </c>
      <c r="I9" s="269" t="s">
        <v>235</v>
      </c>
    </row>
    <row r="10" spans="1:31" ht="9" customHeight="1" x14ac:dyDescent="0.2">
      <c r="B10" s="23"/>
      <c r="AE10" s="35" t="s">
        <v>9</v>
      </c>
    </row>
    <row r="11" spans="1:31" ht="18" customHeight="1" x14ac:dyDescent="0.2">
      <c r="A11" s="113" t="s">
        <v>242</v>
      </c>
    </row>
    <row r="12" spans="1:31" ht="18" customHeight="1" x14ac:dyDescent="0.2">
      <c r="A12" s="113" t="s">
        <v>243</v>
      </c>
    </row>
    <row r="13" spans="1:31" ht="18" customHeight="1" x14ac:dyDescent="0.2">
      <c r="A13" s="113" t="s">
        <v>298</v>
      </c>
    </row>
    <row r="14" spans="1:31" ht="18" customHeight="1" x14ac:dyDescent="0.2"/>
    <row r="15" spans="1:31" ht="26.25" thickBot="1" x14ac:dyDescent="0.25">
      <c r="A15" s="112" t="s">
        <v>294</v>
      </c>
      <c r="B15" s="32">
        <v>2021</v>
      </c>
      <c r="C15" s="32">
        <v>2022</v>
      </c>
      <c r="D15" s="32">
        <v>2023</v>
      </c>
      <c r="E15" s="32">
        <v>2024</v>
      </c>
      <c r="F15" s="32">
        <v>2025</v>
      </c>
      <c r="G15" s="32">
        <v>2026</v>
      </c>
      <c r="H15" s="32">
        <v>2027</v>
      </c>
      <c r="I15" s="32">
        <v>2028</v>
      </c>
      <c r="J15" s="32">
        <v>2029</v>
      </c>
      <c r="K15" s="32">
        <v>2030</v>
      </c>
      <c r="L15" s="32">
        <v>2031</v>
      </c>
      <c r="M15" s="32">
        <v>2032</v>
      </c>
      <c r="N15" s="32">
        <v>2033</v>
      </c>
      <c r="O15" s="32">
        <v>2034</v>
      </c>
      <c r="P15" s="32">
        <v>2035</v>
      </c>
      <c r="Q15" s="32">
        <v>2036</v>
      </c>
      <c r="R15" s="32">
        <v>2037</v>
      </c>
      <c r="S15" s="32">
        <v>2038</v>
      </c>
      <c r="T15" s="32">
        <v>2039</v>
      </c>
      <c r="U15" s="32">
        <v>2040</v>
      </c>
      <c r="V15" s="32">
        <v>2041</v>
      </c>
      <c r="W15" s="32">
        <v>2042</v>
      </c>
      <c r="X15" s="32">
        <v>2043</v>
      </c>
      <c r="Y15" s="32">
        <v>2044</v>
      </c>
      <c r="Z15" s="32">
        <v>2045</v>
      </c>
      <c r="AA15" s="32">
        <v>2046</v>
      </c>
      <c r="AB15" s="32">
        <v>2047</v>
      </c>
      <c r="AC15" s="22"/>
    </row>
    <row r="16" spans="1:31" ht="18" customHeight="1" thickTop="1" x14ac:dyDescent="0.2">
      <c r="A16" s="246" t="s">
        <v>3</v>
      </c>
      <c r="B16" s="229">
        <v>0</v>
      </c>
      <c r="C16" s="229">
        <v>0</v>
      </c>
      <c r="D16" s="229">
        <v>0.06</v>
      </c>
      <c r="E16" s="229">
        <v>0.1</v>
      </c>
      <c r="F16" s="229">
        <v>0.1</v>
      </c>
      <c r="G16" s="229">
        <v>0.1</v>
      </c>
      <c r="H16" s="229">
        <v>0.1</v>
      </c>
      <c r="I16" s="229">
        <f>5%+49%</f>
        <v>0.54</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6"/>
    </row>
    <row r="17" spans="1:29" ht="18" customHeight="1" x14ac:dyDescent="0.2">
      <c r="A17" s="250" t="s">
        <v>4</v>
      </c>
      <c r="B17" s="230">
        <v>0</v>
      </c>
      <c r="C17" s="230">
        <v>0</v>
      </c>
      <c r="D17" s="230">
        <v>0.06</v>
      </c>
      <c r="E17" s="230">
        <v>0.1</v>
      </c>
      <c r="F17" s="230">
        <v>0.1</v>
      </c>
      <c r="G17" s="230">
        <v>0.1</v>
      </c>
      <c r="H17" s="230">
        <v>0.1</v>
      </c>
      <c r="I17" s="230">
        <v>0.54</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26"/>
    </row>
    <row r="18" spans="1:29" ht="18" customHeight="1" x14ac:dyDescent="0.2">
      <c r="A18" s="254" t="s">
        <v>5</v>
      </c>
      <c r="B18" s="229">
        <v>0</v>
      </c>
      <c r="C18" s="229">
        <v>0</v>
      </c>
      <c r="D18" s="229">
        <v>0</v>
      </c>
      <c r="E18" s="229">
        <v>0</v>
      </c>
      <c r="F18" s="229">
        <v>2.2499999999999999E-2</v>
      </c>
      <c r="G18" s="229">
        <v>2.3899999999999998E-2</v>
      </c>
      <c r="H18" s="229">
        <v>2.4800000000000003E-2</v>
      </c>
      <c r="I18" s="229">
        <v>2.53E-2</v>
      </c>
      <c r="J18" s="229">
        <v>3.5799999999999998E-2</v>
      </c>
      <c r="K18" s="229">
        <v>3.6699999999999997E-2</v>
      </c>
      <c r="L18" s="229">
        <v>3.78E-2</v>
      </c>
      <c r="M18" s="229">
        <v>3.9400000000000004E-2</v>
      </c>
      <c r="N18" s="229">
        <v>4.0499999999999994E-2</v>
      </c>
      <c r="O18" s="229">
        <v>5.6999999999999995E-2</v>
      </c>
      <c r="P18" s="229">
        <v>5.8700000000000002E-2</v>
      </c>
      <c r="Q18" s="229">
        <v>5.9799999999999999E-2</v>
      </c>
      <c r="R18" s="229">
        <v>6.1700000000000005E-2</v>
      </c>
      <c r="S18" s="229">
        <v>6.3200000000000006E-2</v>
      </c>
      <c r="T18" s="229">
        <v>6.5000000000000002E-2</v>
      </c>
      <c r="U18" s="229">
        <v>6.7000000000000004E-2</v>
      </c>
      <c r="V18" s="229">
        <v>6.9000000000000006E-2</v>
      </c>
      <c r="W18" s="229">
        <v>7.0000000000000007E-2</v>
      </c>
      <c r="X18" s="229">
        <v>7.0000000000000007E-2</v>
      </c>
      <c r="Y18" s="229">
        <v>7.1899999999999936E-2</v>
      </c>
      <c r="Z18" s="229">
        <v>0</v>
      </c>
      <c r="AA18" s="229">
        <v>0</v>
      </c>
      <c r="AB18" s="229">
        <v>0</v>
      </c>
      <c r="AC18" s="226"/>
    </row>
    <row r="19" spans="1:29" ht="18" customHeight="1" x14ac:dyDescent="0.2">
      <c r="A19" s="250" t="s">
        <v>6</v>
      </c>
      <c r="B19" s="230">
        <v>0</v>
      </c>
      <c r="C19" s="230">
        <v>0</v>
      </c>
      <c r="D19" s="230">
        <v>0</v>
      </c>
      <c r="E19" s="230">
        <v>0.08</v>
      </c>
      <c r="F19" s="230">
        <v>0.1</v>
      </c>
      <c r="G19" s="230">
        <v>0.1</v>
      </c>
      <c r="H19" s="230">
        <v>0.11</v>
      </c>
      <c r="I19" s="230">
        <v>0.11</v>
      </c>
      <c r="J19" s="230">
        <v>0.5</v>
      </c>
      <c r="K19" s="230">
        <v>0</v>
      </c>
      <c r="L19" s="230">
        <v>0</v>
      </c>
      <c r="M19" s="230">
        <v>0</v>
      </c>
      <c r="N19" s="230">
        <v>0</v>
      </c>
      <c r="O19" s="230">
        <v>0</v>
      </c>
      <c r="P19" s="230">
        <v>0</v>
      </c>
      <c r="Q19" s="230">
        <v>0</v>
      </c>
      <c r="R19" s="230">
        <v>0</v>
      </c>
      <c r="S19" s="230">
        <v>0</v>
      </c>
      <c r="T19" s="230">
        <v>0</v>
      </c>
      <c r="U19" s="230">
        <v>0</v>
      </c>
      <c r="V19" s="230">
        <v>0</v>
      </c>
      <c r="W19" s="230">
        <v>0</v>
      </c>
      <c r="X19" s="230">
        <v>0</v>
      </c>
      <c r="Y19" s="230">
        <v>0</v>
      </c>
      <c r="Z19" s="230">
        <v>0</v>
      </c>
      <c r="AA19" s="230">
        <v>0</v>
      </c>
      <c r="AB19" s="230">
        <v>0</v>
      </c>
      <c r="AC19" s="33"/>
    </row>
    <row r="20" spans="1:29" ht="18" customHeight="1" x14ac:dyDescent="0.2">
      <c r="A20" s="254" t="s">
        <v>7</v>
      </c>
      <c r="B20" s="229">
        <v>0</v>
      </c>
      <c r="C20" s="229">
        <v>0</v>
      </c>
      <c r="D20" s="229">
        <v>2.5000000000000001E-2</v>
      </c>
      <c r="E20" s="229">
        <v>0.11</v>
      </c>
      <c r="F20" s="229">
        <v>0.115</v>
      </c>
      <c r="G20" s="229">
        <v>0.122</v>
      </c>
      <c r="H20" s="229">
        <v>0.128</v>
      </c>
      <c r="I20" s="229">
        <v>0.5</v>
      </c>
      <c r="J20" s="229">
        <v>0</v>
      </c>
      <c r="K20" s="229">
        <v>0</v>
      </c>
      <c r="L20" s="229">
        <v>0</v>
      </c>
      <c r="M20" s="229">
        <v>0</v>
      </c>
      <c r="N20" s="229">
        <v>0</v>
      </c>
      <c r="O20" s="229">
        <v>0</v>
      </c>
      <c r="P20" s="229">
        <v>0</v>
      </c>
      <c r="Q20" s="229">
        <v>0</v>
      </c>
      <c r="R20" s="229">
        <v>0</v>
      </c>
      <c r="S20" s="229">
        <v>0</v>
      </c>
      <c r="T20" s="229">
        <v>0</v>
      </c>
      <c r="U20" s="229">
        <v>0</v>
      </c>
      <c r="V20" s="229">
        <v>0</v>
      </c>
      <c r="W20" s="229">
        <v>0</v>
      </c>
      <c r="X20" s="229">
        <v>0</v>
      </c>
      <c r="Y20" s="229">
        <v>0</v>
      </c>
      <c r="Z20" s="229">
        <v>0</v>
      </c>
      <c r="AA20" s="229">
        <v>0</v>
      </c>
      <c r="AB20" s="229">
        <v>0</v>
      </c>
      <c r="AC20" s="33"/>
    </row>
    <row r="21" spans="1:29" ht="18" customHeight="1" x14ac:dyDescent="0.2">
      <c r="A21" s="250" t="s">
        <v>2</v>
      </c>
      <c r="B21" s="230">
        <v>0</v>
      </c>
      <c r="C21" s="230">
        <v>0</v>
      </c>
      <c r="D21" s="230">
        <v>0</v>
      </c>
      <c r="E21" s="230">
        <v>0</v>
      </c>
      <c r="F21" s="230">
        <v>0</v>
      </c>
      <c r="G21" s="230">
        <v>0</v>
      </c>
      <c r="H21" s="230">
        <v>1</v>
      </c>
      <c r="I21" s="230">
        <v>0</v>
      </c>
      <c r="J21" s="230">
        <v>0</v>
      </c>
      <c r="K21" s="230">
        <v>0</v>
      </c>
      <c r="L21" s="230">
        <v>0</v>
      </c>
      <c r="M21" s="230">
        <v>0</v>
      </c>
      <c r="N21" s="230">
        <v>0</v>
      </c>
      <c r="O21" s="230">
        <v>0</v>
      </c>
      <c r="P21" s="230">
        <v>0</v>
      </c>
      <c r="Q21" s="230">
        <v>0</v>
      </c>
      <c r="R21" s="230">
        <v>0</v>
      </c>
      <c r="S21" s="230">
        <v>0</v>
      </c>
      <c r="T21" s="230">
        <v>0</v>
      </c>
      <c r="U21" s="230">
        <v>0</v>
      </c>
      <c r="V21" s="230">
        <v>0</v>
      </c>
      <c r="W21" s="230">
        <v>0</v>
      </c>
      <c r="X21" s="230">
        <v>0</v>
      </c>
      <c r="Y21" s="230">
        <v>0</v>
      </c>
      <c r="Z21" s="230">
        <v>0</v>
      </c>
      <c r="AA21" s="230">
        <v>0</v>
      </c>
      <c r="AB21" s="230">
        <v>0</v>
      </c>
      <c r="AC21" s="33"/>
    </row>
    <row r="22" spans="1:29" s="20" customFormat="1" ht="18" customHeight="1" x14ac:dyDescent="0.2">
      <c r="A22" s="259" t="s">
        <v>8</v>
      </c>
      <c r="B22" s="229">
        <v>5.6603773584905662E-2</v>
      </c>
      <c r="C22" s="229">
        <v>5.6603773584905662E-2</v>
      </c>
      <c r="D22" s="229">
        <v>5.6603773584905662E-2</v>
      </c>
      <c r="E22" s="229">
        <v>5.6603773584905662E-2</v>
      </c>
      <c r="F22" s="229">
        <v>5.6603773584905662E-2</v>
      </c>
      <c r="G22" s="229">
        <v>5.6603773584905662E-2</v>
      </c>
      <c r="H22" s="229">
        <v>5.6603773584905662E-2</v>
      </c>
      <c r="I22" s="229">
        <v>5.6603773584905662E-2</v>
      </c>
      <c r="J22" s="229">
        <v>5.6603773584905662E-2</v>
      </c>
      <c r="K22" s="229">
        <v>5.6603773584905662E-2</v>
      </c>
      <c r="L22" s="229">
        <v>5.6603773584905662E-2</v>
      </c>
      <c r="M22" s="229">
        <v>5.6603773584905662E-2</v>
      </c>
      <c r="N22" s="229">
        <v>5.6603773584905662E-2</v>
      </c>
      <c r="O22" s="229">
        <v>5.6603773584905662E-2</v>
      </c>
      <c r="P22" s="229">
        <v>5.6603773584905662E-2</v>
      </c>
      <c r="Q22" s="229">
        <v>5.6603773584905662E-2</v>
      </c>
      <c r="R22" s="229">
        <v>5.6603773584905662E-2</v>
      </c>
      <c r="S22" s="229">
        <v>3.7735849056603772E-2</v>
      </c>
      <c r="T22" s="229">
        <v>0</v>
      </c>
      <c r="U22" s="229">
        <v>0</v>
      </c>
      <c r="V22" s="229">
        <v>0</v>
      </c>
      <c r="W22" s="229">
        <v>0</v>
      </c>
      <c r="X22" s="229">
        <v>0</v>
      </c>
      <c r="Y22" s="229">
        <v>0</v>
      </c>
      <c r="Z22" s="229">
        <v>0</v>
      </c>
      <c r="AA22" s="229">
        <v>0</v>
      </c>
      <c r="AB22" s="229">
        <v>0</v>
      </c>
      <c r="AC22" s="33"/>
    </row>
    <row r="23" spans="1:29" ht="18" customHeight="1" x14ac:dyDescent="0.2">
      <c r="A23" s="264" t="s">
        <v>286</v>
      </c>
      <c r="B23" s="231">
        <v>0</v>
      </c>
      <c r="C23" s="231">
        <v>0</v>
      </c>
      <c r="D23" s="231">
        <v>0</v>
      </c>
      <c r="E23" s="231">
        <v>5.2999999999999999E-2</v>
      </c>
      <c r="F23" s="231">
        <v>6.5500000000000003E-2</v>
      </c>
      <c r="G23" s="231">
        <v>7.7200000000000005E-2</v>
      </c>
      <c r="H23" s="231">
        <v>8.9899999999999994E-2</v>
      </c>
      <c r="I23" s="231">
        <v>0.1023</v>
      </c>
      <c r="J23" s="231">
        <v>0.11459999999999999</v>
      </c>
      <c r="K23" s="231">
        <v>0.1273</v>
      </c>
      <c r="L23" s="231">
        <v>0.1399</v>
      </c>
      <c r="M23" s="231">
        <v>0.15240000000000001</v>
      </c>
      <c r="N23" s="231">
        <v>7.7899999999999997E-2</v>
      </c>
      <c r="O23" s="231">
        <v>0</v>
      </c>
      <c r="P23" s="231">
        <v>0</v>
      </c>
      <c r="Q23" s="231">
        <v>0</v>
      </c>
      <c r="R23" s="231">
        <v>0</v>
      </c>
      <c r="S23" s="231">
        <v>0</v>
      </c>
      <c r="T23" s="231">
        <v>0</v>
      </c>
      <c r="U23" s="231">
        <v>0</v>
      </c>
      <c r="V23" s="231">
        <v>0</v>
      </c>
      <c r="W23" s="231">
        <v>0</v>
      </c>
      <c r="X23" s="231">
        <v>0</v>
      </c>
      <c r="Y23" s="231">
        <v>0</v>
      </c>
      <c r="Z23" s="231">
        <v>0</v>
      </c>
      <c r="AA23" s="231">
        <v>0</v>
      </c>
      <c r="AB23" s="231">
        <v>0</v>
      </c>
      <c r="AC23" s="33"/>
    </row>
    <row r="24" spans="1:29" ht="9" customHeight="1" x14ac:dyDescent="0.2"/>
    <row r="25" spans="1:29" ht="18" customHeight="1" x14ac:dyDescent="0.2">
      <c r="A25" s="199" t="s">
        <v>244</v>
      </c>
    </row>
    <row r="26" spans="1:29" ht="18" customHeight="1" x14ac:dyDescent="0.2">
      <c r="A26" s="199" t="s">
        <v>245</v>
      </c>
    </row>
    <row r="27" spans="1:29" ht="18" customHeight="1" x14ac:dyDescent="0.2">
      <c r="A27" s="227"/>
      <c r="B27" s="20"/>
      <c r="C27" s="20"/>
      <c r="D27" s="20"/>
      <c r="E27" s="20"/>
      <c r="F27" s="20"/>
      <c r="Y27" s="270"/>
    </row>
    <row r="28" spans="1:29" ht="18" customHeight="1" x14ac:dyDescent="0.2">
      <c r="C28" s="20"/>
      <c r="D28" s="20"/>
      <c r="E28" s="20"/>
      <c r="F28" s="20"/>
    </row>
    <row r="29" spans="1:29" ht="18" customHeight="1" x14ac:dyDescent="0.2">
      <c r="C29" s="20"/>
      <c r="D29" s="20"/>
      <c r="E29" s="20"/>
      <c r="F29" s="20"/>
    </row>
    <row r="30" spans="1:29" ht="18" customHeight="1" x14ac:dyDescent="0.2">
      <c r="C30" s="20"/>
      <c r="D30" s="20"/>
      <c r="E30" s="20"/>
      <c r="F30" s="20"/>
    </row>
    <row r="31" spans="1:29" ht="18" customHeight="1" x14ac:dyDescent="0.2">
      <c r="C31" s="20"/>
      <c r="D31" s="20"/>
      <c r="E31" s="20"/>
      <c r="F31" s="20"/>
    </row>
    <row r="32" spans="1:29" ht="18" customHeight="1" x14ac:dyDescent="0.2">
      <c r="C32" s="20"/>
      <c r="D32" s="20"/>
      <c r="E32" s="20"/>
      <c r="F32" s="20"/>
    </row>
    <row r="33" spans="3:6" ht="18" customHeight="1" x14ac:dyDescent="0.2">
      <c r="C33" s="20"/>
      <c r="D33" s="20"/>
      <c r="E33" s="20"/>
      <c r="F33" s="20"/>
    </row>
    <row r="34" spans="3:6" ht="18" customHeight="1" x14ac:dyDescent="0.2">
      <c r="C34" s="20"/>
      <c r="D34" s="20"/>
      <c r="E34" s="20"/>
      <c r="F34" s="20"/>
    </row>
    <row r="35" spans="3:6" ht="18" customHeight="1" x14ac:dyDescent="0.2">
      <c r="C35" s="20"/>
      <c r="D35" s="20"/>
      <c r="E35" s="20"/>
      <c r="F35" s="20"/>
    </row>
    <row r="36" spans="3:6" ht="18" customHeight="1" x14ac:dyDescent="0.2">
      <c r="C36" s="20"/>
      <c r="D36" s="20"/>
      <c r="E36" s="20"/>
      <c r="F36" s="20"/>
    </row>
    <row r="37" spans="3:6" ht="18" customHeight="1" x14ac:dyDescent="0.2">
      <c r="C37" s="20"/>
      <c r="D37" s="20"/>
      <c r="E37" s="20"/>
      <c r="F37" s="20"/>
    </row>
    <row r="38" spans="3:6" ht="18" customHeight="1" x14ac:dyDescent="0.2">
      <c r="C38" s="20"/>
      <c r="D38" s="20"/>
      <c r="E38" s="20"/>
      <c r="F38" s="20"/>
    </row>
    <row r="39" spans="3:6" ht="18" customHeight="1" x14ac:dyDescent="0.2">
      <c r="C39" s="20"/>
      <c r="D39" s="20"/>
      <c r="E39" s="20"/>
      <c r="F39" s="20"/>
    </row>
    <row r="40" spans="3:6" ht="18" customHeight="1" x14ac:dyDescent="0.2">
      <c r="C40" s="20"/>
      <c r="D40" s="20"/>
      <c r="E40" s="20"/>
      <c r="F40" s="20"/>
    </row>
    <row r="41" spans="3:6" x14ac:dyDescent="0.2">
      <c r="C41" s="20"/>
      <c r="D41" s="20"/>
      <c r="E41" s="20"/>
      <c r="F41" s="20"/>
    </row>
    <row r="42" spans="3:6" x14ac:dyDescent="0.2">
      <c r="C42" s="20"/>
      <c r="D42" s="20"/>
      <c r="E42" s="20"/>
      <c r="F42" s="20"/>
    </row>
    <row r="43" spans="3:6" x14ac:dyDescent="0.2">
      <c r="C43" s="20"/>
      <c r="D43" s="20"/>
      <c r="E43" s="20"/>
      <c r="F43" s="20"/>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A7AF1-592D-4DFF-B355-523960974E65}">
  <dimension ref="A1:AE81"/>
  <sheetViews>
    <sheetView showGridLines="0" zoomScale="90" zoomScaleNormal="90" workbookViewId="0">
      <pane xSplit="1" ySplit="1" topLeftCell="B2" activePane="bottomRight" state="frozen"/>
      <selection activeCell="P262" sqref="P262"/>
      <selection pane="topRight" activeCell="P262" sqref="P262"/>
      <selection pane="bottomLeft" activeCell="P262" sqref="P262"/>
      <selection pane="bottomRight"/>
    </sheetView>
  </sheetViews>
  <sheetFormatPr defaultRowHeight="15.95" customHeight="1" x14ac:dyDescent="0.2"/>
  <cols>
    <col min="1" max="1" width="40.7109375" style="21" customWidth="1"/>
    <col min="2" max="2" width="50.7109375" style="23" customWidth="1"/>
    <col min="3" max="30" width="14.7109375" style="21" customWidth="1"/>
    <col min="31" max="31" width="4.7109375" style="21" customWidth="1"/>
    <col min="32" max="32" width="9.140625" style="21"/>
    <col min="33" max="33" width="12.85546875" style="21" bestFit="1" customWidth="1"/>
    <col min="34" max="16384" width="9.140625" style="21"/>
  </cols>
  <sheetData>
    <row r="1" spans="1:31" ht="27.95" customHeight="1" thickBot="1" x14ac:dyDescent="0.25">
      <c r="A1" s="70" t="s">
        <v>246</v>
      </c>
      <c r="B1" s="86" t="s">
        <v>247</v>
      </c>
      <c r="C1" s="71">
        <v>2020</v>
      </c>
      <c r="D1" s="71">
        <f>C1+1</f>
        <v>2021</v>
      </c>
      <c r="E1" s="71">
        <f t="shared" ref="E1:AD1" si="0">D1+1</f>
        <v>2022</v>
      </c>
      <c r="F1" s="71">
        <f t="shared" si="0"/>
        <v>2023</v>
      </c>
      <c r="G1" s="71">
        <f t="shared" si="0"/>
        <v>2024</v>
      </c>
      <c r="H1" s="71">
        <f t="shared" si="0"/>
        <v>2025</v>
      </c>
      <c r="I1" s="71">
        <f t="shared" si="0"/>
        <v>2026</v>
      </c>
      <c r="J1" s="71">
        <f t="shared" si="0"/>
        <v>2027</v>
      </c>
      <c r="K1" s="71">
        <f t="shared" si="0"/>
        <v>2028</v>
      </c>
      <c r="L1" s="71">
        <f t="shared" si="0"/>
        <v>2029</v>
      </c>
      <c r="M1" s="71">
        <f t="shared" si="0"/>
        <v>2030</v>
      </c>
      <c r="N1" s="71">
        <f t="shared" si="0"/>
        <v>2031</v>
      </c>
      <c r="O1" s="71">
        <f t="shared" si="0"/>
        <v>2032</v>
      </c>
      <c r="P1" s="71">
        <f t="shared" si="0"/>
        <v>2033</v>
      </c>
      <c r="Q1" s="71">
        <f t="shared" si="0"/>
        <v>2034</v>
      </c>
      <c r="R1" s="71">
        <f t="shared" si="0"/>
        <v>2035</v>
      </c>
      <c r="S1" s="71">
        <f t="shared" si="0"/>
        <v>2036</v>
      </c>
      <c r="T1" s="71">
        <f t="shared" si="0"/>
        <v>2037</v>
      </c>
      <c r="U1" s="71">
        <f t="shared" si="0"/>
        <v>2038</v>
      </c>
      <c r="V1" s="71">
        <f t="shared" si="0"/>
        <v>2039</v>
      </c>
      <c r="W1" s="71">
        <f t="shared" si="0"/>
        <v>2040</v>
      </c>
      <c r="X1" s="71">
        <f t="shared" si="0"/>
        <v>2041</v>
      </c>
      <c r="Y1" s="71">
        <f t="shared" si="0"/>
        <v>2042</v>
      </c>
      <c r="Z1" s="71">
        <f t="shared" si="0"/>
        <v>2043</v>
      </c>
      <c r="AA1" s="71">
        <f t="shared" si="0"/>
        <v>2044</v>
      </c>
      <c r="AB1" s="71">
        <f t="shared" si="0"/>
        <v>2045</v>
      </c>
      <c r="AC1" s="71">
        <f t="shared" si="0"/>
        <v>2046</v>
      </c>
      <c r="AD1" s="71">
        <f t="shared" si="0"/>
        <v>2047</v>
      </c>
      <c r="AE1" s="35" t="s">
        <v>9</v>
      </c>
    </row>
    <row r="2" spans="1:31" ht="18" customHeight="1" thickTop="1" x14ac:dyDescent="0.2">
      <c r="A2" s="21" t="s">
        <v>3</v>
      </c>
      <c r="B2" s="218"/>
      <c r="C2" s="24">
        <v>0.49000000000000005</v>
      </c>
      <c r="D2" s="24">
        <v>0.49</v>
      </c>
      <c r="E2" s="169" t="s">
        <v>248</v>
      </c>
      <c r="F2" s="24">
        <v>0.34299999999999997</v>
      </c>
      <c r="G2" s="24">
        <v>0.34299999999999997</v>
      </c>
      <c r="H2" s="24">
        <v>0.34299999999999997</v>
      </c>
      <c r="I2" s="24">
        <v>0.34299999999999997</v>
      </c>
      <c r="J2" s="24">
        <v>0.34299999999999997</v>
      </c>
      <c r="K2" s="24">
        <v>0.34299999999999997</v>
      </c>
      <c r="L2" s="24">
        <v>0.34299999999999997</v>
      </c>
      <c r="M2" s="24">
        <v>0.34299999999999997</v>
      </c>
      <c r="N2" s="24">
        <v>0.34299999999999997</v>
      </c>
      <c r="O2" s="24">
        <v>0.34299999999999997</v>
      </c>
      <c r="P2" s="24">
        <v>0.34299999999999997</v>
      </c>
      <c r="Q2" s="24">
        <v>0.34299999999999997</v>
      </c>
      <c r="R2" s="24">
        <v>0.34299999999999997</v>
      </c>
      <c r="S2" s="24">
        <v>0.34299999999999997</v>
      </c>
      <c r="T2" s="24">
        <v>0.34299999999999997</v>
      </c>
      <c r="U2" s="24">
        <v>0.34299999999999997</v>
      </c>
      <c r="V2" s="24">
        <v>0.34299999999999997</v>
      </c>
      <c r="W2" s="24">
        <v>0.34299999999999997</v>
      </c>
      <c r="X2" s="24">
        <v>0.34299999999999997</v>
      </c>
      <c r="Y2" s="24">
        <v>0.34299999999999997</v>
      </c>
      <c r="Z2" s="24">
        <v>0.34299999999999997</v>
      </c>
      <c r="AA2" s="24">
        <v>0.34299999999999997</v>
      </c>
      <c r="AB2" s="24">
        <v>0.34299999999999997</v>
      </c>
      <c r="AC2" s="24">
        <v>0.34299999999999997</v>
      </c>
      <c r="AD2" s="24">
        <v>0.34299999999999997</v>
      </c>
      <c r="AE2" s="35" t="s">
        <v>9</v>
      </c>
    </row>
    <row r="3" spans="1:31" ht="18" customHeight="1" x14ac:dyDescent="0.2">
      <c r="A3" s="170" t="s">
        <v>4</v>
      </c>
      <c r="B3" s="219"/>
      <c r="C3" s="171">
        <v>0.49</v>
      </c>
      <c r="D3" s="172" t="s">
        <v>248</v>
      </c>
      <c r="E3" s="171">
        <v>0.34300000000000003</v>
      </c>
      <c r="F3" s="171">
        <v>0.34300000000000003</v>
      </c>
      <c r="G3" s="171">
        <v>0.34300000000000003</v>
      </c>
      <c r="H3" s="171">
        <v>0.34300000000000003</v>
      </c>
      <c r="I3" s="171">
        <v>0.34300000000000003</v>
      </c>
      <c r="J3" s="171">
        <v>0.34300000000000003</v>
      </c>
      <c r="K3" s="171">
        <v>0.34300000000000003</v>
      </c>
      <c r="L3" s="171">
        <v>0.34300000000000003</v>
      </c>
      <c r="M3" s="171">
        <v>0.34300000000000003</v>
      </c>
      <c r="N3" s="171">
        <v>0.34300000000000003</v>
      </c>
      <c r="O3" s="171">
        <v>0.34300000000000003</v>
      </c>
      <c r="P3" s="171">
        <v>0.34300000000000003</v>
      </c>
      <c r="Q3" s="171">
        <v>0.34300000000000003</v>
      </c>
      <c r="R3" s="171">
        <v>0.34300000000000003</v>
      </c>
      <c r="S3" s="171">
        <v>0.34300000000000003</v>
      </c>
      <c r="T3" s="171">
        <v>0.34300000000000003</v>
      </c>
      <c r="U3" s="171">
        <v>0.34300000000000003</v>
      </c>
      <c r="V3" s="171">
        <v>0.34300000000000003</v>
      </c>
      <c r="W3" s="171">
        <v>0.34300000000000003</v>
      </c>
      <c r="X3" s="171">
        <v>0.34300000000000003</v>
      </c>
      <c r="Y3" s="171">
        <v>0.34300000000000003</v>
      </c>
      <c r="Z3" s="171">
        <v>0.34300000000000003</v>
      </c>
      <c r="AA3" s="171">
        <v>0.34300000000000003</v>
      </c>
      <c r="AB3" s="171">
        <v>0.34300000000000003</v>
      </c>
      <c r="AC3" s="171">
        <v>0.34300000000000003</v>
      </c>
      <c r="AD3" s="171">
        <v>0.34300000000000003</v>
      </c>
      <c r="AE3" s="35" t="s">
        <v>9</v>
      </c>
    </row>
    <row r="4" spans="1:31" ht="18" customHeight="1" x14ac:dyDescent="0.2">
      <c r="A4" s="21" t="s">
        <v>5</v>
      </c>
      <c r="B4" s="218"/>
      <c r="C4" s="24">
        <v>0.49</v>
      </c>
      <c r="D4" s="24">
        <v>0.49</v>
      </c>
      <c r="E4" s="169" t="s">
        <v>248</v>
      </c>
      <c r="F4" s="24">
        <v>0.34300000000000003</v>
      </c>
      <c r="G4" s="24">
        <v>0.34300000000000003</v>
      </c>
      <c r="H4" s="24">
        <v>0.34300000000000003</v>
      </c>
      <c r="I4" s="24">
        <v>0.34300000000000003</v>
      </c>
      <c r="J4" s="24">
        <v>0.34300000000000003</v>
      </c>
      <c r="K4" s="24">
        <v>0.34300000000000003</v>
      </c>
      <c r="L4" s="24">
        <v>0.34300000000000003</v>
      </c>
      <c r="M4" s="24">
        <v>0.34300000000000003</v>
      </c>
      <c r="N4" s="24">
        <v>0.34300000000000003</v>
      </c>
      <c r="O4" s="24">
        <v>0.34300000000000003</v>
      </c>
      <c r="P4" s="24">
        <v>0.34300000000000003</v>
      </c>
      <c r="Q4" s="24">
        <v>0.34300000000000003</v>
      </c>
      <c r="R4" s="24">
        <v>0.34300000000000003</v>
      </c>
      <c r="S4" s="24">
        <v>0.34300000000000003</v>
      </c>
      <c r="T4" s="24">
        <v>0.34300000000000003</v>
      </c>
      <c r="U4" s="24">
        <v>0.34300000000000003</v>
      </c>
      <c r="V4" s="24">
        <v>0.34300000000000003</v>
      </c>
      <c r="W4" s="24">
        <v>0.34300000000000003</v>
      </c>
      <c r="X4" s="24">
        <v>0.34300000000000003</v>
      </c>
      <c r="Y4" s="24">
        <v>0.34300000000000003</v>
      </c>
      <c r="Z4" s="24">
        <v>0.34300000000000003</v>
      </c>
      <c r="AA4" s="24">
        <v>0.34300000000000003</v>
      </c>
      <c r="AB4" s="24">
        <v>0.34300000000000003</v>
      </c>
      <c r="AC4" s="24">
        <v>0.34300000000000003</v>
      </c>
      <c r="AD4" s="24">
        <v>0.34300000000000003</v>
      </c>
      <c r="AE4" s="35" t="s">
        <v>9</v>
      </c>
    </row>
    <row r="5" spans="1:31" ht="18" customHeight="1" x14ac:dyDescent="0.2">
      <c r="A5" s="170" t="s">
        <v>6</v>
      </c>
      <c r="B5" s="219"/>
      <c r="C5" s="171">
        <v>0.49</v>
      </c>
      <c r="D5" s="171">
        <v>0.49</v>
      </c>
      <c r="E5" s="171">
        <v>0.49</v>
      </c>
      <c r="F5" s="172" t="s">
        <v>249</v>
      </c>
      <c r="G5" s="171">
        <v>0.34999999999999992</v>
      </c>
      <c r="H5" s="171">
        <v>0.34999999999999992</v>
      </c>
      <c r="I5" s="171">
        <v>0.34999999999999992</v>
      </c>
      <c r="J5" s="171">
        <v>0.34999999999999992</v>
      </c>
      <c r="K5" s="171">
        <v>0.34999999999999992</v>
      </c>
      <c r="L5" s="171">
        <v>0.34999999999999992</v>
      </c>
      <c r="M5" s="171">
        <v>0.34999999999999992</v>
      </c>
      <c r="N5" s="171">
        <v>0.34999999999999992</v>
      </c>
      <c r="O5" s="171">
        <v>0.34999999999999992</v>
      </c>
      <c r="P5" s="171">
        <v>0.34999999999999992</v>
      </c>
      <c r="Q5" s="171">
        <v>0.34999999999999992</v>
      </c>
      <c r="R5" s="171">
        <v>0.34999999999999992</v>
      </c>
      <c r="S5" s="171">
        <v>0.34999999999999992</v>
      </c>
      <c r="T5" s="171">
        <v>0.34999999999999992</v>
      </c>
      <c r="U5" s="171">
        <v>0.34999999999999992</v>
      </c>
      <c r="V5" s="171">
        <v>0.34999999999999992</v>
      </c>
      <c r="W5" s="171">
        <v>0.34999999999999992</v>
      </c>
      <c r="X5" s="171">
        <v>0.34999999999999992</v>
      </c>
      <c r="Y5" s="171">
        <v>0.34999999999999992</v>
      </c>
      <c r="Z5" s="171">
        <v>0.34999999999999992</v>
      </c>
      <c r="AA5" s="171">
        <v>0.34999999999999992</v>
      </c>
      <c r="AB5" s="171">
        <v>0.34999999999999992</v>
      </c>
      <c r="AC5" s="171">
        <v>0.34999999999999992</v>
      </c>
      <c r="AD5" s="171">
        <v>0.34999999999999992</v>
      </c>
      <c r="AE5" s="35" t="s">
        <v>9</v>
      </c>
    </row>
    <row r="6" spans="1:31" ht="18" customHeight="1" x14ac:dyDescent="0.2">
      <c r="A6" s="21" t="s">
        <v>7</v>
      </c>
      <c r="B6" s="218"/>
      <c r="C6" s="24">
        <v>0.2495</v>
      </c>
      <c r="D6" s="24">
        <v>0.2495</v>
      </c>
      <c r="E6" s="24">
        <v>0.2495</v>
      </c>
      <c r="F6" s="24">
        <v>0.2495</v>
      </c>
      <c r="G6" s="24">
        <v>0.2495</v>
      </c>
      <c r="H6" s="24">
        <v>0.2495</v>
      </c>
      <c r="I6" s="24">
        <v>0.2495</v>
      </c>
      <c r="J6" s="24">
        <v>0.2495</v>
      </c>
      <c r="K6" s="24">
        <v>0.2495</v>
      </c>
      <c r="L6" s="24">
        <v>0.2495</v>
      </c>
      <c r="M6" s="24">
        <v>0.2495</v>
      </c>
      <c r="N6" s="24">
        <v>0.2495</v>
      </c>
      <c r="O6" s="24">
        <v>0.2495</v>
      </c>
      <c r="P6" s="24">
        <v>0.2495</v>
      </c>
      <c r="Q6" s="24">
        <v>0.2495</v>
      </c>
      <c r="R6" s="24">
        <v>0.2495</v>
      </c>
      <c r="S6" s="24">
        <v>0.2495</v>
      </c>
      <c r="T6" s="24">
        <v>0.2495</v>
      </c>
      <c r="U6" s="24">
        <v>0.2495</v>
      </c>
      <c r="V6" s="24">
        <v>0.2495</v>
      </c>
      <c r="W6" s="24">
        <v>0.2495</v>
      </c>
      <c r="X6" s="24">
        <v>0.2495</v>
      </c>
      <c r="Y6" s="24">
        <v>0.2495</v>
      </c>
      <c r="Z6" s="24">
        <v>0.2495</v>
      </c>
      <c r="AA6" s="24">
        <v>0.2495</v>
      </c>
      <c r="AB6" s="24">
        <v>0.2495</v>
      </c>
      <c r="AC6" s="24">
        <v>0.2495</v>
      </c>
      <c r="AD6" s="24">
        <v>0.2495</v>
      </c>
      <c r="AE6" s="35" t="s">
        <v>9</v>
      </c>
    </row>
    <row r="7" spans="1:31" ht="18" customHeight="1" x14ac:dyDescent="0.2">
      <c r="A7" s="170" t="s">
        <v>2</v>
      </c>
      <c r="B7" s="219"/>
      <c r="C7" s="171">
        <v>0.35</v>
      </c>
      <c r="D7" s="171">
        <v>0.35</v>
      </c>
      <c r="E7" s="171">
        <v>0.35</v>
      </c>
      <c r="F7" s="171">
        <v>0.35</v>
      </c>
      <c r="G7" s="171">
        <v>0.35</v>
      </c>
      <c r="H7" s="171">
        <v>0.35</v>
      </c>
      <c r="I7" s="171">
        <v>0.35</v>
      </c>
      <c r="J7" s="171">
        <v>0.35</v>
      </c>
      <c r="K7" s="171">
        <v>0.35</v>
      </c>
      <c r="L7" s="171">
        <v>0.35</v>
      </c>
      <c r="M7" s="171">
        <v>0.35</v>
      </c>
      <c r="N7" s="171">
        <v>0.35</v>
      </c>
      <c r="O7" s="171">
        <v>0.35</v>
      </c>
      <c r="P7" s="171">
        <v>0.35</v>
      </c>
      <c r="Q7" s="171">
        <v>0.35</v>
      </c>
      <c r="R7" s="171">
        <v>0.35</v>
      </c>
      <c r="S7" s="171">
        <v>0.35</v>
      </c>
      <c r="T7" s="171">
        <v>0.35</v>
      </c>
      <c r="U7" s="171">
        <v>0.35</v>
      </c>
      <c r="V7" s="171">
        <v>0.35</v>
      </c>
      <c r="W7" s="171">
        <v>0.35</v>
      </c>
      <c r="X7" s="171">
        <v>0.35</v>
      </c>
      <c r="Y7" s="171">
        <v>0.35</v>
      </c>
      <c r="Z7" s="171">
        <v>0.35</v>
      </c>
      <c r="AA7" s="171">
        <v>0.35</v>
      </c>
      <c r="AB7" s="171">
        <v>0.35</v>
      </c>
      <c r="AC7" s="171">
        <v>0.35</v>
      </c>
      <c r="AD7" s="171">
        <v>0.35</v>
      </c>
      <c r="AE7" s="35" t="s">
        <v>9</v>
      </c>
    </row>
    <row r="8" spans="1:31" ht="18" customHeight="1" x14ac:dyDescent="0.2">
      <c r="A8" s="30" t="s">
        <v>8</v>
      </c>
      <c r="B8" s="220"/>
      <c r="C8" s="198">
        <v>1</v>
      </c>
      <c r="D8" s="198">
        <v>1</v>
      </c>
      <c r="E8" s="198">
        <v>1</v>
      </c>
      <c r="F8" s="198">
        <v>1</v>
      </c>
      <c r="G8" s="198">
        <v>1</v>
      </c>
      <c r="H8" s="198">
        <v>1</v>
      </c>
      <c r="I8" s="198">
        <v>1</v>
      </c>
      <c r="J8" s="198">
        <v>1</v>
      </c>
      <c r="K8" s="198">
        <v>1</v>
      </c>
      <c r="L8" s="198">
        <v>1</v>
      </c>
      <c r="M8" s="198">
        <v>1</v>
      </c>
      <c r="N8" s="198">
        <v>1</v>
      </c>
      <c r="O8" s="198">
        <v>1</v>
      </c>
      <c r="P8" s="198">
        <v>1</v>
      </c>
      <c r="Q8" s="198">
        <v>1</v>
      </c>
      <c r="R8" s="198">
        <v>1</v>
      </c>
      <c r="S8" s="198">
        <v>1</v>
      </c>
      <c r="T8" s="198">
        <v>1</v>
      </c>
      <c r="U8" s="198">
        <v>1</v>
      </c>
      <c r="V8" s="198">
        <v>1</v>
      </c>
      <c r="W8" s="198">
        <v>1</v>
      </c>
      <c r="X8" s="198">
        <v>1</v>
      </c>
      <c r="Y8" s="198">
        <v>1</v>
      </c>
      <c r="Z8" s="198">
        <v>1</v>
      </c>
      <c r="AA8" s="198">
        <v>1</v>
      </c>
      <c r="AB8" s="198">
        <v>1</v>
      </c>
      <c r="AC8" s="198">
        <v>1</v>
      </c>
      <c r="AD8" s="198">
        <v>1</v>
      </c>
      <c r="AE8" s="35" t="s">
        <v>9</v>
      </c>
    </row>
    <row r="9" spans="1:31" ht="9" customHeight="1" x14ac:dyDescent="0.2">
      <c r="AE9" s="35" t="s">
        <v>9</v>
      </c>
    </row>
    <row r="10" spans="1:31" ht="18" customHeight="1" x14ac:dyDescent="0.2">
      <c r="A10" s="113" t="s">
        <v>308</v>
      </c>
    </row>
    <row r="11" spans="1:31" ht="18" customHeight="1" x14ac:dyDescent="0.2">
      <c r="A11" s="113"/>
    </row>
    <row r="12" spans="1:31" ht="18" customHeight="1" x14ac:dyDescent="0.2"/>
    <row r="13" spans="1:31" ht="18" customHeight="1" x14ac:dyDescent="0.2"/>
    <row r="14" spans="1:31" ht="18" customHeight="1" x14ac:dyDescent="0.2">
      <c r="B14" s="218"/>
    </row>
    <row r="15" spans="1:31" ht="18" customHeight="1" x14ac:dyDescent="0.2"/>
    <row r="16" spans="1:31"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sheetData>
  <dataConsolidate/>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0597-D30D-4094-B64C-84B673764321}">
  <dimension ref="A1:AA96"/>
  <sheetViews>
    <sheetView zoomScale="90" zoomScaleNormal="90" workbookViewId="0">
      <pane xSplit="1" ySplit="1" topLeftCell="B2" activePane="bottomRight" state="frozen"/>
      <selection activeCell="P262" sqref="P262"/>
      <selection pane="topRight" activeCell="P262" sqref="P262"/>
      <selection pane="bottomLeft" activeCell="P262" sqref="P262"/>
      <selection pane="bottomRight"/>
    </sheetView>
  </sheetViews>
  <sheetFormatPr defaultRowHeight="12.75" x14ac:dyDescent="0.2"/>
  <cols>
    <col min="1" max="1" width="40.7109375" style="74" customWidth="1"/>
    <col min="2" max="2" width="50.7109375" style="74" customWidth="1"/>
    <col min="3" max="12" width="18.7109375" style="74" customWidth="1"/>
    <col min="13" max="18" width="9.140625" style="74"/>
    <col min="19" max="19" width="10" style="74" bestFit="1" customWidth="1"/>
    <col min="20" max="21" width="11" style="74" bestFit="1" customWidth="1"/>
    <col min="22" max="22" width="10" style="74" bestFit="1" customWidth="1"/>
    <col min="23" max="16384" width="9.140625" style="74"/>
  </cols>
  <sheetData>
    <row r="1" spans="1:27" s="78" customFormat="1" ht="27.95" customHeight="1" thickBot="1" x14ac:dyDescent="0.25">
      <c r="A1" s="79" t="s">
        <v>250</v>
      </c>
      <c r="B1" s="80"/>
      <c r="C1" s="80" t="s">
        <v>251</v>
      </c>
      <c r="D1" s="80" t="s">
        <v>252</v>
      </c>
      <c r="E1" s="80" t="s">
        <v>253</v>
      </c>
      <c r="F1" s="80" t="s">
        <v>254</v>
      </c>
      <c r="G1" s="80" t="s">
        <v>255</v>
      </c>
      <c r="H1" s="80" t="s">
        <v>256</v>
      </c>
      <c r="I1" s="80" t="s">
        <v>257</v>
      </c>
      <c r="J1" s="80" t="s">
        <v>258</v>
      </c>
      <c r="K1" s="80" t="s">
        <v>259</v>
      </c>
      <c r="L1" s="80" t="s">
        <v>260</v>
      </c>
    </row>
    <row r="2" spans="1:27" ht="18" customHeight="1" thickTop="1" x14ac:dyDescent="0.2">
      <c r="A2" s="21" t="s">
        <v>3</v>
      </c>
      <c r="B2" s="21"/>
      <c r="C2" s="207" t="s">
        <v>47</v>
      </c>
      <c r="D2" s="93">
        <v>0.25</v>
      </c>
      <c r="E2" s="93">
        <v>0.09</v>
      </c>
      <c r="F2" s="87">
        <f t="shared" ref="F2:F8" si="0">SUM(D2:E2)</f>
        <v>0.33999999999999997</v>
      </c>
      <c r="G2" s="87">
        <f>IF(H2="S",E2+D2*(1-K2),IF(H2="N",E2+D2,E2+L2*D2*(1-K2)+(1-L2)*D2))</f>
        <v>0.1525</v>
      </c>
      <c r="H2" s="88" t="s">
        <v>263</v>
      </c>
      <c r="I2" s="88">
        <v>2022</v>
      </c>
      <c r="J2" s="88">
        <v>10</v>
      </c>
      <c r="K2" s="93">
        <v>0.75</v>
      </c>
      <c r="L2" s="233">
        <v>1</v>
      </c>
      <c r="M2" s="232"/>
    </row>
    <row r="3" spans="1:27" ht="18" customHeight="1" x14ac:dyDescent="0.2">
      <c r="A3" s="170" t="s">
        <v>4</v>
      </c>
      <c r="B3" s="170"/>
      <c r="C3" s="208" t="s">
        <v>47</v>
      </c>
      <c r="D3" s="173">
        <v>0.25</v>
      </c>
      <c r="E3" s="173">
        <v>0.09</v>
      </c>
      <c r="F3" s="174">
        <f t="shared" si="0"/>
        <v>0.33999999999999997</v>
      </c>
      <c r="G3" s="174">
        <f t="shared" ref="G3:G7" si="1">IF(H3="S",E3+D3*(1-K3),IF(H3="N",E3+D3,E3+L3*D3*(1-K3)+(1-L3)*D3))</f>
        <v>0.2386375</v>
      </c>
      <c r="H3" s="235" t="s">
        <v>261</v>
      </c>
      <c r="I3" s="235">
        <v>2022</v>
      </c>
      <c r="J3" s="235">
        <v>10</v>
      </c>
      <c r="K3" s="173">
        <v>0.75</v>
      </c>
      <c r="L3" s="236">
        <v>0.54059999999999997</v>
      </c>
    </row>
    <row r="4" spans="1:27" ht="18" customHeight="1" x14ac:dyDescent="0.2">
      <c r="A4" s="21" t="s">
        <v>5</v>
      </c>
      <c r="B4" s="21"/>
      <c r="C4" s="207" t="s">
        <v>47</v>
      </c>
      <c r="D4" s="93">
        <v>0.25</v>
      </c>
      <c r="E4" s="93">
        <v>0.09</v>
      </c>
      <c r="F4" s="87">
        <f t="shared" si="0"/>
        <v>0.33999999999999997</v>
      </c>
      <c r="G4" s="87">
        <f t="shared" si="1"/>
        <v>0.33999999999999997</v>
      </c>
      <c r="H4" s="88" t="s">
        <v>262</v>
      </c>
      <c r="I4" s="88" t="s">
        <v>262</v>
      </c>
      <c r="J4" s="88" t="s">
        <v>262</v>
      </c>
      <c r="K4" s="93" t="s">
        <v>262</v>
      </c>
      <c r="L4" s="233" t="s">
        <v>262</v>
      </c>
    </row>
    <row r="5" spans="1:27" ht="18" customHeight="1" x14ac:dyDescent="0.2">
      <c r="A5" s="170" t="s">
        <v>6</v>
      </c>
      <c r="B5" s="170"/>
      <c r="C5" s="208" t="s">
        <v>47</v>
      </c>
      <c r="D5" s="173">
        <v>0.25</v>
      </c>
      <c r="E5" s="173">
        <v>0.09</v>
      </c>
      <c r="F5" s="174">
        <f t="shared" si="0"/>
        <v>0.33999999999999997</v>
      </c>
      <c r="G5" s="174">
        <f t="shared" si="1"/>
        <v>0.1525</v>
      </c>
      <c r="H5" s="235" t="s">
        <v>263</v>
      </c>
      <c r="I5" s="235">
        <v>2021</v>
      </c>
      <c r="J5" s="235">
        <v>10</v>
      </c>
      <c r="K5" s="173">
        <v>0.75</v>
      </c>
      <c r="L5" s="236">
        <v>1</v>
      </c>
    </row>
    <row r="6" spans="1:27" ht="18" customHeight="1" x14ac:dyDescent="0.2">
      <c r="A6" s="21" t="s">
        <v>7</v>
      </c>
      <c r="B6" s="21"/>
      <c r="C6" s="207" t="s">
        <v>47</v>
      </c>
      <c r="D6" s="93">
        <v>0.25</v>
      </c>
      <c r="E6" s="93">
        <v>0.09</v>
      </c>
      <c r="F6" s="87">
        <f t="shared" si="0"/>
        <v>0.33999999999999997</v>
      </c>
      <c r="G6" s="87">
        <f t="shared" si="1"/>
        <v>0.1525</v>
      </c>
      <c r="H6" s="88" t="s">
        <v>263</v>
      </c>
      <c r="I6" s="88">
        <v>2020</v>
      </c>
      <c r="J6" s="88">
        <v>10</v>
      </c>
      <c r="K6" s="93">
        <v>0.75</v>
      </c>
      <c r="L6" s="233">
        <v>1</v>
      </c>
    </row>
    <row r="7" spans="1:27" ht="18" customHeight="1" x14ac:dyDescent="0.2">
      <c r="A7" s="170" t="s">
        <v>2</v>
      </c>
      <c r="B7" s="170"/>
      <c r="C7" s="208" t="s">
        <v>47</v>
      </c>
      <c r="D7" s="173">
        <v>0.25</v>
      </c>
      <c r="E7" s="173">
        <v>0.09</v>
      </c>
      <c r="F7" s="174">
        <f t="shared" si="0"/>
        <v>0.33999999999999997</v>
      </c>
      <c r="G7" s="174">
        <f t="shared" si="1"/>
        <v>0.1525</v>
      </c>
      <c r="H7" s="235" t="s">
        <v>263</v>
      </c>
      <c r="I7" s="235">
        <v>2015</v>
      </c>
      <c r="J7" s="235">
        <v>20</v>
      </c>
      <c r="K7" s="173">
        <v>0.75</v>
      </c>
      <c r="L7" s="236">
        <v>1</v>
      </c>
    </row>
    <row r="8" spans="1:27" ht="18" customHeight="1" x14ac:dyDescent="0.2">
      <c r="A8" s="30" t="s">
        <v>8</v>
      </c>
      <c r="B8" s="197"/>
      <c r="C8" s="209" t="s">
        <v>48</v>
      </c>
      <c r="D8" s="200">
        <f>25%*8%</f>
        <v>0.02</v>
      </c>
      <c r="E8" s="206">
        <f>9%*12%</f>
        <v>1.0799999999999999E-2</v>
      </c>
      <c r="F8" s="201">
        <f t="shared" si="0"/>
        <v>3.0800000000000001E-2</v>
      </c>
      <c r="G8" s="201">
        <f>IF(H8="S",E8+D8*(1-K8),IF(H8="N",E8+D8,E8+L8*D8*(1-K8)+(1-L8)*D8))</f>
        <v>3.0800000000000001E-2</v>
      </c>
      <c r="H8" s="202" t="s">
        <v>262</v>
      </c>
      <c r="I8" s="202" t="s">
        <v>262</v>
      </c>
      <c r="J8" s="202" t="s">
        <v>262</v>
      </c>
      <c r="K8" s="234" t="s">
        <v>262</v>
      </c>
      <c r="L8" s="206" t="s">
        <v>262</v>
      </c>
    </row>
    <row r="9" spans="1:27" ht="18" customHeight="1" x14ac:dyDescent="0.2"/>
    <row r="10" spans="1:27" ht="18" customHeight="1" x14ac:dyDescent="0.2"/>
    <row r="11" spans="1:27" ht="18" customHeight="1" x14ac:dyDescent="0.2">
      <c r="AA11" s="75"/>
    </row>
    <row r="12" spans="1:27" ht="18" customHeight="1" x14ac:dyDescent="0.2"/>
    <row r="13" spans="1:27" ht="18" customHeight="1" x14ac:dyDescent="0.2">
      <c r="Z13" s="75"/>
    </row>
    <row r="14" spans="1:27" ht="18" customHeight="1" x14ac:dyDescent="0.2"/>
    <row r="15" spans="1:27" ht="18" customHeight="1" x14ac:dyDescent="0.2"/>
    <row r="16" spans="1:27" ht="18" customHeight="1" x14ac:dyDescent="0.2"/>
    <row r="17" spans="19:22" ht="18" customHeight="1" x14ac:dyDescent="0.2"/>
    <row r="18" spans="19:22" ht="18" customHeight="1" x14ac:dyDescent="0.2">
      <c r="V18" s="75"/>
    </row>
    <row r="19" spans="19:22" ht="18" customHeight="1" x14ac:dyDescent="0.2"/>
    <row r="20" spans="19:22" ht="18" customHeight="1" x14ac:dyDescent="0.2"/>
    <row r="21" spans="19:22" ht="18" customHeight="1" x14ac:dyDescent="0.2">
      <c r="S21" s="76"/>
      <c r="T21" s="76"/>
      <c r="U21" s="77"/>
    </row>
    <row r="22" spans="19:22" ht="18" customHeight="1" x14ac:dyDescent="0.2">
      <c r="T22" s="76"/>
      <c r="U22" s="76"/>
    </row>
    <row r="23" spans="19:22" ht="18" customHeight="1" x14ac:dyDescent="0.2">
      <c r="U23" s="77"/>
      <c r="V23" s="76"/>
    </row>
    <row r="24" spans="19:22" ht="18" customHeight="1" x14ac:dyDescent="0.2"/>
    <row r="25" spans="19:22" ht="18" customHeight="1" x14ac:dyDescent="0.2"/>
    <row r="26" spans="19:22" ht="18" customHeight="1" x14ac:dyDescent="0.2"/>
    <row r="27" spans="19:22" ht="18" customHeight="1" x14ac:dyDescent="0.2"/>
    <row r="28" spans="19:22" ht="18" customHeight="1" x14ac:dyDescent="0.2"/>
    <row r="29" spans="19:22" ht="18" customHeight="1" x14ac:dyDescent="0.2"/>
    <row r="30" spans="19:22" ht="18" customHeight="1" x14ac:dyDescent="0.2"/>
    <row r="31" spans="19:22" ht="18" customHeight="1" x14ac:dyDescent="0.2"/>
    <row r="32" spans="19:22"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1810-35B8-4FA5-9581-9AB41502E028}">
  <dimension ref="A1:XDZ37"/>
  <sheetViews>
    <sheetView showGridLines="0" zoomScale="80" zoomScaleNormal="80" workbookViewId="0">
      <pane ySplit="1" topLeftCell="A2" activePane="bottomLeft" state="frozen"/>
      <selection activeCell="P262" sqref="P262"/>
      <selection pane="bottomLeft"/>
    </sheetView>
  </sheetViews>
  <sheetFormatPr defaultRowHeight="12.75" x14ac:dyDescent="0.2"/>
  <cols>
    <col min="1" max="1" width="56.7109375" customWidth="1"/>
    <col min="2" max="2" width="76.7109375" customWidth="1"/>
    <col min="3" max="3" width="2.7109375" customWidth="1"/>
  </cols>
  <sheetData>
    <row r="1" spans="1:16354" s="64" customFormat="1" ht="21" customHeight="1" x14ac:dyDescent="0.2">
      <c r="A1" s="122" t="s">
        <v>264</v>
      </c>
      <c r="B1" s="123"/>
      <c r="C1" s="16" t="s">
        <v>9</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row>
    <row r="2" spans="1:16354" s="2" customFormat="1" ht="21" customHeight="1" x14ac:dyDescent="0.2">
      <c r="A2" s="5" t="s">
        <v>265</v>
      </c>
      <c r="B2" s="7"/>
      <c r="C2" s="16" t="s">
        <v>9</v>
      </c>
    </row>
    <row r="3" spans="1:16354" s="117" customFormat="1" ht="21" customHeight="1" x14ac:dyDescent="0.2">
      <c r="A3" s="115" t="s">
        <v>266</v>
      </c>
      <c r="B3" s="116"/>
      <c r="C3" s="16" t="s">
        <v>9</v>
      </c>
      <c r="AC3" s="117" t="s">
        <v>9</v>
      </c>
    </row>
    <row r="4" spans="1:16354" s="117" customFormat="1" ht="21" customHeight="1" x14ac:dyDescent="0.2">
      <c r="A4" s="115" t="s">
        <v>206</v>
      </c>
      <c r="B4" s="116"/>
      <c r="C4" s="16" t="s">
        <v>9</v>
      </c>
      <c r="AC4" s="117" t="s">
        <v>9</v>
      </c>
    </row>
    <row r="5" spans="1:16354" s="3" customFormat="1" ht="21" customHeight="1" x14ac:dyDescent="0.2">
      <c r="A5" s="3" t="s">
        <v>267</v>
      </c>
      <c r="B5" s="9"/>
      <c r="C5" s="119" t="s">
        <v>9</v>
      </c>
      <c r="D5" s="4"/>
      <c r="E5" s="4"/>
      <c r="F5" s="4"/>
      <c r="G5" s="4"/>
      <c r="H5" s="4"/>
      <c r="I5" s="4"/>
      <c r="J5" s="4"/>
      <c r="K5" s="4"/>
      <c r="L5" s="4"/>
      <c r="M5" s="4"/>
      <c r="N5" s="4"/>
      <c r="O5" s="4"/>
      <c r="P5" s="4"/>
      <c r="Q5" s="4"/>
      <c r="R5" s="4"/>
      <c r="S5" s="4"/>
      <c r="T5" s="4"/>
      <c r="U5" s="4"/>
      <c r="V5" s="4"/>
      <c r="W5" s="4"/>
      <c r="X5" s="4"/>
      <c r="Y5" s="4"/>
      <c r="Z5" s="4"/>
      <c r="AA5" s="4"/>
      <c r="AB5" s="4"/>
      <c r="AC5" s="1" t="s">
        <v>9</v>
      </c>
    </row>
    <row r="6" spans="1:16354" s="117" customFormat="1" ht="21" customHeight="1" x14ac:dyDescent="0.2">
      <c r="A6" s="115" t="s">
        <v>268</v>
      </c>
      <c r="B6" s="116"/>
      <c r="C6" s="16" t="s">
        <v>9</v>
      </c>
    </row>
    <row r="7" spans="1:16354" s="2" customFormat="1" ht="21" customHeight="1" x14ac:dyDescent="0.2">
      <c r="A7" s="3" t="s">
        <v>73</v>
      </c>
      <c r="B7" s="6"/>
      <c r="C7" s="16" t="s">
        <v>9</v>
      </c>
    </row>
    <row r="8" spans="1:16354" s="2" customFormat="1" ht="21" customHeight="1" x14ac:dyDescent="0.2">
      <c r="A8" s="2" t="s">
        <v>269</v>
      </c>
      <c r="B8" s="6"/>
      <c r="C8" s="16" t="s">
        <v>9</v>
      </c>
    </row>
    <row r="9" spans="1:16354" s="2" customFormat="1" ht="21" customHeight="1" x14ac:dyDescent="0.2">
      <c r="A9" s="2" t="s">
        <v>270</v>
      </c>
      <c r="B9" s="8"/>
      <c r="C9" s="16" t="s">
        <v>9</v>
      </c>
    </row>
    <row r="10" spans="1:16354" s="2" customFormat="1" ht="21" customHeight="1" x14ac:dyDescent="0.2">
      <c r="A10" s="3" t="s">
        <v>271</v>
      </c>
      <c r="B10" s="6"/>
      <c r="C10" s="16" t="s">
        <v>9</v>
      </c>
    </row>
    <row r="11" spans="1:16354" s="2" customFormat="1" ht="21" customHeight="1" x14ac:dyDescent="0.2">
      <c r="A11" s="2" t="s">
        <v>272</v>
      </c>
      <c r="B11" s="6"/>
      <c r="C11" s="16" t="s">
        <v>9</v>
      </c>
    </row>
    <row r="12" spans="1:16354" s="2" customFormat="1" ht="21" customHeight="1" x14ac:dyDescent="0.2">
      <c r="A12" s="3" t="s">
        <v>273</v>
      </c>
      <c r="B12" s="6"/>
      <c r="C12" s="16" t="s">
        <v>9</v>
      </c>
    </row>
    <row r="13" spans="1:16354" s="2" customFormat="1" ht="21" customHeight="1" x14ac:dyDescent="0.2">
      <c r="B13" s="6"/>
      <c r="C13" s="16" t="s">
        <v>9</v>
      </c>
    </row>
    <row r="14" spans="1:16354" s="2" customFormat="1" ht="21" customHeight="1" x14ac:dyDescent="0.2">
      <c r="A14" s="5" t="s">
        <v>274</v>
      </c>
      <c r="B14" s="7"/>
      <c r="C14" s="16" t="s">
        <v>9</v>
      </c>
    </row>
    <row r="15" spans="1:16354" s="2" customFormat="1" ht="21" customHeight="1" x14ac:dyDescent="0.2">
      <c r="A15" s="2" t="s">
        <v>73</v>
      </c>
      <c r="B15" s="6"/>
      <c r="C15" s="16" t="s">
        <v>9</v>
      </c>
    </row>
    <row r="16" spans="1:16354" s="2" customFormat="1" ht="21" customHeight="1" x14ac:dyDescent="0.2">
      <c r="A16" s="2" t="s">
        <v>275</v>
      </c>
      <c r="B16" s="2" t="s">
        <v>276</v>
      </c>
      <c r="C16" s="16" t="s">
        <v>9</v>
      </c>
    </row>
    <row r="17" spans="1:3" s="2" customFormat="1" ht="21" customHeight="1" x14ac:dyDescent="0.2">
      <c r="A17" s="2" t="s">
        <v>277</v>
      </c>
      <c r="B17" s="8"/>
      <c r="C17" s="16" t="s">
        <v>9</v>
      </c>
    </row>
    <row r="18" spans="1:3" s="2" customFormat="1" ht="21" customHeight="1" x14ac:dyDescent="0.2">
      <c r="A18" s="2" t="s">
        <v>278</v>
      </c>
      <c r="B18" s="6"/>
      <c r="C18" s="16" t="s">
        <v>9</v>
      </c>
    </row>
    <row r="19" spans="1:3" s="2" customFormat="1" ht="21" customHeight="1" x14ac:dyDescent="0.2">
      <c r="A19" s="2" t="s">
        <v>279</v>
      </c>
      <c r="B19" s="8"/>
      <c r="C19" s="16" t="s">
        <v>9</v>
      </c>
    </row>
    <row r="20" spans="1:3" s="2" customFormat="1" ht="21" customHeight="1" x14ac:dyDescent="0.2">
      <c r="A20" s="2" t="s">
        <v>280</v>
      </c>
      <c r="B20" s="6"/>
      <c r="C20" s="16" t="s">
        <v>9</v>
      </c>
    </row>
    <row r="21" spans="1:3" s="2" customFormat="1" ht="51.95" customHeight="1" x14ac:dyDescent="0.2">
      <c r="A21" s="2" t="s">
        <v>281</v>
      </c>
      <c r="B21" s="148" t="s">
        <v>282</v>
      </c>
      <c r="C21" s="16" t="s">
        <v>9</v>
      </c>
    </row>
    <row r="22" spans="1:3" s="2" customFormat="1" ht="110.25" x14ac:dyDescent="0.2">
      <c r="A22" s="10" t="s">
        <v>283</v>
      </c>
      <c r="B22" s="124" t="s">
        <v>284</v>
      </c>
      <c r="C22" s="120" t="s">
        <v>9</v>
      </c>
    </row>
    <row r="23" spans="1:3" ht="15.75" x14ac:dyDescent="0.2">
      <c r="A23" s="11"/>
      <c r="B23" s="19"/>
      <c r="C23" s="121" t="s">
        <v>9</v>
      </c>
    </row>
    <row r="24" spans="1:3" ht="18" customHeight="1" x14ac:dyDescent="0.2">
      <c r="A24" s="11"/>
      <c r="B24" s="19"/>
      <c r="C24" s="12"/>
    </row>
    <row r="25" spans="1:3" ht="18" customHeight="1" x14ac:dyDescent="0.2">
      <c r="A25" s="11"/>
      <c r="B25" s="19"/>
      <c r="C25" s="12"/>
    </row>
    <row r="26" spans="1:3" ht="18" customHeight="1" x14ac:dyDescent="0.2">
      <c r="A26" s="11"/>
      <c r="B26" s="19"/>
      <c r="C26" s="12"/>
    </row>
    <row r="27" spans="1:3" ht="18" customHeight="1" x14ac:dyDescent="0.2">
      <c r="A27" s="11"/>
      <c r="B27" s="19"/>
      <c r="C27" s="12"/>
    </row>
    <row r="28" spans="1:3" ht="18" customHeight="1" x14ac:dyDescent="0.2">
      <c r="A28" s="11"/>
      <c r="B28" s="19"/>
      <c r="C28" s="12"/>
    </row>
    <row r="29" spans="1:3" s="15" customFormat="1" ht="18" customHeight="1" x14ac:dyDescent="0.2">
      <c r="A29" s="13"/>
      <c r="B29" s="13"/>
      <c r="C29" s="14"/>
    </row>
    <row r="30" spans="1:3" ht="18" customHeight="1" x14ac:dyDescent="0.2">
      <c r="A30" s="11"/>
      <c r="B30" s="118"/>
      <c r="C30" s="12"/>
    </row>
    <row r="31" spans="1:3" s="15" customFormat="1" ht="18" customHeight="1" x14ac:dyDescent="0.2">
      <c r="A31" s="13"/>
      <c r="B31" s="13"/>
      <c r="C31" s="14"/>
    </row>
    <row r="32" spans="1:3" ht="18" customHeight="1" x14ac:dyDescent="0.2">
      <c r="A32" s="11"/>
      <c r="B32" s="118"/>
      <c r="C32" s="12"/>
    </row>
    <row r="33" spans="1:3" ht="18" customHeight="1" x14ac:dyDescent="0.2">
      <c r="A33" s="11"/>
      <c r="B33" s="118"/>
      <c r="C33" s="12"/>
    </row>
    <row r="34" spans="1:3" s="15" customFormat="1" ht="18" customHeight="1" x14ac:dyDescent="0.2">
      <c r="A34" s="13"/>
      <c r="B34" s="13"/>
      <c r="C34" s="14"/>
    </row>
    <row r="35" spans="1:3" ht="15.75" x14ac:dyDescent="0.2">
      <c r="A35" s="13"/>
      <c r="B35" s="18"/>
      <c r="C35" s="12"/>
    </row>
    <row r="36" spans="1:3" s="15" customFormat="1" ht="18" customHeight="1" x14ac:dyDescent="0.2">
      <c r="A36" s="13"/>
      <c r="B36" s="17"/>
      <c r="C36" s="12"/>
    </row>
    <row r="37" spans="1:3" x14ac:dyDescent="0.2">
      <c r="A37" s="12"/>
      <c r="B37" s="12"/>
      <c r="C37"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A273B-2375-44D2-A51C-AA702B80EB03}">
  <sheetPr>
    <tabColor theme="4" tint="0.79998168889431442"/>
    <pageSetUpPr fitToPage="1"/>
  </sheetPr>
  <dimension ref="A1:Q46"/>
  <sheetViews>
    <sheetView showGridLines="0" zoomScale="80" zoomScaleNormal="80" zoomScaleSheetLayoutView="90" workbookViewId="0">
      <pane xSplit="1" ySplit="1" topLeftCell="B2" activePane="bottomRight" state="frozen"/>
      <selection activeCell="P262" sqref="P262"/>
      <selection pane="topRight" activeCell="P262" sqref="P262"/>
      <selection pane="bottomLeft" activeCell="P262" sqref="P262"/>
      <selection pane="bottomRight"/>
    </sheetView>
  </sheetViews>
  <sheetFormatPr defaultRowHeight="15" x14ac:dyDescent="0.25"/>
  <cols>
    <col min="1" max="1" width="59.28515625" style="94" customWidth="1"/>
    <col min="2" max="9" width="24.7109375" style="94" customWidth="1"/>
    <col min="10" max="10" width="2.7109375" style="94" customWidth="1"/>
    <col min="11" max="11" width="24.7109375" style="94" customWidth="1"/>
    <col min="12" max="12" width="12.28515625" style="94" customWidth="1"/>
    <col min="13" max="13" width="10.28515625" style="94" bestFit="1" customWidth="1"/>
    <col min="14" max="16384" width="9.140625" style="94"/>
  </cols>
  <sheetData>
    <row r="1" spans="1:12" s="2" customFormat="1" ht="24" customHeight="1" thickBot="1" x14ac:dyDescent="0.25">
      <c r="A1" s="107" t="s">
        <v>319</v>
      </c>
      <c r="B1" s="109" t="s">
        <v>2</v>
      </c>
      <c r="C1" s="109" t="s">
        <v>3</v>
      </c>
      <c r="D1" s="109" t="s">
        <v>4</v>
      </c>
      <c r="E1" s="109" t="s">
        <v>5</v>
      </c>
      <c r="F1" s="109" t="s">
        <v>6</v>
      </c>
      <c r="G1" s="109" t="s">
        <v>7</v>
      </c>
      <c r="H1" s="109" t="s">
        <v>8</v>
      </c>
      <c r="I1" s="109" t="s">
        <v>286</v>
      </c>
      <c r="J1" s="38" t="s">
        <v>9</v>
      </c>
      <c r="K1" s="109" t="s">
        <v>205</v>
      </c>
      <c r="L1" s="38"/>
    </row>
    <row r="2" spans="1:12" s="95" customFormat="1" ht="21" customHeight="1" thickTop="1" x14ac:dyDescent="0.2">
      <c r="A2" s="194" t="s">
        <v>10</v>
      </c>
      <c r="B2" s="195"/>
      <c r="C2" s="195"/>
      <c r="D2" s="195"/>
      <c r="E2" s="195"/>
      <c r="F2" s="195"/>
      <c r="G2" s="195"/>
      <c r="H2" s="195"/>
      <c r="I2" s="195"/>
      <c r="J2" s="146" t="s">
        <v>9</v>
      </c>
      <c r="K2" s="195"/>
    </row>
    <row r="3" spans="1:12" s="95" customFormat="1" ht="21" customHeight="1" x14ac:dyDescent="0.2">
      <c r="A3" s="157" t="s">
        <v>11</v>
      </c>
      <c r="B3" s="161">
        <v>39934</v>
      </c>
      <c r="C3" s="161">
        <v>42644</v>
      </c>
      <c r="D3" s="161">
        <v>42644</v>
      </c>
      <c r="E3" s="161">
        <v>42826</v>
      </c>
      <c r="F3" s="161">
        <v>42461</v>
      </c>
      <c r="G3" s="161">
        <v>42461</v>
      </c>
      <c r="H3" s="161">
        <v>42826</v>
      </c>
      <c r="I3" s="279" t="s">
        <v>33</v>
      </c>
      <c r="J3" s="146" t="s">
        <v>9</v>
      </c>
      <c r="K3" s="279" t="s">
        <v>33</v>
      </c>
    </row>
    <row r="4" spans="1:12" s="192" customFormat="1" ht="21" customHeight="1" x14ac:dyDescent="0.2">
      <c r="A4" s="97" t="s">
        <v>12</v>
      </c>
      <c r="B4" s="98" t="s">
        <v>300</v>
      </c>
      <c r="C4" s="190" t="s">
        <v>13</v>
      </c>
      <c r="D4" s="190" t="s">
        <v>14</v>
      </c>
      <c r="E4" s="99" t="s">
        <v>15</v>
      </c>
      <c r="F4" s="100" t="s">
        <v>16</v>
      </c>
      <c r="G4" s="99" t="s">
        <v>17</v>
      </c>
      <c r="H4" s="100" t="s">
        <v>18</v>
      </c>
      <c r="I4" s="100" t="s">
        <v>33</v>
      </c>
      <c r="J4" s="191" t="s">
        <v>9</v>
      </c>
      <c r="K4" s="100" t="s">
        <v>33</v>
      </c>
    </row>
    <row r="5" spans="1:12" s="95" customFormat="1" ht="21" customHeight="1" x14ac:dyDescent="0.2">
      <c r="A5" s="157" t="s">
        <v>19</v>
      </c>
      <c r="B5" s="159" t="s">
        <v>20</v>
      </c>
      <c r="C5" s="159" t="s">
        <v>21</v>
      </c>
      <c r="D5" s="159" t="s">
        <v>22</v>
      </c>
      <c r="E5" s="159" t="s">
        <v>23</v>
      </c>
      <c r="F5" s="159" t="s">
        <v>24</v>
      </c>
      <c r="G5" s="159" t="s">
        <v>24</v>
      </c>
      <c r="H5" s="159" t="s">
        <v>25</v>
      </c>
      <c r="I5" s="275" t="s">
        <v>33</v>
      </c>
      <c r="J5" s="96" t="s">
        <v>9</v>
      </c>
      <c r="K5" s="275" t="s">
        <v>33</v>
      </c>
    </row>
    <row r="6" spans="1:12" s="192" customFormat="1" ht="21" customHeight="1" x14ac:dyDescent="0.2">
      <c r="A6" s="97" t="s">
        <v>26</v>
      </c>
      <c r="B6" s="193">
        <v>348</v>
      </c>
      <c r="C6" s="193">
        <v>541</v>
      </c>
      <c r="D6" s="193">
        <v>288</v>
      </c>
      <c r="E6" s="193">
        <v>330</v>
      </c>
      <c r="F6" s="193">
        <v>446</v>
      </c>
      <c r="G6" s="193">
        <v>170</v>
      </c>
      <c r="H6" s="193">
        <v>136</v>
      </c>
      <c r="I6" s="281" t="s">
        <v>33</v>
      </c>
      <c r="J6" s="96" t="s">
        <v>9</v>
      </c>
      <c r="K6" s="193">
        <f>SUM(B6:H6)</f>
        <v>2259</v>
      </c>
    </row>
    <row r="7" spans="1:12" s="95" customFormat="1" ht="21" customHeight="1" x14ac:dyDescent="0.2">
      <c r="A7" s="157" t="s">
        <v>27</v>
      </c>
      <c r="B7" s="158" t="s">
        <v>28</v>
      </c>
      <c r="C7" s="158" t="s">
        <v>28</v>
      </c>
      <c r="D7" s="158" t="s">
        <v>28</v>
      </c>
      <c r="E7" s="158" t="s">
        <v>28</v>
      </c>
      <c r="F7" s="158" t="s">
        <v>28</v>
      </c>
      <c r="G7" s="158" t="s">
        <v>28</v>
      </c>
      <c r="H7" s="158" t="s">
        <v>28</v>
      </c>
      <c r="I7" s="282" t="s">
        <v>33</v>
      </c>
      <c r="J7" s="96" t="s">
        <v>9</v>
      </c>
      <c r="K7" s="282" t="s">
        <v>33</v>
      </c>
    </row>
    <row r="8" spans="1:12" s="192" customFormat="1" ht="21" customHeight="1" x14ac:dyDescent="0.2">
      <c r="A8" s="97" t="s">
        <v>301</v>
      </c>
      <c r="B8" s="241">
        <v>1</v>
      </c>
      <c r="C8" s="241">
        <v>2</v>
      </c>
      <c r="D8" s="241">
        <v>2</v>
      </c>
      <c r="E8" s="241">
        <v>0</v>
      </c>
      <c r="F8" s="241">
        <v>0</v>
      </c>
      <c r="G8" s="241">
        <v>1</v>
      </c>
      <c r="H8" s="241">
        <v>0</v>
      </c>
      <c r="I8" s="283" t="s">
        <v>33</v>
      </c>
      <c r="J8" s="96"/>
      <c r="K8" s="241">
        <f t="shared" ref="K8:K9" si="0">SUM(B8:H8)</f>
        <v>6</v>
      </c>
    </row>
    <row r="9" spans="1:12" s="95" customFormat="1" ht="21" customHeight="1" x14ac:dyDescent="0.2">
      <c r="A9" s="157" t="s">
        <v>302</v>
      </c>
      <c r="B9" s="158">
        <v>2</v>
      </c>
      <c r="C9" s="158">
        <v>4</v>
      </c>
      <c r="D9" s="158">
        <v>4</v>
      </c>
      <c r="E9" s="158">
        <v>2</v>
      </c>
      <c r="F9" s="158">
        <v>4</v>
      </c>
      <c r="G9" s="158">
        <v>4</v>
      </c>
      <c r="H9" s="158">
        <v>2</v>
      </c>
      <c r="I9" s="282" t="s">
        <v>33</v>
      </c>
      <c r="J9" s="96"/>
      <c r="K9" s="158">
        <f t="shared" si="0"/>
        <v>22</v>
      </c>
    </row>
    <row r="10" spans="1:12" s="192" customFormat="1" ht="21" customHeight="1" thickBot="1" x14ac:dyDescent="0.25">
      <c r="A10" s="97" t="s">
        <v>299</v>
      </c>
      <c r="B10" s="240">
        <v>750</v>
      </c>
      <c r="C10" s="240">
        <f>6*200</f>
        <v>1200</v>
      </c>
      <c r="D10" s="240">
        <f>3*350</f>
        <v>1050</v>
      </c>
      <c r="E10" s="240"/>
      <c r="F10" s="240"/>
      <c r="G10" s="240">
        <v>600</v>
      </c>
      <c r="H10" s="193"/>
      <c r="I10" s="193"/>
      <c r="J10" s="96" t="s">
        <v>9</v>
      </c>
      <c r="K10" s="240">
        <v>3600</v>
      </c>
    </row>
    <row r="11" spans="1:12" s="95" customFormat="1" ht="21" customHeight="1" thickTop="1" x14ac:dyDescent="0.2">
      <c r="A11" s="194" t="s">
        <v>29</v>
      </c>
      <c r="B11" s="195"/>
      <c r="C11" s="195"/>
      <c r="D11" s="195"/>
      <c r="E11" s="195"/>
      <c r="F11" s="195"/>
      <c r="G11" s="195"/>
      <c r="H11" s="195"/>
      <c r="I11" s="195"/>
      <c r="J11" s="146" t="s">
        <v>9</v>
      </c>
      <c r="K11" s="195"/>
    </row>
    <row r="12" spans="1:12" s="95" customFormat="1" ht="21" customHeight="1" x14ac:dyDescent="0.2">
      <c r="A12" s="157" t="s">
        <v>30</v>
      </c>
      <c r="B12" s="160">
        <v>0.35</v>
      </c>
      <c r="C12" s="160">
        <v>0.34300000000000003</v>
      </c>
      <c r="D12" s="160">
        <v>0.34300000000000003</v>
      </c>
      <c r="E12" s="160">
        <v>0.34300000000000003</v>
      </c>
      <c r="F12" s="160">
        <v>0.35</v>
      </c>
      <c r="G12" s="160">
        <v>0.2495</v>
      </c>
      <c r="H12" s="160">
        <v>1</v>
      </c>
      <c r="I12" s="160">
        <v>1</v>
      </c>
      <c r="J12" s="96" t="s">
        <v>9</v>
      </c>
      <c r="K12" s="280" t="s">
        <v>33</v>
      </c>
    </row>
    <row r="13" spans="1:12" s="95" customFormat="1" ht="21" customHeight="1" x14ac:dyDescent="0.2">
      <c r="A13" s="97" t="s">
        <v>31</v>
      </c>
      <c r="B13" s="99" t="s">
        <v>32</v>
      </c>
      <c r="C13" s="99" t="s">
        <v>32</v>
      </c>
      <c r="D13" s="99" t="s">
        <v>32</v>
      </c>
      <c r="E13" s="99" t="s">
        <v>32</v>
      </c>
      <c r="F13" s="99" t="s">
        <v>32</v>
      </c>
      <c r="G13" s="100" t="s">
        <v>310</v>
      </c>
      <c r="H13" s="100" t="s">
        <v>33</v>
      </c>
      <c r="I13" s="100" t="s">
        <v>33</v>
      </c>
      <c r="J13" s="96" t="s">
        <v>9</v>
      </c>
      <c r="K13" s="100" t="s">
        <v>33</v>
      </c>
    </row>
    <row r="14" spans="1:12" s="95" customFormat="1" ht="21" customHeight="1" x14ac:dyDescent="0.2">
      <c r="A14" s="157" t="s">
        <v>34</v>
      </c>
      <c r="B14" s="161">
        <v>40136</v>
      </c>
      <c r="C14" s="161">
        <v>42776</v>
      </c>
      <c r="D14" s="161">
        <v>42776</v>
      </c>
      <c r="E14" s="161">
        <v>42956</v>
      </c>
      <c r="F14" s="161">
        <v>42642</v>
      </c>
      <c r="G14" s="161">
        <v>42705</v>
      </c>
      <c r="H14" s="161">
        <v>42958</v>
      </c>
      <c r="I14" s="279" t="s">
        <v>33</v>
      </c>
      <c r="J14" s="146" t="s">
        <v>9</v>
      </c>
      <c r="K14" s="279" t="s">
        <v>33</v>
      </c>
    </row>
    <row r="15" spans="1:12" s="95" customFormat="1" ht="21" customHeight="1" x14ac:dyDescent="0.2">
      <c r="A15" s="97" t="s">
        <v>35</v>
      </c>
      <c r="B15" s="145">
        <v>51092</v>
      </c>
      <c r="C15" s="145">
        <v>53732</v>
      </c>
      <c r="D15" s="145">
        <v>53732</v>
      </c>
      <c r="E15" s="145">
        <v>53912</v>
      </c>
      <c r="F15" s="145">
        <v>53598</v>
      </c>
      <c r="G15" s="145">
        <v>53661</v>
      </c>
      <c r="H15" s="145">
        <v>53914</v>
      </c>
      <c r="I15" s="190" t="s">
        <v>33</v>
      </c>
      <c r="J15" s="146" t="s">
        <v>9</v>
      </c>
      <c r="K15" s="190" t="s">
        <v>33</v>
      </c>
    </row>
    <row r="16" spans="1:12" s="95" customFormat="1" ht="21" customHeight="1" thickBot="1" x14ac:dyDescent="0.25">
      <c r="A16" s="157" t="s">
        <v>36</v>
      </c>
      <c r="B16" s="161">
        <v>43800</v>
      </c>
      <c r="C16" s="161">
        <v>43800</v>
      </c>
      <c r="D16" s="161">
        <v>43800</v>
      </c>
      <c r="E16" s="161">
        <v>43800</v>
      </c>
      <c r="F16" s="161">
        <v>43800</v>
      </c>
      <c r="G16" s="161">
        <v>43800</v>
      </c>
      <c r="H16" s="161">
        <v>44136</v>
      </c>
      <c r="I16" s="279" t="s">
        <v>33</v>
      </c>
      <c r="J16" s="146" t="s">
        <v>9</v>
      </c>
      <c r="K16" s="279" t="s">
        <v>33</v>
      </c>
    </row>
    <row r="17" spans="1:17" s="95" customFormat="1" ht="21" customHeight="1" thickTop="1" x14ac:dyDescent="0.2">
      <c r="A17" s="194" t="s">
        <v>37</v>
      </c>
      <c r="B17" s="195"/>
      <c r="C17" s="195"/>
      <c r="D17" s="195"/>
      <c r="E17" s="195"/>
      <c r="F17" s="195"/>
      <c r="G17" s="195"/>
      <c r="H17" s="195"/>
      <c r="I17" s="195"/>
      <c r="J17" s="146" t="s">
        <v>9</v>
      </c>
      <c r="K17" s="195"/>
    </row>
    <row r="18" spans="1:17" s="95" customFormat="1" ht="21" customHeight="1" x14ac:dyDescent="0.2">
      <c r="A18" s="157" t="s">
        <v>38</v>
      </c>
      <c r="B18" s="162" t="s">
        <v>39</v>
      </c>
      <c r="C18" s="162" t="s">
        <v>39</v>
      </c>
      <c r="D18" s="162" t="s">
        <v>39</v>
      </c>
      <c r="E18" s="162" t="s">
        <v>39</v>
      </c>
      <c r="F18" s="162" t="s">
        <v>39</v>
      </c>
      <c r="G18" s="162" t="s">
        <v>39</v>
      </c>
      <c r="H18" s="162" t="s">
        <v>39</v>
      </c>
      <c r="I18" s="271" t="s">
        <v>33</v>
      </c>
      <c r="J18" s="96" t="s">
        <v>9</v>
      </c>
      <c r="K18" s="162" t="s">
        <v>39</v>
      </c>
    </row>
    <row r="19" spans="1:17" s="104" customFormat="1" ht="21" customHeight="1" x14ac:dyDescent="0.2">
      <c r="A19" s="102" t="s">
        <v>40</v>
      </c>
      <c r="B19" s="175">
        <v>40869</v>
      </c>
      <c r="C19" s="175">
        <v>44129</v>
      </c>
      <c r="D19" s="175">
        <v>44274</v>
      </c>
      <c r="E19" s="175">
        <v>44553</v>
      </c>
      <c r="F19" s="175">
        <v>44036</v>
      </c>
      <c r="G19" s="175">
        <v>43850</v>
      </c>
      <c r="H19" s="175">
        <v>43922</v>
      </c>
      <c r="I19" s="272" t="s">
        <v>33</v>
      </c>
      <c r="J19" s="103" t="s">
        <v>9</v>
      </c>
      <c r="K19" s="272" t="s">
        <v>33</v>
      </c>
    </row>
    <row r="20" spans="1:17" s="104" customFormat="1" ht="21" customHeight="1" x14ac:dyDescent="0.2">
      <c r="A20" s="102" t="s">
        <v>41</v>
      </c>
      <c r="B20" s="184" t="s">
        <v>42</v>
      </c>
      <c r="C20" s="185" t="s">
        <v>42</v>
      </c>
      <c r="D20" s="185" t="s">
        <v>42</v>
      </c>
      <c r="E20" s="185" t="s">
        <v>42</v>
      </c>
      <c r="F20" s="175">
        <v>44105</v>
      </c>
      <c r="G20" s="185" t="s">
        <v>42</v>
      </c>
      <c r="H20" s="185" t="s">
        <v>42</v>
      </c>
      <c r="I20" s="273" t="s">
        <v>33</v>
      </c>
      <c r="J20" s="103" t="s">
        <v>9</v>
      </c>
      <c r="K20" s="273" t="s">
        <v>33</v>
      </c>
    </row>
    <row r="21" spans="1:17" s="95" customFormat="1" ht="21" customHeight="1" x14ac:dyDescent="0.25">
      <c r="A21" s="157" t="s">
        <v>318</v>
      </c>
      <c r="B21" s="163">
        <f t="shared" ref="B21:D21" si="1">SUM(B22:B24)</f>
        <v>67.656262580000003</v>
      </c>
      <c r="C21" s="164">
        <f t="shared" si="1"/>
        <v>299.18856265000005</v>
      </c>
      <c r="D21" s="164">
        <f t="shared" si="1"/>
        <v>203.12486305000002</v>
      </c>
      <c r="E21" s="164">
        <f t="shared" ref="E21:H21" si="2">SUM(E22:E24)</f>
        <v>139.34923631999999</v>
      </c>
      <c r="F21" s="164">
        <f t="shared" si="2"/>
        <v>178.22518964</v>
      </c>
      <c r="G21" s="164">
        <f t="shared" si="2"/>
        <v>86.937578959999996</v>
      </c>
      <c r="H21" s="164">
        <f t="shared" si="2"/>
        <v>38.59524871</v>
      </c>
      <c r="I21" s="274" t="s">
        <v>33</v>
      </c>
      <c r="J21" s="222"/>
      <c r="K21" s="164">
        <f t="shared" ref="K21:K24" si="3">SUM(B21:H21)</f>
        <v>1013.0769419100002</v>
      </c>
      <c r="L21" s="224"/>
      <c r="M21" s="104"/>
    </row>
    <row r="22" spans="1:17" s="104" customFormat="1" ht="21" customHeight="1" x14ac:dyDescent="0.2">
      <c r="A22" s="102" t="s">
        <v>311</v>
      </c>
      <c r="B22" s="105">
        <v>60.133986490000005</v>
      </c>
      <c r="C22" s="105">
        <v>298.71320410000004</v>
      </c>
      <c r="D22" s="105">
        <v>203.12486305000002</v>
      </c>
      <c r="E22" s="105">
        <v>139.34923631999999</v>
      </c>
      <c r="F22" s="105">
        <v>68.938401859999999</v>
      </c>
      <c r="G22" s="105">
        <v>86.937578959999996</v>
      </c>
      <c r="H22" s="105">
        <v>38.59524871</v>
      </c>
      <c r="I22" s="105" t="s">
        <v>33</v>
      </c>
      <c r="J22" s="103" t="s">
        <v>9</v>
      </c>
      <c r="K22" s="106">
        <f t="shared" si="3"/>
        <v>895.79251949000002</v>
      </c>
      <c r="N22" s="284"/>
      <c r="Q22" s="286"/>
    </row>
    <row r="23" spans="1:17" s="104" customFormat="1" ht="21" customHeight="1" x14ac:dyDescent="0.2">
      <c r="A23" s="102" t="s">
        <v>312</v>
      </c>
      <c r="B23" s="105">
        <v>0</v>
      </c>
      <c r="C23" s="105">
        <v>0</v>
      </c>
      <c r="D23" s="105">
        <v>0</v>
      </c>
      <c r="E23" s="105">
        <v>0</v>
      </c>
      <c r="F23" s="105">
        <v>108.42825732999999</v>
      </c>
      <c r="G23" s="105">
        <v>0</v>
      </c>
      <c r="H23" s="105">
        <v>0</v>
      </c>
      <c r="I23" s="105" t="s">
        <v>33</v>
      </c>
      <c r="J23" s="103" t="s">
        <v>9</v>
      </c>
      <c r="K23" s="106">
        <f t="shared" si="3"/>
        <v>108.42825732999999</v>
      </c>
      <c r="N23" s="284"/>
      <c r="Q23" s="286"/>
    </row>
    <row r="24" spans="1:17" s="104" customFormat="1" ht="21" customHeight="1" x14ac:dyDescent="0.2">
      <c r="A24" s="102" t="s">
        <v>313</v>
      </c>
      <c r="B24" s="105">
        <v>7.5222760900000001</v>
      </c>
      <c r="C24" s="105">
        <v>0.47535854999999999</v>
      </c>
      <c r="D24" s="105">
        <v>0</v>
      </c>
      <c r="E24" s="105">
        <v>0</v>
      </c>
      <c r="F24" s="105">
        <f>858530.45/1000000</f>
        <v>0.85853044999999995</v>
      </c>
      <c r="G24" s="105">
        <v>0</v>
      </c>
      <c r="H24" s="105">
        <v>0</v>
      </c>
      <c r="I24" s="105" t="s">
        <v>33</v>
      </c>
      <c r="J24" s="103" t="s">
        <v>9</v>
      </c>
      <c r="K24" s="106">
        <f t="shared" si="3"/>
        <v>8.8561650900000011</v>
      </c>
      <c r="N24" s="285"/>
      <c r="P24" s="285"/>
    </row>
    <row r="25" spans="1:17" s="95" customFormat="1" ht="21" customHeight="1" x14ac:dyDescent="0.2">
      <c r="A25" s="157" t="s">
        <v>43</v>
      </c>
      <c r="B25" s="165" t="s">
        <v>44</v>
      </c>
      <c r="C25" s="159" t="s">
        <v>44</v>
      </c>
      <c r="D25" s="159" t="s">
        <v>44</v>
      </c>
      <c r="E25" s="159" t="s">
        <v>44</v>
      </c>
      <c r="F25" s="159" t="s">
        <v>44</v>
      </c>
      <c r="G25" s="159" t="s">
        <v>44</v>
      </c>
      <c r="H25" s="159" t="s">
        <v>44</v>
      </c>
      <c r="I25" s="275" t="s">
        <v>33</v>
      </c>
      <c r="J25" s="96" t="s">
        <v>9</v>
      </c>
      <c r="K25" s="275" t="s">
        <v>33</v>
      </c>
      <c r="N25" s="104"/>
      <c r="O25" s="104"/>
    </row>
    <row r="26" spans="1:17" s="95" customFormat="1" ht="21" customHeight="1" x14ac:dyDescent="0.2">
      <c r="A26" s="97" t="s">
        <v>45</v>
      </c>
      <c r="B26" s="98" t="s">
        <v>46</v>
      </c>
      <c r="C26" s="101" t="s">
        <v>46</v>
      </c>
      <c r="D26" s="101" t="s">
        <v>46</v>
      </c>
      <c r="E26" s="101" t="s">
        <v>46</v>
      </c>
      <c r="F26" s="101" t="s">
        <v>46</v>
      </c>
      <c r="G26" s="101" t="s">
        <v>46</v>
      </c>
      <c r="H26" s="101" t="s">
        <v>46</v>
      </c>
      <c r="I26" s="276" t="s">
        <v>33</v>
      </c>
      <c r="J26" s="96" t="s">
        <v>9</v>
      </c>
      <c r="K26" s="276" t="s">
        <v>33</v>
      </c>
    </row>
    <row r="27" spans="1:17" s="95" customFormat="1" ht="21" customHeight="1" x14ac:dyDescent="0.2">
      <c r="A27" s="157" t="s">
        <v>316</v>
      </c>
      <c r="B27" s="159" t="s">
        <v>47</v>
      </c>
      <c r="C27" s="159" t="s">
        <v>47</v>
      </c>
      <c r="D27" s="159" t="s">
        <v>47</v>
      </c>
      <c r="E27" s="159" t="s">
        <v>47</v>
      </c>
      <c r="F27" s="159" t="s">
        <v>47</v>
      </c>
      <c r="G27" s="166" t="s">
        <v>47</v>
      </c>
      <c r="H27" s="166" t="s">
        <v>48</v>
      </c>
      <c r="I27" s="277" t="s">
        <v>33</v>
      </c>
      <c r="J27" s="96" t="s">
        <v>9</v>
      </c>
      <c r="K27" s="277" t="s">
        <v>33</v>
      </c>
    </row>
    <row r="28" spans="1:17" s="95" customFormat="1" ht="21" customHeight="1" x14ac:dyDescent="0.2">
      <c r="A28" s="97" t="s">
        <v>49</v>
      </c>
      <c r="B28" s="216">
        <v>2.63E-2</v>
      </c>
      <c r="C28" s="216">
        <v>3.3399999999999999E-2</v>
      </c>
      <c r="D28" s="216">
        <v>3.32E-2</v>
      </c>
      <c r="E28" s="216">
        <v>2.1400000000000002E-2</v>
      </c>
      <c r="F28" s="216">
        <v>3.4200000000000001E-2</v>
      </c>
      <c r="G28" s="216">
        <v>3.4599999999999999E-2</v>
      </c>
      <c r="H28" s="216">
        <v>3.4500000000000003E-2</v>
      </c>
      <c r="I28" s="278" t="s">
        <v>33</v>
      </c>
      <c r="J28" s="216" t="s">
        <v>9</v>
      </c>
      <c r="K28" s="278" t="s">
        <v>33</v>
      </c>
    </row>
    <row r="29" spans="1:17" s="95" customFormat="1" ht="21" customHeight="1" x14ac:dyDescent="0.2">
      <c r="A29" s="167" t="s">
        <v>50</v>
      </c>
      <c r="B29" s="287">
        <f ca="1">SUM(OFFSET(Hist_Data_TME!V96:V98,0,-1))/1000</f>
        <v>215.828</v>
      </c>
      <c r="C29" s="287">
        <f ca="1">SUM(OFFSET(Hist_Data_TPE!V96:V98,0,-1))/1000</f>
        <v>1293.2850000000001</v>
      </c>
      <c r="D29" s="287">
        <f ca="1">SUM(OFFSET(Hist_Data_TCC!V96:V98,0,-1))/1000</f>
        <v>839.14400000000001</v>
      </c>
      <c r="E29" s="287">
        <f ca="1">SUM(OFFSET(Hist_Data_TSM!V96:V98,0,-1))/1000</f>
        <v>876</v>
      </c>
      <c r="F29" s="287">
        <f ca="1">SUM(OFFSET(Hist_Data_ETB!V96:V98,0,-1))/1000</f>
        <v>803.65899999999999</v>
      </c>
      <c r="G29" s="287">
        <f ca="1">SUM(OFFSET(Hist_Data_EDTE!V96:V98,0,-1))/1000</f>
        <v>342.36900000000003</v>
      </c>
      <c r="H29" s="287">
        <f ca="1">SUM(OFFSET(Hist_Data_CGI!V97:V99,0,-1))/1000</f>
        <v>170.61799999999999</v>
      </c>
      <c r="I29" s="287" t="s">
        <v>33</v>
      </c>
      <c r="J29" s="96" t="s">
        <v>9</v>
      </c>
      <c r="K29" s="213">
        <f ca="1">SUM(B29:I29)</f>
        <v>4540.9030000000002</v>
      </c>
    </row>
    <row r="30" spans="1:17" s="95" customFormat="1" ht="21" customHeight="1" x14ac:dyDescent="0.2">
      <c r="A30" s="97" t="s">
        <v>51</v>
      </c>
      <c r="B30" s="288">
        <f ca="1">OFFSET(Hist_Data_TME!V16,0,-1)/1000</f>
        <v>242.989</v>
      </c>
      <c r="C30" s="288">
        <f ca="1">OFFSET(Hist_Data_TPE!V16,0,-1)/1000</f>
        <v>1341.538</v>
      </c>
      <c r="D30" s="288">
        <f ca="1">OFFSET(Hist_Data_TCC!V16,0,-1)/1000</f>
        <v>852.54</v>
      </c>
      <c r="E30" s="288">
        <f ca="1">OFFSET(Hist_Data_TSM!$V$16,0,-1)/1000</f>
        <v>711.16</v>
      </c>
      <c r="F30" s="288">
        <f ca="1">OFFSET(Hist_Data_ETB!$V$16,0,-1)/1000</f>
        <v>953.33900000000006</v>
      </c>
      <c r="G30" s="288">
        <f ca="1">OFFSET(Hist_Data_EDTE!$V$16,0,-1)/1000</f>
        <v>402.62299999999999</v>
      </c>
      <c r="H30" s="288">
        <f ca="1">OFFSET(Hist_Data_CGI!$V$16,0,-1)/1000</f>
        <v>104.89</v>
      </c>
      <c r="I30" s="288">
        <f>9.608+78.454</f>
        <v>88.061999999999998</v>
      </c>
      <c r="J30" s="96" t="s">
        <v>9</v>
      </c>
      <c r="K30" s="215">
        <f ca="1">SUM(B30:I30)</f>
        <v>4697.1409999999996</v>
      </c>
    </row>
    <row r="31" spans="1:17" s="95" customFormat="1" ht="21" customHeight="1" x14ac:dyDescent="0.2">
      <c r="A31" s="168" t="s">
        <v>52</v>
      </c>
      <c r="B31" s="289">
        <f ca="1">B30-OFFSET(Hist_Data_TME!V17,0,-1)/1000</f>
        <v>10.238</v>
      </c>
      <c r="C31" s="289">
        <f ca="1">C30-OFFSET(Hist_Data_TPE!V17,0,-1)/1000</f>
        <v>80.09699999999998</v>
      </c>
      <c r="D31" s="289">
        <f ca="1">D30-OFFSET(Hist_Data_TCC!V17,0,-1)/1000</f>
        <v>49.175999999999931</v>
      </c>
      <c r="E31" s="289">
        <f ca="1">E30-OFFSET(Hist_Data_TSM!$V$17,0,-1)/1000</f>
        <v>27.725000000000023</v>
      </c>
      <c r="F31" s="289">
        <f ca="1">F30-OFFSET(Hist_Data_ETB!$V$17,0,-1)/1000</f>
        <v>88.98700000000008</v>
      </c>
      <c r="G31" s="289">
        <f ca="1">G30-OFFSET(Hist_Data_EDTE!$V$17,0,-1)/1000</f>
        <v>9.3349999999999795</v>
      </c>
      <c r="H31" s="289">
        <f ca="1">H30-OFFSET(Hist_Data_CGI!$V$17,0,-1)/1000</f>
        <v>16.811999999999998</v>
      </c>
      <c r="I31" s="289">
        <f>0.629+4.911</f>
        <v>5.5399999999999991</v>
      </c>
      <c r="J31" s="96" t="s">
        <v>9</v>
      </c>
      <c r="K31" s="214">
        <f ca="1">SUM(B31:I31)</f>
        <v>287.91000000000003</v>
      </c>
    </row>
    <row r="32" spans="1:17" ht="21" customHeight="1" x14ac:dyDescent="0.25">
      <c r="A32" s="176" t="s">
        <v>53</v>
      </c>
      <c r="J32" s="96" t="s">
        <v>9</v>
      </c>
    </row>
    <row r="33" spans="1:10" ht="21" customHeight="1" x14ac:dyDescent="0.25">
      <c r="A33" s="212" t="s">
        <v>320</v>
      </c>
      <c r="J33" s="96"/>
    </row>
    <row r="34" spans="1:10" ht="21" customHeight="1" x14ac:dyDescent="0.25">
      <c r="A34" s="212" t="s">
        <v>317</v>
      </c>
      <c r="B34" s="239"/>
      <c r="C34" s="239"/>
      <c r="D34" s="239"/>
      <c r="E34" s="239"/>
      <c r="F34" s="239"/>
      <c r="G34" s="239"/>
      <c r="H34" s="239"/>
      <c r="I34" s="239"/>
      <c r="J34" s="239"/>
    </row>
    <row r="35" spans="1:10" ht="21" customHeight="1" x14ac:dyDescent="0.25">
      <c r="A35" s="212"/>
      <c r="J35" s="96"/>
    </row>
    <row r="36" spans="1:10" ht="21" customHeight="1" x14ac:dyDescent="0.25">
      <c r="A36" s="212"/>
      <c r="J36" s="96"/>
    </row>
    <row r="37" spans="1:10" ht="15.75" x14ac:dyDescent="0.25">
      <c r="A37" s="212"/>
      <c r="J37" s="96"/>
    </row>
    <row r="38" spans="1:10" ht="15.75" x14ac:dyDescent="0.25">
      <c r="A38" s="212"/>
      <c r="J38" s="96"/>
    </row>
    <row r="39" spans="1:10" ht="15.75" x14ac:dyDescent="0.25">
      <c r="A39" s="212"/>
      <c r="J39" s="96"/>
    </row>
    <row r="40" spans="1:10" ht="15.75" x14ac:dyDescent="0.25">
      <c r="A40" s="212"/>
      <c r="J40" s="96"/>
    </row>
    <row r="41" spans="1:10" ht="15.75" x14ac:dyDescent="0.25">
      <c r="A41" s="212"/>
      <c r="J41" s="96"/>
    </row>
    <row r="42" spans="1:10" ht="15.75" x14ac:dyDescent="0.25">
      <c r="A42" s="212"/>
      <c r="J42" s="96"/>
    </row>
    <row r="43" spans="1:10" ht="15.75" x14ac:dyDescent="0.25">
      <c r="A43" s="212"/>
      <c r="J43" s="96"/>
    </row>
    <row r="44" spans="1:10" ht="15.75" x14ac:dyDescent="0.25">
      <c r="A44" s="212"/>
      <c r="J44" s="96"/>
    </row>
    <row r="45" spans="1:10" ht="15.75" x14ac:dyDescent="0.25">
      <c r="A45" s="212"/>
      <c r="J45" s="96"/>
    </row>
    <row r="46" spans="1:10" ht="15.75" x14ac:dyDescent="0.25">
      <c r="A46" s="212"/>
      <c r="J46" s="96"/>
    </row>
  </sheetData>
  <pageMargins left="0.51181102362204722" right="0.51181102362204722" top="0.78740157480314965" bottom="0.78740157480314965" header="0.31496062992125984" footer="0.31496062992125984"/>
  <pageSetup paperSize="8"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F034C-7ABF-4DDA-9819-2E36A9F2F1B0}">
  <sheetPr>
    <tabColor theme="8" tint="-0.249977111117893"/>
  </sheetPr>
  <dimension ref="B8:J8"/>
  <sheetViews>
    <sheetView workbookViewId="0"/>
  </sheetViews>
  <sheetFormatPr defaultRowHeight="12.75" x14ac:dyDescent="0.2"/>
  <cols>
    <col min="1" max="16384" width="9.140625" style="108"/>
  </cols>
  <sheetData>
    <row r="8" spans="2:10" ht="48" customHeight="1" x14ac:dyDescent="0.2">
      <c r="B8" s="290" t="s">
        <v>54</v>
      </c>
      <c r="C8" s="290"/>
      <c r="D8" s="290"/>
      <c r="E8" s="290"/>
      <c r="F8" s="290"/>
      <c r="G8" s="290"/>
      <c r="H8" s="290"/>
      <c r="I8" s="290"/>
      <c r="J8" s="290"/>
    </row>
  </sheetData>
  <mergeCells count="1">
    <mergeCell ref="B8:J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525C6-1E07-42A2-AD06-FAE0132408C9}">
  <sheetPr>
    <tabColor theme="4" tint="0.79998168889431442"/>
    <outlinePr summaryBelow="0" summaryRight="0"/>
  </sheetPr>
  <dimension ref="A1:AM268"/>
  <sheetViews>
    <sheetView showGridLines="0" zoomScale="80" zoomScaleNormal="80" workbookViewId="0">
      <pane xSplit="1" ySplit="5" topLeftCell="L6" activePane="bottomRight" state="frozen"/>
      <selection activeCell="X11" sqref="X11:Y11"/>
      <selection pane="topRight" activeCell="X11" sqref="X11:Y11"/>
      <selection pane="bottomLeft" activeCell="X11" sqref="X11:Y11"/>
      <selection pane="bottomRight" activeCell="U19" sqref="U19"/>
    </sheetView>
  </sheetViews>
  <sheetFormatPr defaultRowHeight="15.95" customHeight="1" outlineLevelRow="1" x14ac:dyDescent="0.2"/>
  <cols>
    <col min="1" max="1" width="64.7109375" style="20" customWidth="1"/>
    <col min="2" max="21" width="14.7109375" style="34" customWidth="1"/>
    <col min="22" max="22" width="9.140625" style="20"/>
    <col min="23" max="27" width="14.7109375" style="34" customWidth="1"/>
    <col min="28" max="28" width="2.7109375" style="20" customWidth="1"/>
    <col min="29" max="29" width="9.140625" style="20"/>
    <col min="30" max="30" width="15" style="20" bestFit="1" customWidth="1"/>
    <col min="31" max="31" width="9.140625" style="20" customWidth="1"/>
    <col min="32" max="16384" width="9.140625" style="20"/>
  </cols>
  <sheetData>
    <row r="1" spans="1:34" s="2" customFormat="1" ht="21.95" customHeight="1" x14ac:dyDescent="0.2">
      <c r="A1" s="36" t="s">
        <v>55</v>
      </c>
      <c r="B1" s="37"/>
      <c r="C1" s="37"/>
      <c r="D1" s="37"/>
      <c r="E1" s="37"/>
      <c r="F1" s="37"/>
      <c r="G1" s="37"/>
      <c r="H1" s="37"/>
      <c r="I1" s="37"/>
      <c r="J1" s="37"/>
      <c r="K1" s="37"/>
      <c r="L1" s="37"/>
      <c r="M1" s="37"/>
      <c r="N1" s="37"/>
      <c r="O1" s="37"/>
      <c r="P1" s="37"/>
      <c r="Q1" s="37"/>
      <c r="R1" s="37"/>
      <c r="S1" s="37"/>
      <c r="T1" s="37"/>
      <c r="U1" s="37"/>
      <c r="W1" s="37"/>
      <c r="X1" s="37"/>
      <c r="Y1" s="37"/>
      <c r="Z1" s="37"/>
      <c r="AA1" s="37"/>
      <c r="AB1" s="38" t="s">
        <v>9</v>
      </c>
      <c r="AC1" s="243" t="s">
        <v>304</v>
      </c>
      <c r="AD1" s="244">
        <f>Q134</f>
        <v>0</v>
      </c>
      <c r="AE1" s="244">
        <f ca="1">OFFSET(V134,,-1)</f>
        <v>0</v>
      </c>
    </row>
    <row r="2" spans="1:34" s="2" customFormat="1" ht="21.95" customHeight="1" thickBot="1" x14ac:dyDescent="0.25">
      <c r="A2" s="69" t="s">
        <v>56</v>
      </c>
      <c r="B2" s="67"/>
      <c r="C2" s="67"/>
      <c r="D2" s="67"/>
      <c r="E2" s="67"/>
      <c r="F2" s="67"/>
      <c r="G2" s="67"/>
      <c r="H2" s="67"/>
      <c r="I2" s="67"/>
      <c r="J2" s="67"/>
      <c r="K2" s="67"/>
      <c r="L2" s="67"/>
      <c r="M2" s="67"/>
      <c r="N2" s="67"/>
      <c r="O2" s="67"/>
      <c r="P2" s="67"/>
      <c r="Q2" s="67"/>
      <c r="R2" s="67"/>
      <c r="S2" s="67"/>
      <c r="T2" s="67"/>
      <c r="U2" s="67"/>
      <c r="V2" s="68"/>
      <c r="W2" s="67"/>
      <c r="X2" s="67"/>
      <c r="Y2" s="67"/>
      <c r="Z2" s="67"/>
      <c r="AA2" s="67"/>
      <c r="AB2" s="38" t="s">
        <v>9</v>
      </c>
      <c r="AD2" s="244">
        <f>+Q262</f>
        <v>0</v>
      </c>
      <c r="AE2" s="244">
        <f ca="1">OFFSET(V262,,-1)</f>
        <v>0</v>
      </c>
    </row>
    <row r="3" spans="1:34" ht="21.95" customHeight="1" thickTop="1" x14ac:dyDescent="0.2">
      <c r="A3" s="65" t="s">
        <v>57</v>
      </c>
      <c r="B3" s="82" t="s">
        <v>39</v>
      </c>
      <c r="C3" s="82" t="s">
        <v>39</v>
      </c>
      <c r="D3" s="82" t="s">
        <v>39</v>
      </c>
      <c r="E3" s="82" t="s">
        <v>39</v>
      </c>
      <c r="F3" s="82" t="s">
        <v>39</v>
      </c>
      <c r="G3" s="82" t="s">
        <v>39</v>
      </c>
      <c r="H3" s="82" t="s">
        <v>39</v>
      </c>
      <c r="I3" s="82" t="s">
        <v>39</v>
      </c>
      <c r="J3" s="82" t="s">
        <v>39</v>
      </c>
      <c r="K3" s="82" t="s">
        <v>39</v>
      </c>
      <c r="L3" s="82" t="s">
        <v>39</v>
      </c>
      <c r="M3" s="82" t="s">
        <v>39</v>
      </c>
      <c r="N3" s="82" t="s">
        <v>39</v>
      </c>
      <c r="O3" s="82" t="s">
        <v>39</v>
      </c>
      <c r="P3" s="82" t="s">
        <v>39</v>
      </c>
      <c r="Q3" s="82" t="s">
        <v>39</v>
      </c>
      <c r="R3" s="82" t="s">
        <v>39</v>
      </c>
      <c r="S3" s="82" t="s">
        <v>39</v>
      </c>
      <c r="T3" s="82" t="s">
        <v>39</v>
      </c>
      <c r="U3" s="82" t="s">
        <v>39</v>
      </c>
      <c r="W3" s="82"/>
      <c r="X3" s="82"/>
      <c r="Y3" s="82"/>
      <c r="Z3" s="82"/>
      <c r="AA3" s="82"/>
      <c r="AB3" s="45" t="s">
        <v>9</v>
      </c>
      <c r="AC3" s="2"/>
      <c r="AD3" s="242">
        <f>SUM(AD12:AD261)</f>
        <v>0</v>
      </c>
      <c r="AE3" s="242">
        <f ca="1">SUM(AE12:AE261)</f>
        <v>0</v>
      </c>
    </row>
    <row r="4" spans="1:34" ht="21.95" customHeight="1" thickBot="1" x14ac:dyDescent="0.25">
      <c r="A4" s="66" t="s">
        <v>58</v>
      </c>
      <c r="B4" s="83">
        <v>0</v>
      </c>
      <c r="C4" s="83">
        <v>0</v>
      </c>
      <c r="D4" s="83">
        <v>0</v>
      </c>
      <c r="E4" s="83">
        <v>0.35</v>
      </c>
      <c r="F4" s="83">
        <v>0.35</v>
      </c>
      <c r="G4" s="83">
        <v>0.35</v>
      </c>
      <c r="H4" s="83">
        <v>0.35</v>
      </c>
      <c r="I4" s="83">
        <v>0.35</v>
      </c>
      <c r="J4" s="83">
        <v>0.35</v>
      </c>
      <c r="K4" s="83">
        <v>0.35</v>
      </c>
      <c r="L4" s="83">
        <v>0.35</v>
      </c>
      <c r="M4" s="83">
        <v>0.35</v>
      </c>
      <c r="N4" s="83">
        <v>0.35</v>
      </c>
      <c r="O4" s="83">
        <v>0.35</v>
      </c>
      <c r="P4" s="83">
        <v>0.35</v>
      </c>
      <c r="Q4" s="83">
        <v>0.35</v>
      </c>
      <c r="R4" s="83">
        <v>0.35</v>
      </c>
      <c r="S4" s="83">
        <v>0.35</v>
      </c>
      <c r="T4" s="83">
        <v>0.35</v>
      </c>
      <c r="U4" s="83">
        <v>0.35</v>
      </c>
      <c r="W4" s="84"/>
      <c r="X4" s="84"/>
      <c r="Y4" s="84"/>
      <c r="Z4" s="84"/>
      <c r="AA4" s="84"/>
      <c r="AB4" s="45" t="s">
        <v>9</v>
      </c>
    </row>
    <row r="5" spans="1:34" s="2" customFormat="1" ht="21.95" customHeight="1" thickTop="1" x14ac:dyDescent="0.2">
      <c r="A5" s="36" t="s">
        <v>59</v>
      </c>
      <c r="B5" s="37" t="s">
        <v>60</v>
      </c>
      <c r="C5" s="37" t="s">
        <v>61</v>
      </c>
      <c r="D5" s="37" t="s">
        <v>62</v>
      </c>
      <c r="E5" s="37" t="s">
        <v>63</v>
      </c>
      <c r="F5" s="37" t="s">
        <v>64</v>
      </c>
      <c r="G5" s="37" t="s">
        <v>65</v>
      </c>
      <c r="H5" s="37" t="s">
        <v>66</v>
      </c>
      <c r="I5" s="37" t="s">
        <v>67</v>
      </c>
      <c r="J5" s="37" t="s">
        <v>68</v>
      </c>
      <c r="K5" s="37" t="s">
        <v>69</v>
      </c>
      <c r="L5" s="37" t="s">
        <v>285</v>
      </c>
      <c r="M5" s="37" t="s">
        <v>287</v>
      </c>
      <c r="N5" s="37" t="s">
        <v>291</v>
      </c>
      <c r="O5" s="37" t="s">
        <v>292</v>
      </c>
      <c r="P5" s="37" t="s">
        <v>303</v>
      </c>
      <c r="Q5" s="37" t="s">
        <v>306</v>
      </c>
      <c r="R5" s="37" t="s">
        <v>307</v>
      </c>
      <c r="S5" s="37" t="s">
        <v>309</v>
      </c>
      <c r="T5" s="37" t="s">
        <v>315</v>
      </c>
      <c r="U5" s="37" t="s">
        <v>321</v>
      </c>
      <c r="W5" s="125">
        <v>2019</v>
      </c>
      <c r="X5" s="125">
        <v>2020</v>
      </c>
      <c r="Y5" s="125">
        <v>2021</v>
      </c>
      <c r="Z5" s="125">
        <v>2022</v>
      </c>
      <c r="AA5" s="125">
        <v>2023</v>
      </c>
      <c r="AB5" s="38" t="s">
        <v>9</v>
      </c>
    </row>
    <row r="6" spans="1:34" s="42" customFormat="1" ht="18" customHeight="1" x14ac:dyDescent="0.2">
      <c r="A6" s="39" t="s">
        <v>70</v>
      </c>
      <c r="B6" s="40"/>
      <c r="C6" s="40"/>
      <c r="D6" s="40"/>
      <c r="E6" s="40"/>
      <c r="F6" s="151"/>
      <c r="G6" s="151"/>
      <c r="H6" s="151"/>
      <c r="I6" s="151"/>
      <c r="J6" s="151"/>
      <c r="K6" s="151"/>
      <c r="L6" s="151"/>
      <c r="M6" s="151"/>
      <c r="N6" s="151"/>
      <c r="O6" s="151"/>
      <c r="P6" s="151"/>
      <c r="Q6" s="151"/>
      <c r="R6" s="151"/>
      <c r="S6" s="151"/>
      <c r="T6" s="151"/>
      <c r="U6" s="151"/>
      <c r="W6" s="40"/>
      <c r="X6" s="40"/>
      <c r="Y6" s="40"/>
      <c r="Z6" s="40"/>
      <c r="AA6" s="40"/>
      <c r="AB6" s="41" t="s">
        <v>9</v>
      </c>
    </row>
    <row r="7" spans="1:34" ht="18" customHeight="1" x14ac:dyDescent="0.2">
      <c r="A7" s="43" t="s">
        <v>71</v>
      </c>
      <c r="B7" s="44"/>
      <c r="C7" s="44"/>
      <c r="D7" s="44"/>
      <c r="E7" s="44"/>
      <c r="F7" s="150"/>
      <c r="G7" s="150"/>
      <c r="H7" s="150"/>
      <c r="I7" s="150"/>
      <c r="J7" s="150"/>
      <c r="K7" s="150"/>
      <c r="L7" s="150"/>
      <c r="M7" s="150"/>
      <c r="N7" s="150"/>
      <c r="O7" s="150"/>
      <c r="P7" s="150"/>
      <c r="Q7" s="150"/>
      <c r="R7" s="150"/>
      <c r="S7" s="150"/>
      <c r="T7" s="150"/>
      <c r="U7" s="150"/>
      <c r="W7" s="44"/>
      <c r="X7" s="44"/>
      <c r="Y7" s="44"/>
      <c r="Z7" s="44"/>
      <c r="AA7" s="44"/>
      <c r="AB7" s="45" t="s">
        <v>9</v>
      </c>
      <c r="AD7" s="42"/>
    </row>
    <row r="8" spans="1:34" s="48" customFormat="1" ht="18" customHeight="1" x14ac:dyDescent="0.2">
      <c r="A8" s="46" t="s">
        <v>72</v>
      </c>
      <c r="B8" s="47">
        <f t="shared" ref="B8:H8" si="0">B40</f>
        <v>12327</v>
      </c>
      <c r="C8" s="47">
        <f t="shared" si="0"/>
        <v>12464</v>
      </c>
      <c r="D8" s="47">
        <f t="shared" si="0"/>
        <v>12904</v>
      </c>
      <c r="E8" s="47">
        <f t="shared" si="0"/>
        <v>12832</v>
      </c>
      <c r="F8" s="47">
        <f t="shared" si="0"/>
        <v>12867</v>
      </c>
      <c r="G8" s="47">
        <f t="shared" si="0"/>
        <v>11618</v>
      </c>
      <c r="H8" s="47">
        <f t="shared" si="0"/>
        <v>13534</v>
      </c>
      <c r="I8" s="47">
        <f t="shared" ref="I8:J8" si="1">I40</f>
        <v>12979</v>
      </c>
      <c r="J8" s="47">
        <f t="shared" si="1"/>
        <v>12987</v>
      </c>
      <c r="K8" s="47">
        <f t="shared" ref="K8:L8" si="2">K40</f>
        <v>13343</v>
      </c>
      <c r="L8" s="47">
        <f t="shared" si="2"/>
        <v>11904</v>
      </c>
      <c r="M8" s="47">
        <f t="shared" ref="M8" si="3">M40</f>
        <v>13568</v>
      </c>
      <c r="N8" s="47">
        <f t="shared" ref="N8:O8" si="4">N40</f>
        <v>13702</v>
      </c>
      <c r="O8" s="47">
        <f t="shared" si="4"/>
        <v>13709</v>
      </c>
      <c r="P8" s="47">
        <f t="shared" ref="P8" si="5">P40</f>
        <v>15288</v>
      </c>
      <c r="Q8" s="47">
        <f t="shared" ref="Q8:R8" si="6">Q40</f>
        <v>15310</v>
      </c>
      <c r="R8" s="47">
        <f t="shared" si="6"/>
        <v>15313</v>
      </c>
      <c r="S8" s="47">
        <f t="shared" ref="S8:T8" si="7">S40</f>
        <v>15308</v>
      </c>
      <c r="T8" s="47">
        <f t="shared" si="7"/>
        <v>16025</v>
      </c>
      <c r="U8" s="47">
        <f t="shared" ref="U8" si="8">U40</f>
        <v>15874</v>
      </c>
      <c r="W8" s="47">
        <f>W40</f>
        <v>50527</v>
      </c>
      <c r="X8" s="47">
        <f>X40</f>
        <v>50998</v>
      </c>
      <c r="Y8" s="47">
        <f>Y40</f>
        <v>51802</v>
      </c>
      <c r="Z8" s="47">
        <f>Z40</f>
        <v>58009</v>
      </c>
      <c r="AA8" s="47">
        <f>AA40</f>
        <v>62520</v>
      </c>
      <c r="AB8" s="33" t="s">
        <v>9</v>
      </c>
      <c r="AD8" s="242">
        <f>SUM(N8:Q8)-Z8</f>
        <v>0</v>
      </c>
      <c r="AE8" s="242">
        <f>SUM(R8:V8)-AA8</f>
        <v>0</v>
      </c>
    </row>
    <row r="9" spans="1:34" s="48" customFormat="1" ht="18" customHeight="1" thickBot="1" x14ac:dyDescent="0.25">
      <c r="A9" s="46" t="s">
        <v>73</v>
      </c>
      <c r="B9" s="47">
        <f t="shared" ref="B9:H9" si="9">SUM(B40:B41,B46)-SUM(B45,B48)</f>
        <v>10863</v>
      </c>
      <c r="C9" s="47">
        <f t="shared" si="9"/>
        <v>10580</v>
      </c>
      <c r="D9" s="47">
        <f t="shared" si="9"/>
        <v>11554</v>
      </c>
      <c r="E9" s="47">
        <f t="shared" si="9"/>
        <v>10290</v>
      </c>
      <c r="F9" s="47">
        <f t="shared" si="9"/>
        <v>10457</v>
      </c>
      <c r="G9" s="47">
        <f t="shared" si="9"/>
        <v>10847</v>
      </c>
      <c r="H9" s="47">
        <f t="shared" si="9"/>
        <v>11590</v>
      </c>
      <c r="I9" s="47">
        <f t="shared" ref="I9:J9" si="10">SUM(I40:I41,I46)-SUM(I45,I48)</f>
        <v>8937</v>
      </c>
      <c r="J9" s="47">
        <f t="shared" si="10"/>
        <v>11029</v>
      </c>
      <c r="K9" s="47">
        <f t="shared" ref="K9:L9" si="11">SUM(K40:K41,K46)-SUM(K45,K48)</f>
        <v>11775</v>
      </c>
      <c r="L9" s="47">
        <f t="shared" si="11"/>
        <v>10278</v>
      </c>
      <c r="M9" s="47">
        <f t="shared" ref="M9" si="12">SUM(M40:M41,M46)-SUM(M45,M48)</f>
        <v>10868</v>
      </c>
      <c r="N9" s="47">
        <f t="shared" ref="N9:O9" si="13">SUM(N40:N41,N46)-SUM(N45,N48)</f>
        <v>11787</v>
      </c>
      <c r="O9" s="47">
        <f t="shared" si="13"/>
        <v>11661</v>
      </c>
      <c r="P9" s="47">
        <f t="shared" ref="P9" si="14">SUM(P40:P41,P46)-SUM(P45,P48)</f>
        <v>12593</v>
      </c>
      <c r="Q9" s="47">
        <f>SUM(Q40:Q41,Q46)-SUM(Q45,Q48)</f>
        <v>11932</v>
      </c>
      <c r="R9" s="47">
        <f>SUM(R40:R41,R46)-SUM(R45,R48)</f>
        <v>12868</v>
      </c>
      <c r="S9" s="47">
        <f>SUM(S40:S41,S46)-SUM(S45,S48)</f>
        <v>13747</v>
      </c>
      <c r="T9" s="47">
        <f>SUM(T40:T41,T46)-SUM(T45,T48)</f>
        <v>13908</v>
      </c>
      <c r="U9" s="47">
        <f>SUM(U40:U41,U46)-SUM(U45,U48)</f>
        <v>13930</v>
      </c>
      <c r="W9" s="47">
        <f>SUM(W40:W41,W46)-SUM(W45,W48)</f>
        <v>43287</v>
      </c>
      <c r="X9" s="47">
        <f>SUM(X40:X41,X46)-SUM(X45,X48)</f>
        <v>41831</v>
      </c>
      <c r="Y9" s="47">
        <f>SUM(Y40:Y41,Y46)-SUM(Y45,Y48)</f>
        <v>43950</v>
      </c>
      <c r="Z9" s="47">
        <f>SUM(Z40:Z41,Z46)-SUM(Z45,Z48)</f>
        <v>47973</v>
      </c>
      <c r="AA9" s="47">
        <f>SUM(AA40:AA41,AA46)-SUM(AA45,AA48)</f>
        <v>54453</v>
      </c>
      <c r="AB9" s="33" t="s">
        <v>9</v>
      </c>
      <c r="AD9" s="242">
        <f>SUM(N9:Q9)-Z9</f>
        <v>0</v>
      </c>
      <c r="AE9" s="242">
        <f>SUM(R9:V9)-AA9</f>
        <v>0</v>
      </c>
      <c r="AH9" s="149"/>
    </row>
    <row r="10" spans="1:34" s="52" customFormat="1" ht="18" customHeight="1" thickTop="1" x14ac:dyDescent="0.2">
      <c r="A10" s="49" t="s">
        <v>74</v>
      </c>
      <c r="B10" s="50">
        <f t="shared" ref="B10:G10" si="15">IFERROR(B9/B$8,"n/a")</f>
        <v>0.88123631053784379</v>
      </c>
      <c r="C10" s="50">
        <f t="shared" si="15"/>
        <v>0.84884467265725294</v>
      </c>
      <c r="D10" s="50">
        <f t="shared" si="15"/>
        <v>0.89538127712337257</v>
      </c>
      <c r="E10" s="50">
        <f t="shared" si="15"/>
        <v>0.80190149625935159</v>
      </c>
      <c r="F10" s="50">
        <f t="shared" si="15"/>
        <v>0.81269915287168726</v>
      </c>
      <c r="G10" s="50">
        <f t="shared" si="15"/>
        <v>0.93363745911516616</v>
      </c>
      <c r="H10" s="50">
        <f t="shared" ref="H10:M10" si="16">IFERROR(H9/H$8,"n/a")</f>
        <v>0.85636175557854288</v>
      </c>
      <c r="I10" s="50">
        <f t="shared" si="16"/>
        <v>0.68857385006549043</v>
      </c>
      <c r="J10" s="50">
        <f t="shared" si="16"/>
        <v>0.84923384923384926</v>
      </c>
      <c r="K10" s="50">
        <f t="shared" si="16"/>
        <v>0.88248519823128235</v>
      </c>
      <c r="L10" s="50">
        <f t="shared" si="16"/>
        <v>0.86340725806451613</v>
      </c>
      <c r="M10" s="50">
        <f t="shared" si="16"/>
        <v>0.801002358490566</v>
      </c>
      <c r="N10" s="50">
        <f t="shared" ref="N10:O10" si="17">IFERROR(N9/N$8,"n/a")</f>
        <v>0.8602393811122464</v>
      </c>
      <c r="O10" s="50">
        <f t="shared" si="17"/>
        <v>0.85060908891968778</v>
      </c>
      <c r="P10" s="50">
        <f t="shared" ref="P10" si="18">IFERROR(P9/P$8,"n/a")</f>
        <v>0.82371794871794868</v>
      </c>
      <c r="Q10" s="50">
        <f t="shared" ref="Q10:R10" si="19">IFERROR(Q9/Q$8,"n/a")</f>
        <v>0.77935989549314177</v>
      </c>
      <c r="R10" s="50">
        <f t="shared" si="19"/>
        <v>0.84033174426957491</v>
      </c>
      <c r="S10" s="50">
        <f t="shared" ref="S10" si="20">IFERROR(S9/S$8,"n/a")</f>
        <v>0.89802717533315912</v>
      </c>
      <c r="T10" s="50">
        <f>IFERROR(T9/T$8,"n/a")</f>
        <v>0.86789391575663022</v>
      </c>
      <c r="U10" s="50">
        <f>IFERROR(U9/U$8,"n/a")</f>
        <v>0.87753559279324678</v>
      </c>
      <c r="W10" s="50">
        <f>IFERROR(W9/W$8,"n/a")</f>
        <v>0.85671027371504349</v>
      </c>
      <c r="X10" s="50">
        <f>IFERROR(X9/X$8,"n/a")</f>
        <v>0.82024785285697477</v>
      </c>
      <c r="Y10" s="50">
        <f>IFERROR(Y9/Y$8,"n/a")</f>
        <v>0.84842284081695685</v>
      </c>
      <c r="Z10" s="50">
        <f>IFERROR(Z9/Z$8,"n/a")</f>
        <v>0.82699236325397785</v>
      </c>
      <c r="AA10" s="50">
        <f>IFERROR(AA9/AA$8,"n/a")</f>
        <v>0.8709692898272553</v>
      </c>
      <c r="AB10" s="51" t="s">
        <v>9</v>
      </c>
      <c r="AD10" s="42"/>
    </row>
    <row r="11" spans="1:34" ht="18" customHeight="1" x14ac:dyDescent="0.2">
      <c r="A11" s="53" t="s">
        <v>75</v>
      </c>
      <c r="B11" s="54">
        <v>0</v>
      </c>
      <c r="C11" s="54">
        <v>0</v>
      </c>
      <c r="D11" s="54">
        <v>0</v>
      </c>
      <c r="E11" s="54">
        <v>0</v>
      </c>
      <c r="F11" s="54">
        <v>-459</v>
      </c>
      <c r="G11" s="54">
        <v>0</v>
      </c>
      <c r="H11" s="54">
        <v>0</v>
      </c>
      <c r="I11" s="54">
        <v>-1477</v>
      </c>
      <c r="J11" s="54">
        <v>0</v>
      </c>
      <c r="K11" s="54">
        <v>0</v>
      </c>
      <c r="L11" s="54">
        <v>-1125</v>
      </c>
      <c r="M11" s="54">
        <v>0</v>
      </c>
      <c r="N11" s="54">
        <v>0</v>
      </c>
      <c r="O11" s="54">
        <v>0</v>
      </c>
      <c r="P11" s="54">
        <v>0</v>
      </c>
      <c r="Q11" s="54">
        <v>0</v>
      </c>
      <c r="R11" s="54">
        <v>0</v>
      </c>
      <c r="S11" s="54">
        <v>0</v>
      </c>
      <c r="T11" s="54">
        <v>0</v>
      </c>
      <c r="U11" s="54">
        <v>0</v>
      </c>
      <c r="W11" s="54">
        <f>SUM(B11:E11)</f>
        <v>0</v>
      </c>
      <c r="X11" s="54">
        <f>SUM(F11:I11)</f>
        <v>-1936</v>
      </c>
      <c r="Y11" s="54">
        <f>SUM(J11:M11)</f>
        <v>-1125</v>
      </c>
      <c r="Z11" s="54">
        <f>SUM(N11:Q11)</f>
        <v>0</v>
      </c>
      <c r="AA11" s="54">
        <f>SUM(R11:W11)</f>
        <v>0</v>
      </c>
      <c r="AB11" s="45" t="s">
        <v>9</v>
      </c>
      <c r="AD11" s="42"/>
    </row>
    <row r="12" spans="1:34" s="48" customFormat="1" ht="18" customHeight="1" x14ac:dyDescent="0.2">
      <c r="A12" s="46" t="s">
        <v>76</v>
      </c>
      <c r="B12" s="47">
        <f t="shared" ref="B12:H12" si="21">B9-B11</f>
        <v>10863</v>
      </c>
      <c r="C12" s="47">
        <f t="shared" si="21"/>
        <v>10580</v>
      </c>
      <c r="D12" s="47">
        <f t="shared" si="21"/>
        <v>11554</v>
      </c>
      <c r="E12" s="47">
        <f t="shared" si="21"/>
        <v>10290</v>
      </c>
      <c r="F12" s="47">
        <f t="shared" si="21"/>
        <v>10916</v>
      </c>
      <c r="G12" s="47">
        <f t="shared" si="21"/>
        <v>10847</v>
      </c>
      <c r="H12" s="47">
        <f t="shared" si="21"/>
        <v>11590</v>
      </c>
      <c r="I12" s="47">
        <f t="shared" ref="I12:J12" si="22">I9-I11</f>
        <v>10414</v>
      </c>
      <c r="J12" s="47">
        <f t="shared" si="22"/>
        <v>11029</v>
      </c>
      <c r="K12" s="47">
        <f t="shared" ref="K12:L12" si="23">K9-K11</f>
        <v>11775</v>
      </c>
      <c r="L12" s="47">
        <f t="shared" si="23"/>
        <v>11403</v>
      </c>
      <c r="M12" s="47">
        <f t="shared" ref="M12" si="24">M9-M11</f>
        <v>10868</v>
      </c>
      <c r="N12" s="47">
        <f t="shared" ref="N12:O12" si="25">N9-N11</f>
        <v>11787</v>
      </c>
      <c r="O12" s="47">
        <f t="shared" si="25"/>
        <v>11661</v>
      </c>
      <c r="P12" s="47">
        <f t="shared" ref="P12" si="26">P9-P11</f>
        <v>12593</v>
      </c>
      <c r="Q12" s="47">
        <f t="shared" ref="Q12:R12" si="27">Q9-Q11</f>
        <v>11932</v>
      </c>
      <c r="R12" s="47">
        <f t="shared" si="27"/>
        <v>12868</v>
      </c>
      <c r="S12" s="47">
        <f t="shared" ref="S12" si="28">S9-S11</f>
        <v>13747</v>
      </c>
      <c r="T12" s="47">
        <f>T9-T11</f>
        <v>13908</v>
      </c>
      <c r="U12" s="47">
        <f>U9-U11</f>
        <v>13930</v>
      </c>
      <c r="W12" s="47">
        <f>W9-W11</f>
        <v>43287</v>
      </c>
      <c r="X12" s="47">
        <f>X9-X11</f>
        <v>43767</v>
      </c>
      <c r="Y12" s="47">
        <f>Y9-Y11</f>
        <v>45075</v>
      </c>
      <c r="Z12" s="47">
        <f>Z9-Z11</f>
        <v>47973</v>
      </c>
      <c r="AA12" s="47">
        <f>AA9-AA11</f>
        <v>54453</v>
      </c>
      <c r="AB12" s="33" t="s">
        <v>9</v>
      </c>
      <c r="AD12" s="242">
        <f>SUM(N12:Q12)-Z12</f>
        <v>0</v>
      </c>
      <c r="AE12" s="242">
        <f>SUM(R12:V12)-AA12</f>
        <v>0</v>
      </c>
    </row>
    <row r="13" spans="1:34" s="52" customFormat="1" ht="18" customHeight="1" x14ac:dyDescent="0.2">
      <c r="A13" s="49" t="s">
        <v>77</v>
      </c>
      <c r="B13" s="50">
        <f t="shared" ref="B13:G13" si="29">IFERROR(B12/B$8,"n/a")</f>
        <v>0.88123631053784379</v>
      </c>
      <c r="C13" s="50">
        <f t="shared" si="29"/>
        <v>0.84884467265725294</v>
      </c>
      <c r="D13" s="50">
        <f t="shared" si="29"/>
        <v>0.89538127712337257</v>
      </c>
      <c r="E13" s="50">
        <f t="shared" si="29"/>
        <v>0.80190149625935159</v>
      </c>
      <c r="F13" s="50">
        <f t="shared" si="29"/>
        <v>0.84837180383927879</v>
      </c>
      <c r="G13" s="50">
        <f t="shared" si="29"/>
        <v>0.93363745911516616</v>
      </c>
      <c r="H13" s="50">
        <f>IFERROR(H12/H$8,"n/a")</f>
        <v>0.85636175557854288</v>
      </c>
      <c r="I13" s="50">
        <f>IFERROR(I12/I$8,"n/a")</f>
        <v>0.80237306418059939</v>
      </c>
      <c r="J13" s="50">
        <f>IFERROR(J12/J$8,"n/a")</f>
        <v>0.84923384923384926</v>
      </c>
      <c r="K13" s="50">
        <f>IFERROR(K12/K$8,"n/a")</f>
        <v>0.88248519823128235</v>
      </c>
      <c r="L13" s="50">
        <f>IFERROR(L12/(L$8-L11),"n/a")</f>
        <v>0.87520147363573564</v>
      </c>
      <c r="M13" s="50">
        <f t="shared" ref="M13:R13" si="30">IFERROR(M12/M$8,"n/a")</f>
        <v>0.801002358490566</v>
      </c>
      <c r="N13" s="50">
        <f t="shared" si="30"/>
        <v>0.8602393811122464</v>
      </c>
      <c r="O13" s="50">
        <f t="shared" si="30"/>
        <v>0.85060908891968778</v>
      </c>
      <c r="P13" s="50">
        <f t="shared" si="30"/>
        <v>0.82371794871794868</v>
      </c>
      <c r="Q13" s="50">
        <f t="shared" si="30"/>
        <v>0.77935989549314177</v>
      </c>
      <c r="R13" s="50">
        <f t="shared" si="30"/>
        <v>0.84033174426957491</v>
      </c>
      <c r="S13" s="50">
        <f t="shared" ref="S13:T13" si="31">IFERROR(S12/S$8,"n/a")</f>
        <v>0.89802717533315912</v>
      </c>
      <c r="T13" s="50">
        <f t="shared" si="31"/>
        <v>0.86789391575663022</v>
      </c>
      <c r="U13" s="50">
        <f t="shared" ref="U13" si="32">IFERROR(U12/U$8,"n/a")</f>
        <v>0.87753559279324678</v>
      </c>
      <c r="W13" s="50">
        <f>IFERROR(W12/W$8,"n/a")</f>
        <v>0.85671027371504349</v>
      </c>
      <c r="X13" s="50">
        <f>IFERROR(X12/X$8,"n/a")</f>
        <v>0.85821012588728973</v>
      </c>
      <c r="Y13" s="50">
        <f>IFERROR(Y12/Y$8,"n/a")</f>
        <v>0.87014014902899506</v>
      </c>
      <c r="Z13" s="50">
        <f>IFERROR(Z12/Z$8,"n/a")</f>
        <v>0.82699236325397785</v>
      </c>
      <c r="AA13" s="50">
        <f>IFERROR(AA12/AA$8,"n/a")</f>
        <v>0.8709692898272553</v>
      </c>
      <c r="AB13" s="51" t="s">
        <v>9</v>
      </c>
      <c r="AD13" s="42"/>
    </row>
    <row r="14" spans="1:34" s="48" customFormat="1" ht="18" customHeight="1" x14ac:dyDescent="0.2">
      <c r="A14" s="46" t="s">
        <v>78</v>
      </c>
      <c r="B14" s="47">
        <f t="shared" ref="B14:H14" si="33">B67</f>
        <v>6087</v>
      </c>
      <c r="C14" s="47">
        <f t="shared" si="33"/>
        <v>6061</v>
      </c>
      <c r="D14" s="47">
        <f t="shared" si="33"/>
        <v>6993</v>
      </c>
      <c r="E14" s="47">
        <f t="shared" si="33"/>
        <v>5784</v>
      </c>
      <c r="F14" s="47">
        <f t="shared" si="33"/>
        <v>5435</v>
      </c>
      <c r="G14" s="47">
        <f t="shared" si="33"/>
        <v>6027</v>
      </c>
      <c r="H14" s="47">
        <f t="shared" si="33"/>
        <v>6600</v>
      </c>
      <c r="I14" s="47">
        <f t="shared" ref="I14:J14" si="34">I67</f>
        <v>3876</v>
      </c>
      <c r="J14" s="47">
        <f t="shared" si="34"/>
        <v>5828</v>
      </c>
      <c r="K14" s="47">
        <f t="shared" ref="K14:L14" si="35">K67</f>
        <v>6129</v>
      </c>
      <c r="L14" s="47">
        <f t="shared" si="35"/>
        <v>3474</v>
      </c>
      <c r="M14" s="47">
        <f t="shared" ref="M14" si="36">M67</f>
        <v>2893</v>
      </c>
      <c r="N14" s="47">
        <f t="shared" ref="N14:O14" si="37">N67</f>
        <v>2557</v>
      </c>
      <c r="O14" s="47">
        <f t="shared" si="37"/>
        <v>821</v>
      </c>
      <c r="P14" s="47">
        <f t="shared" ref="P14" si="38">P67</f>
        <v>2282</v>
      </c>
      <c r="Q14" s="47">
        <f t="shared" ref="Q14:R14" si="39">Q67</f>
        <v>952</v>
      </c>
      <c r="R14" s="47">
        <f t="shared" si="39"/>
        <v>1914</v>
      </c>
      <c r="S14" s="47">
        <f t="shared" ref="S14:T14" si="40">S67</f>
        <v>3011</v>
      </c>
      <c r="T14" s="47">
        <f t="shared" si="40"/>
        <v>3304</v>
      </c>
      <c r="U14" s="47">
        <f t="shared" ref="U14" si="41">U67</f>
        <v>3994</v>
      </c>
      <c r="W14" s="47">
        <f>W67</f>
        <v>24925</v>
      </c>
      <c r="X14" s="47">
        <f>X67</f>
        <v>21938</v>
      </c>
      <c r="Y14" s="47">
        <f>Y67</f>
        <v>18324</v>
      </c>
      <c r="Z14" s="47">
        <f>Z67</f>
        <v>6612</v>
      </c>
      <c r="AA14" s="47">
        <f>AA67</f>
        <v>12223</v>
      </c>
      <c r="AB14" s="33" t="s">
        <v>9</v>
      </c>
      <c r="AD14" s="242">
        <f>SUM(N14:Q14)-Z14</f>
        <v>0</v>
      </c>
      <c r="AE14" s="242">
        <f>SUM(R14:V14)-AA14</f>
        <v>0</v>
      </c>
    </row>
    <row r="15" spans="1:34" ht="18" customHeight="1" x14ac:dyDescent="0.2">
      <c r="A15" s="43" t="s">
        <v>79</v>
      </c>
      <c r="B15" s="44"/>
      <c r="C15" s="44"/>
      <c r="D15" s="44"/>
      <c r="E15" s="44"/>
      <c r="F15" s="44"/>
      <c r="G15" s="44"/>
      <c r="H15" s="44"/>
      <c r="I15" s="44"/>
      <c r="J15" s="44"/>
      <c r="K15" s="44"/>
      <c r="L15" s="44"/>
      <c r="M15" s="44"/>
      <c r="N15" s="44"/>
      <c r="O15" s="44"/>
      <c r="P15" s="44"/>
      <c r="Q15" s="44"/>
      <c r="R15" s="44"/>
      <c r="S15" s="44"/>
      <c r="T15" s="44"/>
      <c r="U15" s="44"/>
      <c r="W15" s="44"/>
      <c r="X15" s="44"/>
      <c r="Y15" s="44"/>
      <c r="Z15" s="44"/>
      <c r="AA15" s="44"/>
      <c r="AB15" s="45" t="s">
        <v>9</v>
      </c>
      <c r="AD15" s="42"/>
      <c r="AE15" s="48"/>
      <c r="AF15" s="48"/>
      <c r="AG15" s="48"/>
    </row>
    <row r="16" spans="1:34" s="48" customFormat="1" ht="18" customHeight="1" x14ac:dyDescent="0.2">
      <c r="A16" s="46" t="s">
        <v>80</v>
      </c>
      <c r="B16" s="47">
        <f t="shared" ref="B16:G16" si="42">SUM(B101:B102,B114:B115)</f>
        <v>107751</v>
      </c>
      <c r="C16" s="47">
        <f t="shared" si="42"/>
        <v>104567</v>
      </c>
      <c r="D16" s="47">
        <f t="shared" si="42"/>
        <v>101414</v>
      </c>
      <c r="E16" s="47">
        <f t="shared" si="42"/>
        <v>98270</v>
      </c>
      <c r="F16" s="47">
        <f t="shared" si="42"/>
        <v>95101</v>
      </c>
      <c r="G16" s="47">
        <f t="shared" si="42"/>
        <v>200455</v>
      </c>
      <c r="H16" s="47">
        <f t="shared" ref="H16:M16" si="43">SUM(H101:H102,H114:H115)</f>
        <v>203202</v>
      </c>
      <c r="I16" s="47">
        <f t="shared" si="43"/>
        <v>205926</v>
      </c>
      <c r="J16" s="47">
        <f t="shared" si="43"/>
        <v>208653</v>
      </c>
      <c r="K16" s="47">
        <f t="shared" si="43"/>
        <v>212071</v>
      </c>
      <c r="L16" s="47">
        <f t="shared" si="43"/>
        <v>216570</v>
      </c>
      <c r="M16" s="47">
        <f t="shared" si="43"/>
        <v>222456</v>
      </c>
      <c r="N16" s="47">
        <f t="shared" ref="N16:O16" si="44">SUM(N101:N102,N114:N115)</f>
        <v>229776</v>
      </c>
      <c r="O16" s="47">
        <f t="shared" si="44"/>
        <v>242105</v>
      </c>
      <c r="P16" s="47">
        <f t="shared" ref="P16" si="45">SUM(P101:P102,P114:P115)</f>
        <v>251280</v>
      </c>
      <c r="Q16" s="47">
        <f t="shared" ref="Q16:R16" si="46">SUM(Q101:Q102,Q114:Q115)</f>
        <v>243596</v>
      </c>
      <c r="R16" s="47">
        <f t="shared" si="46"/>
        <v>252555</v>
      </c>
      <c r="S16" s="47">
        <f t="shared" ref="S16" si="47">SUM(S101:S102,S114:S115)</f>
        <v>243594</v>
      </c>
      <c r="T16" s="47">
        <f>SUM(T101:T102,T114:T115)</f>
        <v>252588</v>
      </c>
      <c r="U16" s="47">
        <f>SUM(U101:U102,U114:U115)</f>
        <v>242989</v>
      </c>
      <c r="W16" s="47">
        <f>SUM(W101:W102,W114:W115)</f>
        <v>98270</v>
      </c>
      <c r="X16" s="47">
        <f>SUM(X101:X102,X114:X115)</f>
        <v>205926</v>
      </c>
      <c r="Y16" s="47">
        <f>SUM(Y101:Y102,Y114:Y115)</f>
        <v>222456</v>
      </c>
      <c r="Z16" s="47">
        <f>SUM(Z101:Z102,Z114:Z115)</f>
        <v>243596</v>
      </c>
      <c r="AA16" s="47">
        <f ca="1">SUM(AA101:AA102,AA114:AA115)</f>
        <v>242989</v>
      </c>
      <c r="AB16" s="33" t="s">
        <v>9</v>
      </c>
      <c r="AD16" s="42"/>
    </row>
    <row r="17" spans="1:39" s="48" customFormat="1" ht="18" customHeight="1" x14ac:dyDescent="0.2">
      <c r="A17" s="46" t="s">
        <v>81</v>
      </c>
      <c r="B17" s="47">
        <f t="shared" ref="B17:H17" si="48">SUM(B101:B102,B114:B115)-SUM(B72:B74,B88)</f>
        <v>76657</v>
      </c>
      <c r="C17" s="47">
        <f t="shared" si="48"/>
        <v>69338</v>
      </c>
      <c r="D17" s="47">
        <f t="shared" si="48"/>
        <v>60384</v>
      </c>
      <c r="E17" s="47">
        <f t="shared" si="48"/>
        <v>52490</v>
      </c>
      <c r="F17" s="47">
        <f t="shared" si="48"/>
        <v>45032</v>
      </c>
      <c r="G17" s="47">
        <f t="shared" si="48"/>
        <v>39284</v>
      </c>
      <c r="H17" s="47">
        <f t="shared" si="48"/>
        <v>177001</v>
      </c>
      <c r="I17" s="47">
        <f t="shared" ref="I17:J17" si="49">SUM(I101:I102,I114:I115)-SUM(I72:I74,I88)</f>
        <v>177965</v>
      </c>
      <c r="J17" s="47">
        <f t="shared" si="49"/>
        <v>199717</v>
      </c>
      <c r="K17" s="47">
        <f t="shared" ref="K17:L17" si="50">SUM(K101:K102,K114:K115)-SUM(K72:K74,K88)</f>
        <v>199364</v>
      </c>
      <c r="L17" s="47">
        <f t="shared" si="50"/>
        <v>209730</v>
      </c>
      <c r="M17" s="47">
        <f t="shared" ref="M17" si="51">SUM(M101:M102,M114:M115)-SUM(M72:M74,M88)</f>
        <v>208614</v>
      </c>
      <c r="N17" s="47">
        <f t="shared" ref="N17:O17" si="52">SUM(N101:N102,N114:N115)-SUM(N72:N74,N88)</f>
        <v>209340</v>
      </c>
      <c r="O17" s="47">
        <f t="shared" si="52"/>
        <v>205720</v>
      </c>
      <c r="P17" s="47">
        <f t="shared" ref="P17" si="53">SUM(P101:P102,P114:P115)-SUM(P72:P74,P88)</f>
        <v>202247</v>
      </c>
      <c r="Q17" s="47">
        <f t="shared" ref="Q17:R17" si="54">SUM(Q101:Q102,Q114:Q115)-SUM(Q72:Q74,Q88)</f>
        <v>236876</v>
      </c>
      <c r="R17" s="47">
        <f t="shared" si="54"/>
        <v>235884</v>
      </c>
      <c r="S17" s="47">
        <f t="shared" ref="S17" si="55">SUM(S101:S102,S114:S115)-SUM(S72:S74,S88)</f>
        <v>231063</v>
      </c>
      <c r="T17" s="47">
        <f>SUM(T101:T102,T114:T115)-SUM(T72:T74,T88)</f>
        <v>231408</v>
      </c>
      <c r="U17" s="47">
        <f>SUM(U101:U102,U114:U115)-SUM(U72:U74,U88)</f>
        <v>232751</v>
      </c>
      <c r="W17" s="47">
        <f>SUM(W101:W102,W114:W115)-SUM(W72:W74,W88)</f>
        <v>52490</v>
      </c>
      <c r="X17" s="47">
        <f>SUM(X101:X102,X114:X115)-SUM(X72:X74,X88)</f>
        <v>177965</v>
      </c>
      <c r="Y17" s="47">
        <f>SUM(Y101:Y102,Y114:Y115)-SUM(Y72:Y74,Y88)</f>
        <v>208614</v>
      </c>
      <c r="Z17" s="47">
        <f>SUM(Z101:Z102,Z114:Z115)-SUM(Z72:Z74,Z88)</f>
        <v>236876</v>
      </c>
      <c r="AA17" s="47">
        <f ca="1">SUM(AA101:AA102,AA114:AA115)-SUM(AA72:AA74,AA88)</f>
        <v>232751</v>
      </c>
      <c r="AB17" s="33" t="s">
        <v>9</v>
      </c>
      <c r="AD17" s="42"/>
    </row>
    <row r="18" spans="1:39" ht="18" customHeight="1" x14ac:dyDescent="0.2">
      <c r="A18" s="43" t="s">
        <v>82</v>
      </c>
      <c r="B18" s="44"/>
      <c r="C18" s="44"/>
      <c r="D18" s="44"/>
      <c r="E18" s="44"/>
      <c r="F18" s="44"/>
      <c r="G18" s="44"/>
      <c r="H18" s="44"/>
      <c r="I18" s="44"/>
      <c r="J18" s="44"/>
      <c r="K18" s="44"/>
      <c r="L18" s="44"/>
      <c r="M18" s="44"/>
      <c r="N18" s="44"/>
      <c r="O18" s="44"/>
      <c r="P18" s="44"/>
      <c r="Q18" s="44"/>
      <c r="R18" s="44"/>
      <c r="S18" s="44"/>
      <c r="T18" s="44"/>
      <c r="U18" s="44"/>
      <c r="W18" s="44"/>
      <c r="X18" s="44"/>
      <c r="Y18" s="44"/>
      <c r="Z18" s="44"/>
      <c r="AA18" s="44"/>
      <c r="AB18" s="45" t="s">
        <v>9</v>
      </c>
      <c r="AD18" s="48"/>
      <c r="AE18" s="48"/>
      <c r="AF18" s="48"/>
      <c r="AG18" s="48"/>
    </row>
    <row r="19" spans="1:39" s="48" customFormat="1" ht="18" customHeight="1" x14ac:dyDescent="0.2">
      <c r="A19" s="46" t="s">
        <v>83</v>
      </c>
      <c r="B19" s="47">
        <v>0</v>
      </c>
      <c r="C19" s="47">
        <v>0</v>
      </c>
      <c r="D19" s="47">
        <v>0</v>
      </c>
      <c r="E19" s="47">
        <v>0</v>
      </c>
      <c r="F19" s="47">
        <v>0</v>
      </c>
      <c r="G19" s="47">
        <v>0</v>
      </c>
      <c r="H19" s="210">
        <v>128636.68829000001</v>
      </c>
      <c r="I19" s="210">
        <v>0</v>
      </c>
      <c r="J19" s="210">
        <v>29647.751619999999</v>
      </c>
      <c r="K19" s="210">
        <v>5764</v>
      </c>
      <c r="L19" s="210">
        <v>14000</v>
      </c>
      <c r="M19" s="210">
        <v>5000.2785199999998</v>
      </c>
      <c r="N19" s="210">
        <v>6000</v>
      </c>
      <c r="O19" s="210">
        <v>0</v>
      </c>
      <c r="P19" s="210">
        <v>0</v>
      </c>
      <c r="Q19" s="210">
        <v>38427.756500000003</v>
      </c>
      <c r="R19" s="210">
        <v>0</v>
      </c>
      <c r="S19" s="210">
        <v>0</v>
      </c>
      <c r="T19" s="210">
        <v>5856.4790599999997</v>
      </c>
      <c r="U19" s="210">
        <f>7685551.3/1000</f>
        <v>7685.5513000000001</v>
      </c>
      <c r="W19" s="47">
        <f>SUM(B19:E19)</f>
        <v>0</v>
      </c>
      <c r="X19" s="47">
        <f>SUM(F19:I19)</f>
        <v>128636.68829000001</v>
      </c>
      <c r="Y19" s="47">
        <f>SUM(J19:M19)</f>
        <v>54412.030139999995</v>
      </c>
      <c r="Z19" s="47">
        <f>SUM(N19:Q19)</f>
        <v>44427.756500000003</v>
      </c>
      <c r="AA19" s="56">
        <f>SUM(R19:V19)</f>
        <v>13542.030360000001</v>
      </c>
      <c r="AB19" s="33" t="s">
        <v>9</v>
      </c>
      <c r="AD19" s="242">
        <f>SUM(N19:Q19)-Z19</f>
        <v>0</v>
      </c>
      <c r="AE19" s="242">
        <f>SUM(R19:V19)-AA19</f>
        <v>0</v>
      </c>
    </row>
    <row r="20" spans="1:39" ht="15.95" customHeight="1" x14ac:dyDescent="0.2">
      <c r="F20" s="217"/>
      <c r="G20" s="217"/>
      <c r="H20" s="217"/>
      <c r="I20" s="217"/>
      <c r="J20" s="217"/>
      <c r="K20" s="217"/>
      <c r="L20" s="217"/>
      <c r="M20" s="217"/>
      <c r="N20" s="217"/>
      <c r="O20" s="217"/>
      <c r="P20" s="217"/>
      <c r="Q20" s="217"/>
      <c r="R20" s="217"/>
      <c r="S20" s="217"/>
      <c r="T20" s="217"/>
      <c r="U20" s="217"/>
      <c r="X20" s="217"/>
      <c r="Y20" s="217"/>
      <c r="Z20" s="217"/>
      <c r="AA20" s="217"/>
      <c r="AB20" s="45" t="s">
        <v>9</v>
      </c>
      <c r="AD20" s="217"/>
    </row>
    <row r="21" spans="1:39" s="42" customFormat="1" ht="15.95" customHeight="1" x14ac:dyDescent="0.2">
      <c r="A21" s="39" t="s">
        <v>84</v>
      </c>
      <c r="B21" s="40"/>
      <c r="C21" s="40"/>
      <c r="D21" s="40"/>
      <c r="E21" s="40"/>
      <c r="F21" s="40"/>
      <c r="G21" s="40"/>
      <c r="H21" s="40"/>
      <c r="I21" s="40"/>
      <c r="J21" s="40"/>
      <c r="K21" s="40"/>
      <c r="L21" s="40"/>
      <c r="M21" s="40"/>
      <c r="N21" s="40"/>
      <c r="O21" s="40"/>
      <c r="P21" s="40"/>
      <c r="Q21" s="40"/>
      <c r="R21" s="40"/>
      <c r="S21" s="40"/>
      <c r="T21" s="40"/>
      <c r="U21" s="40"/>
      <c r="W21" s="40"/>
      <c r="X21" s="40"/>
      <c r="Y21" s="40"/>
      <c r="Z21" s="40"/>
      <c r="AA21" s="40"/>
      <c r="AB21" s="41" t="s">
        <v>9</v>
      </c>
    </row>
    <row r="22" spans="1:39" ht="15.95" customHeight="1" outlineLevel="1" x14ac:dyDescent="0.2">
      <c r="A22" s="55" t="s">
        <v>85</v>
      </c>
      <c r="B22" s="56">
        <v>14235</v>
      </c>
      <c r="C22" s="56">
        <v>14272</v>
      </c>
      <c r="D22" s="56">
        <v>14881</v>
      </c>
      <c r="E22" s="56">
        <v>14772</v>
      </c>
      <c r="F22" s="56">
        <v>14812</v>
      </c>
      <c r="G22" s="56">
        <v>13371</v>
      </c>
      <c r="H22" s="56">
        <v>15547</v>
      </c>
      <c r="I22" s="56">
        <f t="shared" ref="I22:N22" si="56">SUM(I23:I28)</f>
        <v>14945</v>
      </c>
      <c r="J22" s="56">
        <f t="shared" si="56"/>
        <v>15179</v>
      </c>
      <c r="K22" s="56">
        <f t="shared" si="56"/>
        <v>15128</v>
      </c>
      <c r="L22" s="56">
        <f t="shared" si="56"/>
        <v>13701</v>
      </c>
      <c r="M22" s="56">
        <f t="shared" si="56"/>
        <v>15769</v>
      </c>
      <c r="N22" s="56">
        <f t="shared" si="56"/>
        <v>15771</v>
      </c>
      <c r="O22" s="56">
        <f t="shared" ref="O22:P22" si="57">SUM(O23:O28)</f>
        <v>15780</v>
      </c>
      <c r="P22" s="56">
        <f t="shared" si="57"/>
        <v>17596</v>
      </c>
      <c r="Q22" s="56">
        <f t="shared" ref="Q22:R22" si="58">SUM(Q23:Q28)</f>
        <v>17621</v>
      </c>
      <c r="R22" s="56">
        <f t="shared" si="58"/>
        <v>17624</v>
      </c>
      <c r="S22" s="56">
        <f t="shared" ref="S22:T22" si="59">SUM(S23:S28)</f>
        <v>17618</v>
      </c>
      <c r="T22" s="56">
        <f t="shared" si="59"/>
        <v>18448</v>
      </c>
      <c r="U22" s="56">
        <f t="shared" ref="U22" si="60">SUM(U23:U28)</f>
        <v>18270</v>
      </c>
      <c r="W22" s="56">
        <f t="shared" ref="W22:W67" si="61">SUM(B22:E22)</f>
        <v>58160</v>
      </c>
      <c r="X22" s="56">
        <f t="shared" ref="X22:X67" si="62">SUM(F22:I22)</f>
        <v>58675</v>
      </c>
      <c r="Y22" s="56">
        <f t="shared" ref="Y22:Y67" si="63">SUM(J22:M22)</f>
        <v>59777</v>
      </c>
      <c r="Z22" s="56">
        <f>SUM(N22:Q22)</f>
        <v>66768</v>
      </c>
      <c r="AA22" s="56">
        <f>SUM(R22:V22)</f>
        <v>71960</v>
      </c>
      <c r="AB22" s="45" t="s">
        <v>9</v>
      </c>
      <c r="AD22" s="242">
        <f>SUM(N22:Q22)-Z22</f>
        <v>0</v>
      </c>
      <c r="AE22" s="242">
        <f>SUM(R22:V22)-AA22</f>
        <v>0</v>
      </c>
    </row>
    <row r="23" spans="1:39" ht="15.95" customHeight="1" outlineLevel="1" x14ac:dyDescent="0.2">
      <c r="A23" s="57" t="s">
        <v>86</v>
      </c>
      <c r="B23" s="58">
        <v>14235</v>
      </c>
      <c r="C23" s="58">
        <v>14272</v>
      </c>
      <c r="D23" s="58">
        <v>14881</v>
      </c>
      <c r="E23" s="58">
        <v>14772</v>
      </c>
      <c r="F23" s="58">
        <v>14812</v>
      </c>
      <c r="G23" s="58">
        <v>13371</v>
      </c>
      <c r="H23" s="58">
        <v>15547</v>
      </c>
      <c r="I23" s="58">
        <v>14945</v>
      </c>
      <c r="J23" s="58">
        <v>15179</v>
      </c>
      <c r="K23" s="58">
        <v>15128</v>
      </c>
      <c r="L23" s="58">
        <v>13701</v>
      </c>
      <c r="M23" s="58">
        <v>15769</v>
      </c>
      <c r="N23" s="58">
        <v>15771</v>
      </c>
      <c r="O23" s="58">
        <v>15780</v>
      </c>
      <c r="P23" s="58">
        <v>17596</v>
      </c>
      <c r="Q23" s="58">
        <v>17621</v>
      </c>
      <c r="R23" s="58">
        <v>17624</v>
      </c>
      <c r="S23" s="58">
        <v>17618</v>
      </c>
      <c r="T23" s="58">
        <v>18448</v>
      </c>
      <c r="U23" s="58">
        <v>18270</v>
      </c>
      <c r="W23" s="58">
        <f t="shared" si="61"/>
        <v>58160</v>
      </c>
      <c r="X23" s="58">
        <f t="shared" si="62"/>
        <v>58675</v>
      </c>
      <c r="Y23" s="58">
        <f t="shared" si="63"/>
        <v>59777</v>
      </c>
      <c r="Z23" s="58">
        <f t="shared" ref="Z23:Z67" si="64">SUM(N23:Q23)</f>
        <v>66768</v>
      </c>
      <c r="AA23" s="58">
        <f t="shared" ref="AA23:AA67" si="65">SUM(R23:V23)</f>
        <v>71960</v>
      </c>
      <c r="AB23" s="45" t="s">
        <v>9</v>
      </c>
      <c r="AD23" s="242">
        <f t="shared" ref="AD23:AD67" si="66">SUM(N23:Q23)-Z23</f>
        <v>0</v>
      </c>
      <c r="AE23" s="242">
        <f t="shared" ref="AE23:AE67" si="67">SUM(R23:V23)-AA23</f>
        <v>0</v>
      </c>
    </row>
    <row r="24" spans="1:39" ht="15.95" customHeight="1" outlineLevel="1" x14ac:dyDescent="0.2">
      <c r="A24" s="57" t="s">
        <v>87</v>
      </c>
      <c r="B24" s="58">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W24" s="58">
        <f t="shared" si="61"/>
        <v>0</v>
      </c>
      <c r="X24" s="58">
        <f t="shared" si="62"/>
        <v>0</v>
      </c>
      <c r="Y24" s="58">
        <f t="shared" si="63"/>
        <v>0</v>
      </c>
      <c r="Z24" s="58">
        <f t="shared" si="64"/>
        <v>0</v>
      </c>
      <c r="AA24" s="58">
        <f t="shared" si="65"/>
        <v>0</v>
      </c>
      <c r="AB24" s="45" t="s">
        <v>9</v>
      </c>
      <c r="AD24" s="242">
        <f t="shared" si="66"/>
        <v>0</v>
      </c>
      <c r="AE24" s="242">
        <f t="shared" si="67"/>
        <v>0</v>
      </c>
      <c r="AM24" s="126"/>
    </row>
    <row r="25" spans="1:39" ht="15.95" customHeight="1" outlineLevel="1" x14ac:dyDescent="0.2">
      <c r="A25" s="57" t="s">
        <v>88</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W25" s="58">
        <f t="shared" si="61"/>
        <v>0</v>
      </c>
      <c r="X25" s="58">
        <f t="shared" si="62"/>
        <v>0</v>
      </c>
      <c r="Y25" s="58">
        <f t="shared" si="63"/>
        <v>0</v>
      </c>
      <c r="Z25" s="58">
        <f t="shared" si="64"/>
        <v>0</v>
      </c>
      <c r="AA25" s="58">
        <f t="shared" si="65"/>
        <v>0</v>
      </c>
      <c r="AB25" s="45" t="s">
        <v>9</v>
      </c>
      <c r="AD25" s="242">
        <f t="shared" si="66"/>
        <v>0</v>
      </c>
      <c r="AE25" s="242">
        <f t="shared" si="67"/>
        <v>0</v>
      </c>
    </row>
    <row r="26" spans="1:39" ht="15.95" customHeight="1" outlineLevel="1" x14ac:dyDescent="0.2">
      <c r="A26" s="57" t="s">
        <v>89</v>
      </c>
      <c r="B26" s="58">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W26" s="58">
        <f t="shared" si="61"/>
        <v>0</v>
      </c>
      <c r="X26" s="58">
        <f t="shared" si="62"/>
        <v>0</v>
      </c>
      <c r="Y26" s="58">
        <f t="shared" si="63"/>
        <v>0</v>
      </c>
      <c r="Z26" s="58">
        <f t="shared" si="64"/>
        <v>0</v>
      </c>
      <c r="AA26" s="58">
        <f t="shared" si="65"/>
        <v>0</v>
      </c>
      <c r="AB26" s="45" t="s">
        <v>9</v>
      </c>
      <c r="AD26" s="242">
        <f t="shared" si="66"/>
        <v>0</v>
      </c>
      <c r="AE26" s="242">
        <f t="shared" si="67"/>
        <v>0</v>
      </c>
    </row>
    <row r="27" spans="1:39" ht="15.95" customHeight="1" outlineLevel="1" x14ac:dyDescent="0.2">
      <c r="A27" s="57" t="s">
        <v>90</v>
      </c>
      <c r="B27" s="58">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W27" s="58">
        <f t="shared" si="61"/>
        <v>0</v>
      </c>
      <c r="X27" s="58">
        <f t="shared" si="62"/>
        <v>0</v>
      </c>
      <c r="Y27" s="58">
        <f t="shared" si="63"/>
        <v>0</v>
      </c>
      <c r="Z27" s="58">
        <f t="shared" si="64"/>
        <v>0</v>
      </c>
      <c r="AA27" s="58">
        <f t="shared" si="65"/>
        <v>0</v>
      </c>
      <c r="AB27" s="45" t="s">
        <v>9</v>
      </c>
      <c r="AD27" s="242">
        <f t="shared" si="66"/>
        <v>0</v>
      </c>
      <c r="AE27" s="242">
        <f t="shared" si="67"/>
        <v>0</v>
      </c>
    </row>
    <row r="28" spans="1:39" ht="15.95" customHeight="1" outlineLevel="1" x14ac:dyDescent="0.2">
      <c r="A28" s="57" t="s">
        <v>91</v>
      </c>
      <c r="B28" s="58">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W28" s="58">
        <f t="shared" si="61"/>
        <v>0</v>
      </c>
      <c r="X28" s="58">
        <f t="shared" si="62"/>
        <v>0</v>
      </c>
      <c r="Y28" s="58">
        <f t="shared" si="63"/>
        <v>0</v>
      </c>
      <c r="Z28" s="58">
        <f t="shared" si="64"/>
        <v>0</v>
      </c>
      <c r="AA28" s="58">
        <f t="shared" si="65"/>
        <v>0</v>
      </c>
      <c r="AB28" s="45" t="s">
        <v>9</v>
      </c>
      <c r="AD28" s="242">
        <f t="shared" si="66"/>
        <v>0</v>
      </c>
      <c r="AE28" s="242">
        <f t="shared" si="67"/>
        <v>0</v>
      </c>
    </row>
    <row r="29" spans="1:39" ht="15.95" customHeight="1" outlineLevel="1" x14ac:dyDescent="0.2">
      <c r="A29" s="55" t="s">
        <v>92</v>
      </c>
      <c r="B29" s="56">
        <v>-1908</v>
      </c>
      <c r="C29" s="56">
        <v>-1808</v>
      </c>
      <c r="D29" s="56">
        <v>-1977</v>
      </c>
      <c r="E29" s="56">
        <v>-1940</v>
      </c>
      <c r="F29" s="56">
        <v>-1945</v>
      </c>
      <c r="G29" s="56">
        <v>-1753</v>
      </c>
      <c r="H29" s="56">
        <v>-2013</v>
      </c>
      <c r="I29" s="56">
        <f t="shared" ref="I29:N29" si="68">SUM(I30:I39)</f>
        <v>-1966</v>
      </c>
      <c r="J29" s="56">
        <f t="shared" si="68"/>
        <v>-2192</v>
      </c>
      <c r="K29" s="56">
        <f t="shared" si="68"/>
        <v>-1785</v>
      </c>
      <c r="L29" s="56">
        <f t="shared" si="68"/>
        <v>-1797</v>
      </c>
      <c r="M29" s="56">
        <f t="shared" si="68"/>
        <v>-2201</v>
      </c>
      <c r="N29" s="56">
        <f t="shared" si="68"/>
        <v>-2069</v>
      </c>
      <c r="O29" s="56">
        <f t="shared" ref="O29:P29" si="69">SUM(O30:O39)</f>
        <v>-2071</v>
      </c>
      <c r="P29" s="56">
        <f t="shared" si="69"/>
        <v>-2308</v>
      </c>
      <c r="Q29" s="56">
        <f t="shared" ref="Q29:R29" si="70">SUM(Q30:Q39)</f>
        <v>-2311</v>
      </c>
      <c r="R29" s="56">
        <f t="shared" si="70"/>
        <v>-2311</v>
      </c>
      <c r="S29" s="56">
        <f t="shared" ref="S29:T29" si="71">SUM(S30:S39)</f>
        <v>-2310</v>
      </c>
      <c r="T29" s="56">
        <f t="shared" si="71"/>
        <v>-2423</v>
      </c>
      <c r="U29" s="56">
        <f t="shared" ref="U29" si="72">SUM(U30:U39)</f>
        <v>-2396</v>
      </c>
      <c r="W29" s="56">
        <f t="shared" si="61"/>
        <v>-7633</v>
      </c>
      <c r="X29" s="56">
        <f t="shared" si="62"/>
        <v>-7677</v>
      </c>
      <c r="Y29" s="56">
        <f t="shared" si="63"/>
        <v>-7975</v>
      </c>
      <c r="Z29" s="56">
        <f t="shared" si="64"/>
        <v>-8759</v>
      </c>
      <c r="AA29" s="56">
        <f t="shared" si="65"/>
        <v>-9440</v>
      </c>
      <c r="AB29" s="56"/>
      <c r="AC29" s="56"/>
      <c r="AD29" s="242">
        <f t="shared" si="66"/>
        <v>0</v>
      </c>
      <c r="AE29" s="242">
        <f t="shared" si="67"/>
        <v>0</v>
      </c>
    </row>
    <row r="30" spans="1:39" ht="15.95" customHeight="1" outlineLevel="1" x14ac:dyDescent="0.2">
      <c r="A30" s="57" t="s">
        <v>93</v>
      </c>
      <c r="B30" s="58">
        <v>-242</v>
      </c>
      <c r="C30" s="58">
        <v>-224</v>
      </c>
      <c r="D30" s="58">
        <v>-250</v>
      </c>
      <c r="E30" s="58">
        <v>-244</v>
      </c>
      <c r="F30" s="58">
        <v>-244</v>
      </c>
      <c r="G30" s="58">
        <v>-221</v>
      </c>
      <c r="H30" s="58">
        <v>-257</v>
      </c>
      <c r="I30" s="58">
        <v>-247</v>
      </c>
      <c r="J30" s="58">
        <v>-250</v>
      </c>
      <c r="K30" s="58">
        <v>-250</v>
      </c>
      <c r="L30" s="58">
        <v>-226</v>
      </c>
      <c r="M30" s="58">
        <v>-283</v>
      </c>
      <c r="N30" s="58">
        <v>-260</v>
      </c>
      <c r="O30" s="58">
        <v>-261</v>
      </c>
      <c r="P30" s="58">
        <v>-290</v>
      </c>
      <c r="Q30" s="58">
        <v>-291</v>
      </c>
      <c r="R30" s="58">
        <v>-291</v>
      </c>
      <c r="S30" s="58">
        <v>-290</v>
      </c>
      <c r="T30" s="58">
        <v>-305</v>
      </c>
      <c r="U30" s="58">
        <v>-301</v>
      </c>
      <c r="W30" s="58">
        <f t="shared" si="61"/>
        <v>-960</v>
      </c>
      <c r="X30" s="58">
        <f t="shared" si="62"/>
        <v>-969</v>
      </c>
      <c r="Y30" s="58">
        <f t="shared" si="63"/>
        <v>-1009</v>
      </c>
      <c r="Z30" s="58">
        <f t="shared" si="64"/>
        <v>-1102</v>
      </c>
      <c r="AA30" s="58">
        <f t="shared" si="65"/>
        <v>-1187</v>
      </c>
      <c r="AB30" s="45" t="s">
        <v>9</v>
      </c>
      <c r="AD30" s="242">
        <f t="shared" si="66"/>
        <v>0</v>
      </c>
      <c r="AE30" s="242">
        <f t="shared" si="67"/>
        <v>0</v>
      </c>
    </row>
    <row r="31" spans="1:39" ht="15.95" customHeight="1" outlineLevel="1" x14ac:dyDescent="0.2">
      <c r="A31" s="57" t="s">
        <v>94</v>
      </c>
      <c r="B31" s="58">
        <v>-1114</v>
      </c>
      <c r="C31" s="58">
        <v>-1031</v>
      </c>
      <c r="D31" s="58">
        <v>-1152</v>
      </c>
      <c r="E31" s="58">
        <v>-1123</v>
      </c>
      <c r="F31" s="58">
        <v>-1126</v>
      </c>
      <c r="G31" s="58">
        <v>-1016</v>
      </c>
      <c r="H31" s="58">
        <v>-1181</v>
      </c>
      <c r="I31" s="58">
        <v>-1141</v>
      </c>
      <c r="J31" s="58">
        <v>-1154</v>
      </c>
      <c r="K31" s="58">
        <v>-1149</v>
      </c>
      <c r="L31" s="58">
        <v>-1042</v>
      </c>
      <c r="M31" s="58">
        <v>-1306</v>
      </c>
      <c r="N31" s="58">
        <v>-1199</v>
      </c>
      <c r="O31" s="58">
        <v>-1199</v>
      </c>
      <c r="P31" s="58">
        <v>-1337</v>
      </c>
      <c r="Q31" s="58">
        <v>-1339</v>
      </c>
      <c r="R31" s="58">
        <v>-1339</v>
      </c>
      <c r="S31" s="58">
        <v>-1339</v>
      </c>
      <c r="T31" s="58">
        <v>-1402</v>
      </c>
      <c r="U31" s="58">
        <v>-1389</v>
      </c>
      <c r="W31" s="58">
        <f t="shared" si="61"/>
        <v>-4420</v>
      </c>
      <c r="X31" s="58">
        <f t="shared" si="62"/>
        <v>-4464</v>
      </c>
      <c r="Y31" s="58">
        <f t="shared" si="63"/>
        <v>-4651</v>
      </c>
      <c r="Z31" s="58">
        <f t="shared" si="64"/>
        <v>-5074</v>
      </c>
      <c r="AA31" s="58">
        <f t="shared" si="65"/>
        <v>-5469</v>
      </c>
      <c r="AB31" s="45" t="s">
        <v>9</v>
      </c>
      <c r="AD31" s="242">
        <f t="shared" si="66"/>
        <v>0</v>
      </c>
      <c r="AE31" s="242">
        <f t="shared" si="67"/>
        <v>0</v>
      </c>
    </row>
    <row r="32" spans="1:39" ht="15.95" customHeight="1" outlineLevel="1" x14ac:dyDescent="0.2">
      <c r="A32" s="57" t="s">
        <v>95</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W32" s="58">
        <f t="shared" si="61"/>
        <v>0</v>
      </c>
      <c r="X32" s="58">
        <f t="shared" si="62"/>
        <v>0</v>
      </c>
      <c r="Y32" s="58">
        <f t="shared" si="63"/>
        <v>0</v>
      </c>
      <c r="Z32" s="58">
        <f t="shared" si="64"/>
        <v>0</v>
      </c>
      <c r="AA32" s="58">
        <f t="shared" si="65"/>
        <v>0</v>
      </c>
      <c r="AB32" s="45" t="s">
        <v>9</v>
      </c>
      <c r="AD32" s="242">
        <f t="shared" si="66"/>
        <v>0</v>
      </c>
      <c r="AE32" s="242">
        <f t="shared" si="67"/>
        <v>0</v>
      </c>
    </row>
    <row r="33" spans="1:31" ht="15.95" customHeight="1" outlineLevel="1" x14ac:dyDescent="0.2">
      <c r="A33" s="57" t="s">
        <v>96</v>
      </c>
      <c r="B33" s="58">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W33" s="58">
        <f t="shared" si="61"/>
        <v>0</v>
      </c>
      <c r="X33" s="58">
        <f t="shared" si="62"/>
        <v>0</v>
      </c>
      <c r="Y33" s="58">
        <f t="shared" si="63"/>
        <v>0</v>
      </c>
      <c r="Z33" s="58">
        <f t="shared" si="64"/>
        <v>0</v>
      </c>
      <c r="AA33" s="58">
        <f t="shared" si="65"/>
        <v>0</v>
      </c>
      <c r="AB33" s="45" t="s">
        <v>9</v>
      </c>
      <c r="AD33" s="242">
        <f t="shared" si="66"/>
        <v>0</v>
      </c>
      <c r="AE33" s="242">
        <f t="shared" si="67"/>
        <v>0</v>
      </c>
    </row>
    <row r="34" spans="1:31" ht="15.95" customHeight="1" outlineLevel="1" x14ac:dyDescent="0.2">
      <c r="A34" s="57" t="s">
        <v>97</v>
      </c>
      <c r="B34" s="58">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W34" s="58">
        <f t="shared" si="61"/>
        <v>0</v>
      </c>
      <c r="X34" s="58">
        <f t="shared" si="62"/>
        <v>0</v>
      </c>
      <c r="Y34" s="58">
        <f t="shared" si="63"/>
        <v>0</v>
      </c>
      <c r="Z34" s="58">
        <f t="shared" si="64"/>
        <v>0</v>
      </c>
      <c r="AA34" s="58">
        <f t="shared" si="65"/>
        <v>0</v>
      </c>
      <c r="AB34" s="45" t="s">
        <v>9</v>
      </c>
      <c r="AD34" s="242">
        <f t="shared" si="66"/>
        <v>0</v>
      </c>
      <c r="AE34" s="242">
        <f t="shared" si="67"/>
        <v>0</v>
      </c>
    </row>
    <row r="35" spans="1:31" ht="15.95" customHeight="1" outlineLevel="1" x14ac:dyDescent="0.2">
      <c r="A35" s="57" t="s">
        <v>98</v>
      </c>
      <c r="B35" s="58">
        <v>-370</v>
      </c>
      <c r="C35" s="58">
        <v>-371</v>
      </c>
      <c r="D35" s="58">
        <v>-387</v>
      </c>
      <c r="E35" s="58">
        <v>-384</v>
      </c>
      <c r="F35" s="58">
        <v>-386</v>
      </c>
      <c r="G35" s="58">
        <v>-347</v>
      </c>
      <c r="H35" s="58">
        <v>-386</v>
      </c>
      <c r="I35" s="58">
        <v>-388</v>
      </c>
      <c r="J35" s="58">
        <v>-595</v>
      </c>
      <c r="K35" s="58">
        <v>-193</v>
      </c>
      <c r="L35" s="58">
        <v>-356</v>
      </c>
      <c r="M35" s="58">
        <v>-410</v>
      </c>
      <c r="N35" s="58">
        <v>-410</v>
      </c>
      <c r="O35" s="58">
        <v>-410</v>
      </c>
      <c r="P35" s="58">
        <v>-458</v>
      </c>
      <c r="Q35" s="58">
        <v>-458</v>
      </c>
      <c r="R35" s="58">
        <v>-458</v>
      </c>
      <c r="S35" s="58">
        <v>-458</v>
      </c>
      <c r="T35" s="58">
        <v>-480</v>
      </c>
      <c r="U35" s="58">
        <v>-475</v>
      </c>
      <c r="W35" s="58">
        <f t="shared" si="61"/>
        <v>-1512</v>
      </c>
      <c r="X35" s="58">
        <f t="shared" si="62"/>
        <v>-1507</v>
      </c>
      <c r="Y35" s="58">
        <f t="shared" si="63"/>
        <v>-1554</v>
      </c>
      <c r="Z35" s="58">
        <f t="shared" si="64"/>
        <v>-1736</v>
      </c>
      <c r="AA35" s="58">
        <f t="shared" si="65"/>
        <v>-1871</v>
      </c>
      <c r="AB35" s="45" t="s">
        <v>9</v>
      </c>
      <c r="AD35" s="242">
        <f t="shared" si="66"/>
        <v>0</v>
      </c>
      <c r="AE35" s="242">
        <f t="shared" si="67"/>
        <v>0</v>
      </c>
    </row>
    <row r="36" spans="1:31" ht="15.95" customHeight="1" outlineLevel="1" x14ac:dyDescent="0.2">
      <c r="A36" s="57" t="s">
        <v>99</v>
      </c>
      <c r="B36" s="58">
        <v>-50</v>
      </c>
      <c r="C36" s="58">
        <v>-50</v>
      </c>
      <c r="D36" s="58">
        <v>-51</v>
      </c>
      <c r="E36" s="58">
        <v>-52</v>
      </c>
      <c r="F36" s="58">
        <v>-52</v>
      </c>
      <c r="G36" s="58">
        <v>-46</v>
      </c>
      <c r="H36" s="58">
        <v>-52</v>
      </c>
      <c r="I36" s="58">
        <v>-52</v>
      </c>
      <c r="J36" s="58">
        <v>-53</v>
      </c>
      <c r="K36" s="58">
        <v>-53</v>
      </c>
      <c r="L36" s="58">
        <v>-47</v>
      </c>
      <c r="M36" s="58">
        <v>-56</v>
      </c>
      <c r="N36" s="58">
        <v>-55</v>
      </c>
      <c r="O36" s="58">
        <v>-55</v>
      </c>
      <c r="P36" s="58">
        <v>-61</v>
      </c>
      <c r="Q36" s="58">
        <v>-61</v>
      </c>
      <c r="R36" s="58">
        <v>-61</v>
      </c>
      <c r="S36" s="58">
        <v>-61</v>
      </c>
      <c r="T36" s="58">
        <v>-65</v>
      </c>
      <c r="U36" s="58">
        <v>-63</v>
      </c>
      <c r="W36" s="58">
        <f t="shared" si="61"/>
        <v>-203</v>
      </c>
      <c r="X36" s="58">
        <f t="shared" si="62"/>
        <v>-202</v>
      </c>
      <c r="Y36" s="58">
        <f t="shared" si="63"/>
        <v>-209</v>
      </c>
      <c r="Z36" s="58">
        <f t="shared" si="64"/>
        <v>-232</v>
      </c>
      <c r="AA36" s="58">
        <f t="shared" si="65"/>
        <v>-250</v>
      </c>
      <c r="AB36" s="45" t="s">
        <v>9</v>
      </c>
      <c r="AD36" s="242">
        <f t="shared" si="66"/>
        <v>0</v>
      </c>
      <c r="AE36" s="242">
        <f t="shared" si="67"/>
        <v>0</v>
      </c>
    </row>
    <row r="37" spans="1:31" ht="15.95" customHeight="1" outlineLevel="1" x14ac:dyDescent="0.2">
      <c r="A37" s="57" t="s">
        <v>100</v>
      </c>
      <c r="B37" s="58">
        <v>-50</v>
      </c>
      <c r="C37" s="58">
        <v>-50</v>
      </c>
      <c r="D37" s="58">
        <v>-51</v>
      </c>
      <c r="E37" s="58">
        <v>-52</v>
      </c>
      <c r="F37" s="58">
        <v>-52</v>
      </c>
      <c r="G37" s="58">
        <v>-46</v>
      </c>
      <c r="H37" s="58">
        <v>-52</v>
      </c>
      <c r="I37" s="58">
        <v>-52</v>
      </c>
      <c r="J37" s="58">
        <v>-53</v>
      </c>
      <c r="K37" s="58">
        <v>-53</v>
      </c>
      <c r="L37" s="58">
        <v>-47</v>
      </c>
      <c r="M37" s="58">
        <v>-56</v>
      </c>
      <c r="N37" s="58">
        <v>-55</v>
      </c>
      <c r="O37" s="58">
        <v>-55</v>
      </c>
      <c r="P37" s="58">
        <v>-61</v>
      </c>
      <c r="Q37" s="58">
        <v>-61</v>
      </c>
      <c r="R37" s="58">
        <v>-61</v>
      </c>
      <c r="S37" s="58">
        <v>-61</v>
      </c>
      <c r="T37" s="58">
        <v>-65</v>
      </c>
      <c r="U37" s="58">
        <v>-63</v>
      </c>
      <c r="W37" s="58">
        <f t="shared" si="61"/>
        <v>-203</v>
      </c>
      <c r="X37" s="58">
        <f t="shared" si="62"/>
        <v>-202</v>
      </c>
      <c r="Y37" s="58">
        <f t="shared" si="63"/>
        <v>-209</v>
      </c>
      <c r="Z37" s="58">
        <f t="shared" si="64"/>
        <v>-232</v>
      </c>
      <c r="AA37" s="58">
        <f t="shared" si="65"/>
        <v>-250</v>
      </c>
      <c r="AB37" s="45" t="s">
        <v>9</v>
      </c>
      <c r="AD37" s="242">
        <f t="shared" si="66"/>
        <v>0</v>
      </c>
      <c r="AE37" s="242">
        <f t="shared" si="67"/>
        <v>0</v>
      </c>
    </row>
    <row r="38" spans="1:31" ht="15.95" customHeight="1" outlineLevel="1" x14ac:dyDescent="0.2">
      <c r="A38" s="57" t="s">
        <v>101</v>
      </c>
      <c r="B38" s="58">
        <v>-25</v>
      </c>
      <c r="C38" s="58">
        <v>-25</v>
      </c>
      <c r="D38" s="58">
        <v>-26</v>
      </c>
      <c r="E38" s="58">
        <v>-26</v>
      </c>
      <c r="F38" s="58">
        <v>-26</v>
      </c>
      <c r="G38" s="58">
        <v>-23</v>
      </c>
      <c r="H38" s="58">
        <v>-26</v>
      </c>
      <c r="I38" s="58">
        <v>-26</v>
      </c>
      <c r="J38" s="58">
        <v>-26</v>
      </c>
      <c r="K38" s="58">
        <v>-27</v>
      </c>
      <c r="L38" s="58">
        <v>-24</v>
      </c>
      <c r="M38" s="58">
        <v>-27</v>
      </c>
      <c r="N38" s="58">
        <v>-27</v>
      </c>
      <c r="O38" s="58">
        <v>-28</v>
      </c>
      <c r="P38" s="58">
        <v>-30</v>
      </c>
      <c r="Q38" s="58">
        <v>-31</v>
      </c>
      <c r="R38" s="58">
        <v>-31</v>
      </c>
      <c r="S38" s="58">
        <v>-30</v>
      </c>
      <c r="T38" s="58">
        <v>-32</v>
      </c>
      <c r="U38" s="58">
        <v>-32</v>
      </c>
      <c r="W38" s="58">
        <f t="shared" si="61"/>
        <v>-102</v>
      </c>
      <c r="X38" s="58">
        <f t="shared" si="62"/>
        <v>-101</v>
      </c>
      <c r="Y38" s="58">
        <f t="shared" si="63"/>
        <v>-104</v>
      </c>
      <c r="Z38" s="58">
        <f t="shared" si="64"/>
        <v>-116</v>
      </c>
      <c r="AA38" s="58">
        <f t="shared" si="65"/>
        <v>-125</v>
      </c>
      <c r="AB38" s="45" t="s">
        <v>9</v>
      </c>
      <c r="AD38" s="242">
        <f t="shared" si="66"/>
        <v>0</v>
      </c>
      <c r="AE38" s="242">
        <f t="shared" si="67"/>
        <v>0</v>
      </c>
    </row>
    <row r="39" spans="1:31" ht="15.95" customHeight="1" outlineLevel="1" x14ac:dyDescent="0.2">
      <c r="A39" s="57" t="s">
        <v>102</v>
      </c>
      <c r="B39" s="58">
        <v>-57</v>
      </c>
      <c r="C39" s="58">
        <v>-57</v>
      </c>
      <c r="D39" s="58">
        <v>-60</v>
      </c>
      <c r="E39" s="58">
        <v>-59</v>
      </c>
      <c r="F39" s="58">
        <v>-59</v>
      </c>
      <c r="G39" s="58">
        <v>-54</v>
      </c>
      <c r="H39" s="58">
        <v>-59</v>
      </c>
      <c r="I39" s="58">
        <v>-60</v>
      </c>
      <c r="J39" s="58">
        <v>-61</v>
      </c>
      <c r="K39" s="58">
        <v>-60</v>
      </c>
      <c r="L39" s="58">
        <v>-55</v>
      </c>
      <c r="M39" s="58">
        <v>-63</v>
      </c>
      <c r="N39" s="58">
        <v>-63</v>
      </c>
      <c r="O39" s="58">
        <v>-63</v>
      </c>
      <c r="P39" s="58">
        <v>-71</v>
      </c>
      <c r="Q39" s="58">
        <v>-70</v>
      </c>
      <c r="R39" s="58">
        <v>-70</v>
      </c>
      <c r="S39" s="58">
        <v>-71</v>
      </c>
      <c r="T39" s="58">
        <v>-74</v>
      </c>
      <c r="U39" s="58">
        <v>-73</v>
      </c>
      <c r="W39" s="58">
        <f t="shared" si="61"/>
        <v>-233</v>
      </c>
      <c r="X39" s="58">
        <f t="shared" si="62"/>
        <v>-232</v>
      </c>
      <c r="Y39" s="58">
        <f t="shared" si="63"/>
        <v>-239</v>
      </c>
      <c r="Z39" s="58">
        <f t="shared" si="64"/>
        <v>-267</v>
      </c>
      <c r="AA39" s="58">
        <f t="shared" si="65"/>
        <v>-288</v>
      </c>
      <c r="AB39" s="45" t="s">
        <v>9</v>
      </c>
      <c r="AD39" s="242">
        <f t="shared" si="66"/>
        <v>0</v>
      </c>
      <c r="AE39" s="242">
        <f t="shared" si="67"/>
        <v>0</v>
      </c>
    </row>
    <row r="40" spans="1:31" s="48" customFormat="1" ht="15.95" customHeight="1" outlineLevel="1" x14ac:dyDescent="0.2">
      <c r="A40" s="55" t="s">
        <v>103</v>
      </c>
      <c r="B40" s="56">
        <f t="shared" ref="B40:G40" si="73">B22+B29</f>
        <v>12327</v>
      </c>
      <c r="C40" s="56">
        <f t="shared" si="73"/>
        <v>12464</v>
      </c>
      <c r="D40" s="56">
        <f t="shared" si="73"/>
        <v>12904</v>
      </c>
      <c r="E40" s="56">
        <f t="shared" si="73"/>
        <v>12832</v>
      </c>
      <c r="F40" s="56">
        <f t="shared" si="73"/>
        <v>12867</v>
      </c>
      <c r="G40" s="56">
        <f t="shared" si="73"/>
        <v>11618</v>
      </c>
      <c r="H40" s="56">
        <f t="shared" ref="H40:M40" si="74">H22+H29</f>
        <v>13534</v>
      </c>
      <c r="I40" s="56">
        <f t="shared" si="74"/>
        <v>12979</v>
      </c>
      <c r="J40" s="56">
        <f t="shared" si="74"/>
        <v>12987</v>
      </c>
      <c r="K40" s="56">
        <f t="shared" si="74"/>
        <v>13343</v>
      </c>
      <c r="L40" s="56">
        <f t="shared" si="74"/>
        <v>11904</v>
      </c>
      <c r="M40" s="56">
        <f t="shared" si="74"/>
        <v>13568</v>
      </c>
      <c r="N40" s="56">
        <f t="shared" ref="N40:O40" si="75">N22+N29</f>
        <v>13702</v>
      </c>
      <c r="O40" s="56">
        <f t="shared" si="75"/>
        <v>13709</v>
      </c>
      <c r="P40" s="56">
        <f t="shared" ref="P40" si="76">P22+P29</f>
        <v>15288</v>
      </c>
      <c r="Q40" s="56">
        <f t="shared" ref="Q40:R40" si="77">Q22+Q29</f>
        <v>15310</v>
      </c>
      <c r="R40" s="56">
        <f t="shared" si="77"/>
        <v>15313</v>
      </c>
      <c r="S40" s="56">
        <f t="shared" ref="S40:T40" si="78">S22+S29</f>
        <v>15308</v>
      </c>
      <c r="T40" s="56">
        <f t="shared" si="78"/>
        <v>16025</v>
      </c>
      <c r="U40" s="56">
        <f t="shared" ref="U40" si="79">U22+U29</f>
        <v>15874</v>
      </c>
      <c r="V40" s="153"/>
      <c r="W40" s="56">
        <f t="shared" si="61"/>
        <v>50527</v>
      </c>
      <c r="X40" s="56">
        <f t="shared" si="62"/>
        <v>50998</v>
      </c>
      <c r="Y40" s="56">
        <f t="shared" si="63"/>
        <v>51802</v>
      </c>
      <c r="Z40" s="56">
        <f t="shared" si="64"/>
        <v>58009</v>
      </c>
      <c r="AA40" s="56">
        <f t="shared" si="65"/>
        <v>62520</v>
      </c>
      <c r="AB40" s="33" t="s">
        <v>9</v>
      </c>
      <c r="AD40" s="242">
        <f t="shared" si="66"/>
        <v>0</v>
      </c>
      <c r="AE40" s="242">
        <f t="shared" si="67"/>
        <v>0</v>
      </c>
    </row>
    <row r="41" spans="1:31" ht="15.95" customHeight="1" outlineLevel="1" x14ac:dyDescent="0.2">
      <c r="A41" s="55" t="s">
        <v>104</v>
      </c>
      <c r="B41" s="56">
        <v>-3290</v>
      </c>
      <c r="C41" s="56">
        <v>-3437</v>
      </c>
      <c r="D41" s="56">
        <v>-3366</v>
      </c>
      <c r="E41" s="56">
        <v>-3904</v>
      </c>
      <c r="F41" s="56">
        <v>-4192</v>
      </c>
      <c r="G41" s="56">
        <v>-2487</v>
      </c>
      <c r="H41" s="56">
        <v>-3538</v>
      </c>
      <c r="I41" s="56">
        <f t="shared" ref="I41:N41" si="80">SUM(I42:I45)</f>
        <v>-5120</v>
      </c>
      <c r="J41" s="56">
        <f t="shared" si="80"/>
        <v>-3510</v>
      </c>
      <c r="K41" s="56">
        <f t="shared" si="80"/>
        <v>-3423</v>
      </c>
      <c r="L41" s="56">
        <f t="shared" si="80"/>
        <v>-3641</v>
      </c>
      <c r="M41" s="56">
        <f t="shared" si="80"/>
        <v>-4268</v>
      </c>
      <c r="N41" s="56">
        <f t="shared" si="80"/>
        <v>-3493</v>
      </c>
      <c r="O41" s="56">
        <f t="shared" ref="O41:P41" si="81">SUM(O42:O45)</f>
        <v>-3733</v>
      </c>
      <c r="P41" s="56">
        <f t="shared" si="81"/>
        <v>-4211</v>
      </c>
      <c r="Q41" s="56">
        <f t="shared" ref="Q41:R41" si="82">SUM(Q42:Q45)</f>
        <v>-4983</v>
      </c>
      <c r="R41" s="56">
        <f t="shared" si="82"/>
        <v>-4011</v>
      </c>
      <c r="S41" s="56">
        <f t="shared" ref="S41:T41" si="83">SUM(S42:S45)</f>
        <v>-3683</v>
      </c>
      <c r="T41" s="56">
        <f t="shared" si="83"/>
        <v>-3924</v>
      </c>
      <c r="U41" s="56">
        <f t="shared" ref="U41" si="84">SUM(U42:U45)</f>
        <v>-3815</v>
      </c>
      <c r="V41" s="34"/>
      <c r="W41" s="56">
        <f t="shared" si="61"/>
        <v>-13997</v>
      </c>
      <c r="X41" s="56">
        <f t="shared" si="62"/>
        <v>-15337</v>
      </c>
      <c r="Y41" s="56">
        <f t="shared" si="63"/>
        <v>-14842</v>
      </c>
      <c r="Z41" s="56">
        <f t="shared" si="64"/>
        <v>-16420</v>
      </c>
      <c r="AA41" s="56">
        <f t="shared" si="65"/>
        <v>-15433</v>
      </c>
      <c r="AB41" s="45" t="s">
        <v>9</v>
      </c>
      <c r="AD41" s="242">
        <f t="shared" si="66"/>
        <v>0</v>
      </c>
      <c r="AE41" s="242">
        <f t="shared" si="67"/>
        <v>0</v>
      </c>
    </row>
    <row r="42" spans="1:31" ht="15.95" customHeight="1" outlineLevel="1" x14ac:dyDescent="0.2">
      <c r="A42" s="57" t="s">
        <v>105</v>
      </c>
      <c r="B42" s="58">
        <v>0</v>
      </c>
      <c r="C42" s="58">
        <v>0</v>
      </c>
      <c r="D42" s="58">
        <v>0</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W42" s="58">
        <f t="shared" si="61"/>
        <v>0</v>
      </c>
      <c r="X42" s="58">
        <f t="shared" si="62"/>
        <v>0</v>
      </c>
      <c r="Y42" s="58">
        <f t="shared" si="63"/>
        <v>0</v>
      </c>
      <c r="Z42" s="58">
        <f t="shared" si="64"/>
        <v>0</v>
      </c>
      <c r="AA42" s="58">
        <f t="shared" si="65"/>
        <v>0</v>
      </c>
      <c r="AB42" s="45" t="s">
        <v>9</v>
      </c>
      <c r="AD42" s="242">
        <f t="shared" si="66"/>
        <v>0</v>
      </c>
      <c r="AE42" s="242">
        <f t="shared" si="67"/>
        <v>0</v>
      </c>
    </row>
    <row r="43" spans="1:31" ht="15.95" customHeight="1" outlineLevel="1" x14ac:dyDescent="0.2">
      <c r="A43" s="57" t="s">
        <v>106</v>
      </c>
      <c r="B43" s="58">
        <v>-1167</v>
      </c>
      <c r="C43" s="58">
        <v>-1313</v>
      </c>
      <c r="D43" s="58">
        <v>-1242</v>
      </c>
      <c r="E43" s="58">
        <v>-1783</v>
      </c>
      <c r="F43" s="58">
        <v>-2069</v>
      </c>
      <c r="G43" s="58">
        <v>-363</v>
      </c>
      <c r="H43" s="58">
        <v>-1414</v>
      </c>
      <c r="I43" s="58">
        <v>-2991</v>
      </c>
      <c r="J43" s="58">
        <v>-1381</v>
      </c>
      <c r="K43" s="58">
        <v>-1294</v>
      </c>
      <c r="L43" s="58">
        <v>-1512</v>
      </c>
      <c r="M43" s="58">
        <v>-1933</v>
      </c>
      <c r="N43" s="58">
        <v>-1348</v>
      </c>
      <c r="O43" s="58">
        <v>-1598</v>
      </c>
      <c r="P43" s="58">
        <v>-2091</v>
      </c>
      <c r="Q43" s="58">
        <v>-2599</v>
      </c>
      <c r="R43" s="58">
        <v>-1916</v>
      </c>
      <c r="S43" s="58">
        <v>-1383</v>
      </c>
      <c r="T43" s="58">
        <v>-1738</v>
      </c>
      <c r="U43" s="58">
        <v>-1622</v>
      </c>
      <c r="W43" s="58">
        <f t="shared" si="61"/>
        <v>-5505</v>
      </c>
      <c r="X43" s="58">
        <f t="shared" si="62"/>
        <v>-6837</v>
      </c>
      <c r="Y43" s="58">
        <f t="shared" si="63"/>
        <v>-6120</v>
      </c>
      <c r="Z43" s="58">
        <f t="shared" si="64"/>
        <v>-7636</v>
      </c>
      <c r="AA43" s="58">
        <f t="shared" si="65"/>
        <v>-6659</v>
      </c>
      <c r="AB43" s="45" t="s">
        <v>9</v>
      </c>
      <c r="AD43" s="242">
        <f t="shared" si="66"/>
        <v>0</v>
      </c>
      <c r="AE43" s="242">
        <f t="shared" si="67"/>
        <v>0</v>
      </c>
    </row>
    <row r="44" spans="1:31" ht="15.95" customHeight="1" outlineLevel="1" x14ac:dyDescent="0.2">
      <c r="A44" s="57" t="s">
        <v>107</v>
      </c>
      <c r="B44" s="58">
        <v>0</v>
      </c>
      <c r="C44" s="58">
        <v>0</v>
      </c>
      <c r="D44" s="58">
        <v>0</v>
      </c>
      <c r="E44" s="58">
        <v>0</v>
      </c>
      <c r="F44" s="58">
        <v>0</v>
      </c>
      <c r="G44" s="58">
        <v>0</v>
      </c>
      <c r="H44" s="58">
        <v>0</v>
      </c>
      <c r="I44" s="58">
        <v>0</v>
      </c>
      <c r="J44" s="58">
        <v>0</v>
      </c>
      <c r="K44" s="58">
        <v>0</v>
      </c>
      <c r="L44" s="58">
        <v>0</v>
      </c>
      <c r="M44" s="58">
        <v>0</v>
      </c>
      <c r="N44" s="58">
        <v>0</v>
      </c>
      <c r="O44" s="58">
        <v>0</v>
      </c>
      <c r="P44" s="58">
        <v>0</v>
      </c>
      <c r="Q44" s="58">
        <v>0</v>
      </c>
      <c r="R44" s="58">
        <v>0</v>
      </c>
      <c r="S44" s="58">
        <v>0</v>
      </c>
      <c r="T44" s="58">
        <v>0</v>
      </c>
      <c r="U44" s="58">
        <v>0</v>
      </c>
      <c r="W44" s="58">
        <f t="shared" si="61"/>
        <v>0</v>
      </c>
      <c r="X44" s="58">
        <f t="shared" si="62"/>
        <v>0</v>
      </c>
      <c r="Y44" s="58">
        <f t="shared" si="63"/>
        <v>0</v>
      </c>
      <c r="Z44" s="58">
        <f t="shared" si="64"/>
        <v>0</v>
      </c>
      <c r="AA44" s="58">
        <f t="shared" si="65"/>
        <v>0</v>
      </c>
      <c r="AB44" s="45" t="s">
        <v>9</v>
      </c>
      <c r="AD44" s="242">
        <f t="shared" si="66"/>
        <v>0</v>
      </c>
      <c r="AE44" s="242">
        <f t="shared" si="67"/>
        <v>0</v>
      </c>
    </row>
    <row r="45" spans="1:31" ht="15.95" customHeight="1" outlineLevel="1" x14ac:dyDescent="0.2">
      <c r="A45" s="57" t="s">
        <v>108</v>
      </c>
      <c r="B45" s="58">
        <v>-2123</v>
      </c>
      <c r="C45" s="58">
        <v>-2124</v>
      </c>
      <c r="D45" s="58">
        <v>-2124</v>
      </c>
      <c r="E45" s="58">
        <v>-2121</v>
      </c>
      <c r="F45" s="58">
        <v>-2123</v>
      </c>
      <c r="G45" s="58">
        <v>-2124</v>
      </c>
      <c r="H45" s="58">
        <v>-2124</v>
      </c>
      <c r="I45" s="58">
        <v>-2129</v>
      </c>
      <c r="J45" s="58">
        <v>-2129</v>
      </c>
      <c r="K45" s="58">
        <v>-2129</v>
      </c>
      <c r="L45" s="58">
        <v>-2129</v>
      </c>
      <c r="M45" s="58">
        <v>-2335</v>
      </c>
      <c r="N45" s="58">
        <v>-2145</v>
      </c>
      <c r="O45" s="58">
        <v>-2135</v>
      </c>
      <c r="P45" s="58">
        <v>-2120</v>
      </c>
      <c r="Q45" s="58">
        <v>-2384</v>
      </c>
      <c r="R45" s="58">
        <v>-2095</v>
      </c>
      <c r="S45" s="58">
        <v>-2300</v>
      </c>
      <c r="T45" s="58">
        <v>-2186</v>
      </c>
      <c r="U45" s="58">
        <v>-2193</v>
      </c>
      <c r="W45" s="58">
        <f t="shared" si="61"/>
        <v>-8492</v>
      </c>
      <c r="X45" s="58">
        <f t="shared" si="62"/>
        <v>-8500</v>
      </c>
      <c r="Y45" s="58">
        <f t="shared" si="63"/>
        <v>-8722</v>
      </c>
      <c r="Z45" s="58">
        <f t="shared" si="64"/>
        <v>-8784</v>
      </c>
      <c r="AA45" s="58">
        <f t="shared" si="65"/>
        <v>-8774</v>
      </c>
      <c r="AB45" s="45" t="s">
        <v>9</v>
      </c>
      <c r="AD45" s="242">
        <f t="shared" si="66"/>
        <v>0</v>
      </c>
      <c r="AE45" s="242">
        <f t="shared" si="67"/>
        <v>0</v>
      </c>
    </row>
    <row r="46" spans="1:31" ht="15.95" customHeight="1" outlineLevel="1" x14ac:dyDescent="0.2">
      <c r="A46" s="55" t="s">
        <v>109</v>
      </c>
      <c r="B46" s="56">
        <v>-297</v>
      </c>
      <c r="C46" s="56">
        <v>-571</v>
      </c>
      <c r="D46" s="56">
        <v>-108</v>
      </c>
      <c r="E46" s="56">
        <v>-759</v>
      </c>
      <c r="F46" s="56">
        <v>-341</v>
      </c>
      <c r="G46" s="56">
        <v>-408</v>
      </c>
      <c r="H46" s="56">
        <v>-530</v>
      </c>
      <c r="I46" s="56">
        <f t="shared" ref="I46:N46" si="85">SUM(I47:I52)</f>
        <v>-1051</v>
      </c>
      <c r="J46" s="56">
        <f t="shared" si="85"/>
        <v>-577</v>
      </c>
      <c r="K46" s="56">
        <f t="shared" si="85"/>
        <v>-274</v>
      </c>
      <c r="L46" s="56">
        <f t="shared" si="85"/>
        <v>-114</v>
      </c>
      <c r="M46" s="56">
        <f t="shared" si="85"/>
        <v>-767</v>
      </c>
      <c r="N46" s="56">
        <f t="shared" si="85"/>
        <v>-567</v>
      </c>
      <c r="O46" s="56">
        <f t="shared" ref="O46:P46" si="86">SUM(O47:O52)</f>
        <v>-450</v>
      </c>
      <c r="P46" s="56">
        <f t="shared" si="86"/>
        <v>-604</v>
      </c>
      <c r="Q46" s="56">
        <f t="shared" ref="Q46:R46" si="87">SUM(Q47:Q52)</f>
        <v>-779</v>
      </c>
      <c r="R46" s="56">
        <f t="shared" si="87"/>
        <v>-529</v>
      </c>
      <c r="S46" s="56">
        <f t="shared" ref="S46:T46" si="88">SUM(S47:S52)</f>
        <v>-178</v>
      </c>
      <c r="T46" s="56">
        <f t="shared" si="88"/>
        <v>-379</v>
      </c>
      <c r="U46" s="56">
        <f t="shared" ref="U46" si="89">SUM(U47:U52)</f>
        <v>-322</v>
      </c>
      <c r="W46" s="56">
        <f t="shared" si="61"/>
        <v>-1735</v>
      </c>
      <c r="X46" s="56">
        <f t="shared" si="62"/>
        <v>-2330</v>
      </c>
      <c r="Y46" s="56">
        <f t="shared" si="63"/>
        <v>-1732</v>
      </c>
      <c r="Z46" s="56">
        <f t="shared" si="64"/>
        <v>-2400</v>
      </c>
      <c r="AA46" s="58">
        <f t="shared" si="65"/>
        <v>-1408</v>
      </c>
      <c r="AB46" s="45" t="s">
        <v>9</v>
      </c>
      <c r="AD46" s="242">
        <f t="shared" si="66"/>
        <v>0</v>
      </c>
      <c r="AE46" s="242">
        <f t="shared" si="67"/>
        <v>0</v>
      </c>
    </row>
    <row r="47" spans="1:31" ht="15.95" customHeight="1" outlineLevel="1" x14ac:dyDescent="0.2">
      <c r="A47" s="57" t="s">
        <v>110</v>
      </c>
      <c r="B47" s="58">
        <v>-118</v>
      </c>
      <c r="C47" s="58">
        <v>-133</v>
      </c>
      <c r="D47" s="58">
        <v>-171</v>
      </c>
      <c r="E47" s="58">
        <v>-388</v>
      </c>
      <c r="F47" s="58">
        <v>-91</v>
      </c>
      <c r="G47" s="58">
        <v>-232</v>
      </c>
      <c r="H47" s="58">
        <v>-256</v>
      </c>
      <c r="I47" s="58">
        <v>-189</v>
      </c>
      <c r="J47" s="58">
        <v>-332</v>
      </c>
      <c r="K47" s="58">
        <v>-149</v>
      </c>
      <c r="L47" s="58">
        <v>-188</v>
      </c>
      <c r="M47" s="58">
        <v>-163</v>
      </c>
      <c r="N47" s="58">
        <v>-177</v>
      </c>
      <c r="O47" s="58">
        <v>-155</v>
      </c>
      <c r="P47" s="58">
        <v>-241</v>
      </c>
      <c r="Q47" s="58">
        <v>-181</v>
      </c>
      <c r="R47" s="58">
        <v>-162</v>
      </c>
      <c r="S47" s="58">
        <v>-216</v>
      </c>
      <c r="T47" s="58">
        <v>-233</v>
      </c>
      <c r="U47" s="58">
        <v>-253</v>
      </c>
      <c r="W47" s="58">
        <f t="shared" si="61"/>
        <v>-810</v>
      </c>
      <c r="X47" s="58">
        <f t="shared" si="62"/>
        <v>-768</v>
      </c>
      <c r="Y47" s="58">
        <f t="shared" si="63"/>
        <v>-832</v>
      </c>
      <c r="Z47" s="58">
        <f t="shared" si="64"/>
        <v>-754</v>
      </c>
      <c r="AA47" s="58">
        <f t="shared" si="65"/>
        <v>-864</v>
      </c>
      <c r="AB47" s="45" t="s">
        <v>9</v>
      </c>
      <c r="AD47" s="242">
        <f t="shared" si="66"/>
        <v>0</v>
      </c>
      <c r="AE47" s="242">
        <f t="shared" si="67"/>
        <v>0</v>
      </c>
    </row>
    <row r="48" spans="1:31" ht="15.95" customHeight="1" outlineLevel="1" x14ac:dyDescent="0.2">
      <c r="A48" s="57" t="s">
        <v>111</v>
      </c>
      <c r="B48" s="128">
        <v>0</v>
      </c>
      <c r="C48" s="128">
        <v>0</v>
      </c>
      <c r="D48" s="128">
        <v>0</v>
      </c>
      <c r="E48" s="128">
        <v>0</v>
      </c>
      <c r="F48" s="128">
        <v>0</v>
      </c>
      <c r="G48" s="128">
        <v>0</v>
      </c>
      <c r="H48" s="128">
        <v>0</v>
      </c>
      <c r="I48" s="128">
        <v>0</v>
      </c>
      <c r="J48" s="128">
        <v>0</v>
      </c>
      <c r="K48" s="128">
        <v>0</v>
      </c>
      <c r="L48" s="128">
        <v>0</v>
      </c>
      <c r="M48" s="128">
        <v>0</v>
      </c>
      <c r="N48" s="128">
        <v>0</v>
      </c>
      <c r="O48" s="128">
        <v>0</v>
      </c>
      <c r="P48" s="128">
        <v>0</v>
      </c>
      <c r="Q48" s="128">
        <v>0</v>
      </c>
      <c r="R48" s="128">
        <v>0</v>
      </c>
      <c r="S48" s="128">
        <v>0</v>
      </c>
      <c r="T48" s="58">
        <v>0</v>
      </c>
      <c r="U48" s="58">
        <v>0</v>
      </c>
      <c r="W48" s="58">
        <f t="shared" si="61"/>
        <v>0</v>
      </c>
      <c r="X48" s="58">
        <f t="shared" si="62"/>
        <v>0</v>
      </c>
      <c r="Y48" s="58">
        <f t="shared" si="63"/>
        <v>0</v>
      </c>
      <c r="Z48" s="58">
        <f t="shared" si="64"/>
        <v>0</v>
      </c>
      <c r="AA48" s="58">
        <f t="shared" si="65"/>
        <v>0</v>
      </c>
      <c r="AB48" s="45" t="s">
        <v>9</v>
      </c>
      <c r="AD48" s="242">
        <f t="shared" si="66"/>
        <v>0</v>
      </c>
      <c r="AE48" s="242">
        <f t="shared" si="67"/>
        <v>0</v>
      </c>
    </row>
    <row r="49" spans="1:31" ht="15.95" customHeight="1" outlineLevel="1" x14ac:dyDescent="0.2">
      <c r="A49" s="57" t="s">
        <v>112</v>
      </c>
      <c r="B49" s="58">
        <v>-179</v>
      </c>
      <c r="C49" s="58">
        <v>-438</v>
      </c>
      <c r="D49" s="58">
        <v>-328</v>
      </c>
      <c r="E49" s="58">
        <v>-395</v>
      </c>
      <c r="F49" s="58">
        <v>-250</v>
      </c>
      <c r="G49" s="58">
        <v>-176</v>
      </c>
      <c r="H49" s="58">
        <v>-274</v>
      </c>
      <c r="I49" s="58">
        <v>-922</v>
      </c>
      <c r="J49" s="58">
        <v>-245</v>
      </c>
      <c r="K49" s="58">
        <v>-125</v>
      </c>
      <c r="L49" s="58">
        <v>74</v>
      </c>
      <c r="M49" s="58">
        <v>-604</v>
      </c>
      <c r="N49" s="58">
        <v>-390</v>
      </c>
      <c r="O49" s="58">
        <v>-295</v>
      </c>
      <c r="P49" s="58">
        <v>-363</v>
      </c>
      <c r="Q49" s="58">
        <v>-598</v>
      </c>
      <c r="R49" s="58">
        <v>-367</v>
      </c>
      <c r="S49" s="58">
        <v>38</v>
      </c>
      <c r="T49" s="58">
        <v>-146</v>
      </c>
      <c r="U49" s="58">
        <v>-170</v>
      </c>
      <c r="W49" s="58">
        <f t="shared" si="61"/>
        <v>-1340</v>
      </c>
      <c r="X49" s="58">
        <f t="shared" si="62"/>
        <v>-1622</v>
      </c>
      <c r="Y49" s="58">
        <f t="shared" si="63"/>
        <v>-900</v>
      </c>
      <c r="Z49" s="58">
        <f t="shared" si="64"/>
        <v>-1646</v>
      </c>
      <c r="AA49" s="58">
        <f t="shared" si="65"/>
        <v>-645</v>
      </c>
      <c r="AB49" s="45" t="s">
        <v>9</v>
      </c>
      <c r="AD49" s="242">
        <f t="shared" si="66"/>
        <v>0</v>
      </c>
      <c r="AE49" s="242">
        <f t="shared" si="67"/>
        <v>0</v>
      </c>
    </row>
    <row r="50" spans="1:31" ht="15.95" customHeight="1" outlineLevel="1" x14ac:dyDescent="0.2">
      <c r="A50" s="57" t="s">
        <v>113</v>
      </c>
      <c r="B50" s="128">
        <v>0</v>
      </c>
      <c r="C50" s="128">
        <v>0</v>
      </c>
      <c r="D50" s="128">
        <v>0</v>
      </c>
      <c r="E50" s="128">
        <v>0</v>
      </c>
      <c r="F50" s="128">
        <v>0</v>
      </c>
      <c r="G50" s="128">
        <v>0</v>
      </c>
      <c r="H50" s="128">
        <v>0</v>
      </c>
      <c r="I50" s="128">
        <v>0</v>
      </c>
      <c r="J50" s="128">
        <v>0</v>
      </c>
      <c r="K50" s="128">
        <v>0</v>
      </c>
      <c r="L50" s="128">
        <v>0</v>
      </c>
      <c r="M50" s="128">
        <v>0</v>
      </c>
      <c r="N50" s="128">
        <v>0</v>
      </c>
      <c r="O50" s="128">
        <v>0</v>
      </c>
      <c r="P50" s="128">
        <v>0</v>
      </c>
      <c r="Q50" s="128">
        <v>0</v>
      </c>
      <c r="R50" s="128">
        <v>0</v>
      </c>
      <c r="S50" s="128">
        <v>0</v>
      </c>
      <c r="T50" s="58">
        <v>0</v>
      </c>
      <c r="U50" s="58">
        <v>0</v>
      </c>
      <c r="W50" s="58">
        <f t="shared" si="61"/>
        <v>0</v>
      </c>
      <c r="X50" s="58">
        <f t="shared" si="62"/>
        <v>0</v>
      </c>
      <c r="Y50" s="58">
        <f t="shared" si="63"/>
        <v>0</v>
      </c>
      <c r="Z50" s="58">
        <f t="shared" si="64"/>
        <v>0</v>
      </c>
      <c r="AA50" s="58">
        <f t="shared" si="65"/>
        <v>0</v>
      </c>
      <c r="AB50" s="45" t="s">
        <v>9</v>
      </c>
      <c r="AD50" s="242">
        <f t="shared" si="66"/>
        <v>0</v>
      </c>
      <c r="AE50" s="242">
        <f t="shared" si="67"/>
        <v>0</v>
      </c>
    </row>
    <row r="51" spans="1:31" ht="15.95" customHeight="1" outlineLevel="1" x14ac:dyDescent="0.2">
      <c r="A51" s="57" t="s">
        <v>114</v>
      </c>
      <c r="B51" s="128">
        <v>0</v>
      </c>
      <c r="C51" s="128">
        <v>0</v>
      </c>
      <c r="D51" s="128">
        <v>391</v>
      </c>
      <c r="E51" s="128">
        <v>24</v>
      </c>
      <c r="F51" s="128">
        <v>0</v>
      </c>
      <c r="G51" s="128">
        <v>0</v>
      </c>
      <c r="H51" s="128">
        <v>0</v>
      </c>
      <c r="I51" s="128">
        <v>60</v>
      </c>
      <c r="J51" s="128">
        <v>0</v>
      </c>
      <c r="K51" s="128">
        <v>0</v>
      </c>
      <c r="L51" s="128">
        <v>0</v>
      </c>
      <c r="M51" s="128">
        <v>0</v>
      </c>
      <c r="N51" s="128">
        <v>0</v>
      </c>
      <c r="O51" s="128">
        <v>0</v>
      </c>
      <c r="P51" s="128">
        <v>0</v>
      </c>
      <c r="Q51" s="128">
        <v>0</v>
      </c>
      <c r="R51" s="128">
        <v>0</v>
      </c>
      <c r="S51" s="128">
        <v>0</v>
      </c>
      <c r="T51" s="58">
        <v>0</v>
      </c>
      <c r="U51" s="58">
        <v>101</v>
      </c>
      <c r="W51" s="58">
        <f t="shared" si="61"/>
        <v>415</v>
      </c>
      <c r="X51" s="58">
        <f t="shared" si="62"/>
        <v>60</v>
      </c>
      <c r="Y51" s="58">
        <f t="shared" si="63"/>
        <v>0</v>
      </c>
      <c r="Z51" s="58">
        <f t="shared" si="64"/>
        <v>0</v>
      </c>
      <c r="AA51" s="58">
        <f t="shared" si="65"/>
        <v>101</v>
      </c>
      <c r="AB51" s="45" t="s">
        <v>9</v>
      </c>
      <c r="AD51" s="242">
        <f t="shared" si="66"/>
        <v>0</v>
      </c>
      <c r="AE51" s="242">
        <f t="shared" si="67"/>
        <v>0</v>
      </c>
    </row>
    <row r="52" spans="1:31" ht="15.95" customHeight="1" outlineLevel="1" x14ac:dyDescent="0.2">
      <c r="A52" s="57" t="s">
        <v>115</v>
      </c>
      <c r="B52" s="128">
        <v>0</v>
      </c>
      <c r="C52" s="128">
        <v>0</v>
      </c>
      <c r="D52" s="128">
        <v>0</v>
      </c>
      <c r="E52" s="128">
        <v>0</v>
      </c>
      <c r="F52" s="128">
        <v>0</v>
      </c>
      <c r="G52" s="128">
        <v>0</v>
      </c>
      <c r="H52" s="128">
        <v>0</v>
      </c>
      <c r="I52" s="128">
        <v>0</v>
      </c>
      <c r="J52" s="128">
        <v>0</v>
      </c>
      <c r="K52" s="128">
        <v>0</v>
      </c>
      <c r="L52" s="128">
        <v>0</v>
      </c>
      <c r="M52" s="128">
        <v>0</v>
      </c>
      <c r="N52" s="128">
        <v>0</v>
      </c>
      <c r="O52" s="128">
        <v>0</v>
      </c>
      <c r="P52" s="128">
        <v>0</v>
      </c>
      <c r="Q52" s="128">
        <v>0</v>
      </c>
      <c r="R52" s="128">
        <v>0</v>
      </c>
      <c r="S52" s="128">
        <v>0</v>
      </c>
      <c r="T52" s="58">
        <v>0</v>
      </c>
      <c r="U52" s="58">
        <v>0</v>
      </c>
      <c r="W52" s="58">
        <f t="shared" si="61"/>
        <v>0</v>
      </c>
      <c r="X52" s="58">
        <f t="shared" si="62"/>
        <v>0</v>
      </c>
      <c r="Y52" s="58">
        <f t="shared" si="63"/>
        <v>0</v>
      </c>
      <c r="Z52" s="58">
        <f t="shared" si="64"/>
        <v>0</v>
      </c>
      <c r="AA52" s="58">
        <f t="shared" si="65"/>
        <v>0</v>
      </c>
      <c r="AB52" s="45" t="s">
        <v>9</v>
      </c>
      <c r="AD52" s="242">
        <f t="shared" si="66"/>
        <v>0</v>
      </c>
      <c r="AE52" s="242">
        <f t="shared" si="67"/>
        <v>0</v>
      </c>
    </row>
    <row r="53" spans="1:31" ht="15.95" customHeight="1" outlineLevel="1" x14ac:dyDescent="0.2">
      <c r="A53" s="59" t="s">
        <v>116</v>
      </c>
      <c r="B53" s="56">
        <f t="shared" ref="B53:G53" si="90">B40+B41+B46</f>
        <v>8740</v>
      </c>
      <c r="C53" s="56">
        <f t="shared" si="90"/>
        <v>8456</v>
      </c>
      <c r="D53" s="56">
        <f t="shared" si="90"/>
        <v>9430</v>
      </c>
      <c r="E53" s="56">
        <f t="shared" si="90"/>
        <v>8169</v>
      </c>
      <c r="F53" s="56">
        <f t="shared" si="90"/>
        <v>8334</v>
      </c>
      <c r="G53" s="56">
        <f t="shared" si="90"/>
        <v>8723</v>
      </c>
      <c r="H53" s="56">
        <f t="shared" ref="H53:M53" si="91">H40+H41+H46</f>
        <v>9466</v>
      </c>
      <c r="I53" s="56">
        <f t="shared" si="91"/>
        <v>6808</v>
      </c>
      <c r="J53" s="56">
        <f t="shared" si="91"/>
        <v>8900</v>
      </c>
      <c r="K53" s="56">
        <f t="shared" si="91"/>
        <v>9646</v>
      </c>
      <c r="L53" s="56">
        <f t="shared" si="91"/>
        <v>8149</v>
      </c>
      <c r="M53" s="56">
        <f t="shared" si="91"/>
        <v>8533</v>
      </c>
      <c r="N53" s="56">
        <f t="shared" ref="N53:O53" si="92">N40+N41+N46</f>
        <v>9642</v>
      </c>
      <c r="O53" s="56">
        <f t="shared" si="92"/>
        <v>9526</v>
      </c>
      <c r="P53" s="56">
        <f t="shared" ref="P53" si="93">P40+P41+P46</f>
        <v>10473</v>
      </c>
      <c r="Q53" s="56">
        <f t="shared" ref="Q53:R53" si="94">Q40+Q41+Q46</f>
        <v>9548</v>
      </c>
      <c r="R53" s="56">
        <f t="shared" si="94"/>
        <v>10773</v>
      </c>
      <c r="S53" s="56">
        <f t="shared" ref="S53:T53" si="95">S40+S41+S46</f>
        <v>11447</v>
      </c>
      <c r="T53" s="56">
        <f t="shared" si="95"/>
        <v>11722</v>
      </c>
      <c r="U53" s="56">
        <f t="shared" ref="U53" si="96">U40+U41+U46</f>
        <v>11737</v>
      </c>
      <c r="V53" s="34"/>
      <c r="W53" s="56">
        <f t="shared" si="61"/>
        <v>34795</v>
      </c>
      <c r="X53" s="56">
        <f t="shared" si="62"/>
        <v>33331</v>
      </c>
      <c r="Y53" s="56">
        <f t="shared" si="63"/>
        <v>35228</v>
      </c>
      <c r="Z53" s="56">
        <f t="shared" si="64"/>
        <v>39189</v>
      </c>
      <c r="AA53" s="56">
        <f t="shared" si="65"/>
        <v>45679</v>
      </c>
      <c r="AB53" s="45" t="s">
        <v>9</v>
      </c>
      <c r="AD53" s="242">
        <f t="shared" si="66"/>
        <v>0</v>
      </c>
      <c r="AE53" s="242">
        <f t="shared" si="67"/>
        <v>0</v>
      </c>
    </row>
    <row r="54" spans="1:31" ht="15.95" customHeight="1" outlineLevel="1" x14ac:dyDescent="0.2">
      <c r="A54" s="60" t="s">
        <v>117</v>
      </c>
      <c r="B54" s="56">
        <v>-2729</v>
      </c>
      <c r="C54" s="56">
        <v>-2580</v>
      </c>
      <c r="D54" s="56">
        <v>-3009</v>
      </c>
      <c r="E54" s="56">
        <v>-2543</v>
      </c>
      <c r="F54" s="56">
        <v>-2597</v>
      </c>
      <c r="G54" s="56">
        <v>-3194</v>
      </c>
      <c r="H54" s="56">
        <v>-2850</v>
      </c>
      <c r="I54" s="56">
        <f t="shared" ref="I54:N54" si="97">SUM(I55:I57)</f>
        <v>-2755</v>
      </c>
      <c r="J54" s="56">
        <f t="shared" si="97"/>
        <v>-2775</v>
      </c>
      <c r="K54" s="56">
        <f t="shared" si="97"/>
        <v>-3469</v>
      </c>
      <c r="L54" s="56">
        <f t="shared" si="97"/>
        <v>-4535</v>
      </c>
      <c r="M54" s="56">
        <f t="shared" si="97"/>
        <v>-5703</v>
      </c>
      <c r="N54" s="56">
        <f t="shared" si="97"/>
        <v>-7340</v>
      </c>
      <c r="O54" s="56">
        <f t="shared" ref="O54:P54" si="98">SUM(O55:O57)</f>
        <v>-9827</v>
      </c>
      <c r="P54" s="56">
        <f t="shared" si="98"/>
        <v>-9300</v>
      </c>
      <c r="Q54" s="56">
        <f t="shared" ref="Q54:R54" si="99">SUM(Q55:Q57)</f>
        <v>-8915</v>
      </c>
      <c r="R54" s="56">
        <f t="shared" si="99"/>
        <v>-9055</v>
      </c>
      <c r="S54" s="56">
        <f t="shared" ref="S54:T54" si="100">SUM(S55:S57)</f>
        <v>-8827</v>
      </c>
      <c r="T54" s="56">
        <f t="shared" si="100"/>
        <v>-9023</v>
      </c>
      <c r="U54" s="56">
        <f t="shared" ref="U54" si="101">SUM(U55:U57)</f>
        <v>-8073</v>
      </c>
      <c r="W54" s="56">
        <f t="shared" si="61"/>
        <v>-10861</v>
      </c>
      <c r="X54" s="56">
        <f t="shared" si="62"/>
        <v>-11396</v>
      </c>
      <c r="Y54" s="56">
        <f t="shared" si="63"/>
        <v>-16482</v>
      </c>
      <c r="Z54" s="56">
        <f t="shared" si="64"/>
        <v>-35382</v>
      </c>
      <c r="AA54" s="56">
        <f t="shared" si="65"/>
        <v>-34978</v>
      </c>
      <c r="AB54" s="45" t="s">
        <v>9</v>
      </c>
      <c r="AD54" s="242">
        <f t="shared" si="66"/>
        <v>0</v>
      </c>
      <c r="AE54" s="242">
        <f t="shared" si="67"/>
        <v>0</v>
      </c>
    </row>
    <row r="55" spans="1:31" ht="15.95" customHeight="1" outlineLevel="1" x14ac:dyDescent="0.2">
      <c r="A55" s="57" t="s">
        <v>118</v>
      </c>
      <c r="B55" s="58">
        <v>-2550</v>
      </c>
      <c r="C55" s="58">
        <v>-2507</v>
      </c>
      <c r="D55" s="58">
        <v>-2453</v>
      </c>
      <c r="E55" s="58">
        <v>-2485</v>
      </c>
      <c r="F55" s="58">
        <v>-2197</v>
      </c>
      <c r="G55" s="58">
        <v>-2762</v>
      </c>
      <c r="H55" s="58">
        <v>-2821</v>
      </c>
      <c r="I55" s="58">
        <v>-2724</v>
      </c>
      <c r="J55" s="58">
        <v>-2727</v>
      </c>
      <c r="K55" s="58">
        <v>-3419</v>
      </c>
      <c r="L55" s="58">
        <v>-4499</v>
      </c>
      <c r="M55" s="58">
        <v>-5886</v>
      </c>
      <c r="N55" s="58">
        <v>-7319</v>
      </c>
      <c r="O55" s="58">
        <v>-9332</v>
      </c>
      <c r="P55" s="58">
        <v>-9175</v>
      </c>
      <c r="Q55" s="58">
        <v>-8884</v>
      </c>
      <c r="R55" s="58">
        <v>-9049</v>
      </c>
      <c r="S55" s="58">
        <v>-8765</v>
      </c>
      <c r="T55" s="58">
        <v>-8994</v>
      </c>
      <c r="U55" s="58">
        <v>-8033</v>
      </c>
      <c r="W55" s="58">
        <f t="shared" si="61"/>
        <v>-9995</v>
      </c>
      <c r="X55" s="58">
        <f t="shared" si="62"/>
        <v>-10504</v>
      </c>
      <c r="Y55" s="58">
        <f t="shared" si="63"/>
        <v>-16531</v>
      </c>
      <c r="Z55" s="58">
        <f t="shared" si="64"/>
        <v>-34710</v>
      </c>
      <c r="AA55" s="58">
        <f t="shared" si="65"/>
        <v>-34841</v>
      </c>
      <c r="AB55" s="45" t="s">
        <v>9</v>
      </c>
      <c r="AD55" s="242">
        <f t="shared" si="66"/>
        <v>0</v>
      </c>
      <c r="AE55" s="242">
        <f t="shared" si="67"/>
        <v>0</v>
      </c>
    </row>
    <row r="56" spans="1:31" ht="15.95" customHeight="1" outlineLevel="1" x14ac:dyDescent="0.2">
      <c r="A56" s="57" t="s">
        <v>119</v>
      </c>
      <c r="B56" s="58">
        <v>0</v>
      </c>
      <c r="C56" s="58">
        <v>0</v>
      </c>
      <c r="D56" s="58">
        <v>0</v>
      </c>
      <c r="E56" s="58">
        <v>0</v>
      </c>
      <c r="F56" s="58">
        <v>0</v>
      </c>
      <c r="G56" s="58">
        <v>0</v>
      </c>
      <c r="H56" s="58">
        <v>0</v>
      </c>
      <c r="I56" s="58">
        <v>0</v>
      </c>
      <c r="J56" s="58">
        <v>0</v>
      </c>
      <c r="K56" s="58">
        <v>0</v>
      </c>
      <c r="L56" s="58">
        <v>0</v>
      </c>
      <c r="M56" s="58">
        <v>0</v>
      </c>
      <c r="N56" s="58">
        <v>0</v>
      </c>
      <c r="O56" s="58">
        <v>0</v>
      </c>
      <c r="P56" s="58">
        <v>0</v>
      </c>
      <c r="Q56" s="58">
        <v>0</v>
      </c>
      <c r="R56" s="58">
        <v>0</v>
      </c>
      <c r="S56" s="58">
        <v>0</v>
      </c>
      <c r="T56" s="58">
        <v>0</v>
      </c>
      <c r="U56" s="58">
        <v>0</v>
      </c>
      <c r="W56" s="58">
        <f t="shared" si="61"/>
        <v>0</v>
      </c>
      <c r="X56" s="58">
        <f t="shared" si="62"/>
        <v>0</v>
      </c>
      <c r="Y56" s="58">
        <f t="shared" si="63"/>
        <v>0</v>
      </c>
      <c r="Z56" s="58">
        <f t="shared" si="64"/>
        <v>0</v>
      </c>
      <c r="AA56" s="58">
        <f t="shared" si="65"/>
        <v>0</v>
      </c>
      <c r="AB56" s="45" t="s">
        <v>9</v>
      </c>
      <c r="AD56" s="242">
        <f t="shared" si="66"/>
        <v>0</v>
      </c>
      <c r="AE56" s="242">
        <f t="shared" si="67"/>
        <v>0</v>
      </c>
    </row>
    <row r="57" spans="1:31" ht="15.95" customHeight="1" outlineLevel="1" x14ac:dyDescent="0.2">
      <c r="A57" s="57" t="s">
        <v>120</v>
      </c>
      <c r="B57" s="58">
        <v>-179</v>
      </c>
      <c r="C57" s="58">
        <v>-73</v>
      </c>
      <c r="D57" s="58">
        <v>-556</v>
      </c>
      <c r="E57" s="58">
        <v>-58</v>
      </c>
      <c r="F57" s="58">
        <v>-400</v>
      </c>
      <c r="G57" s="58">
        <v>-432</v>
      </c>
      <c r="H57" s="58">
        <v>-29</v>
      </c>
      <c r="I57" s="58">
        <v>-31</v>
      </c>
      <c r="J57" s="58">
        <v>-48</v>
      </c>
      <c r="K57" s="58">
        <v>-50</v>
      </c>
      <c r="L57" s="58">
        <v>-36</v>
      </c>
      <c r="M57" s="58">
        <v>183</v>
      </c>
      <c r="N57" s="58">
        <v>-21</v>
      </c>
      <c r="O57" s="58">
        <v>-495</v>
      </c>
      <c r="P57" s="58">
        <v>-125</v>
      </c>
      <c r="Q57" s="58">
        <v>-31</v>
      </c>
      <c r="R57" s="58">
        <v>-6</v>
      </c>
      <c r="S57" s="58">
        <v>-62</v>
      </c>
      <c r="T57" s="58">
        <v>-29</v>
      </c>
      <c r="U57" s="58">
        <v>-40</v>
      </c>
      <c r="W57" s="58">
        <f t="shared" si="61"/>
        <v>-866</v>
      </c>
      <c r="X57" s="58">
        <f t="shared" si="62"/>
        <v>-892</v>
      </c>
      <c r="Y57" s="58">
        <f t="shared" si="63"/>
        <v>49</v>
      </c>
      <c r="Z57" s="58">
        <f t="shared" si="64"/>
        <v>-672</v>
      </c>
      <c r="AA57" s="58">
        <f t="shared" si="65"/>
        <v>-137</v>
      </c>
      <c r="AB57" s="45" t="s">
        <v>9</v>
      </c>
      <c r="AD57" s="242">
        <f t="shared" si="66"/>
        <v>0</v>
      </c>
      <c r="AE57" s="242">
        <f t="shared" si="67"/>
        <v>0</v>
      </c>
    </row>
    <row r="58" spans="1:31" ht="15.95" customHeight="1" outlineLevel="1" x14ac:dyDescent="0.2">
      <c r="A58" s="60" t="s">
        <v>121</v>
      </c>
      <c r="B58" s="56">
        <v>591</v>
      </c>
      <c r="C58" s="56">
        <v>660</v>
      </c>
      <c r="D58" s="56">
        <v>698</v>
      </c>
      <c r="E58" s="56">
        <v>649</v>
      </c>
      <c r="F58" s="56">
        <v>266</v>
      </c>
      <c r="G58" s="56">
        <v>890</v>
      </c>
      <c r="H58" s="56">
        <v>411</v>
      </c>
      <c r="I58" s="56">
        <f t="shared" ref="I58:N58" si="102">SUM(I59:I60)</f>
        <v>553</v>
      </c>
      <c r="J58" s="56">
        <f t="shared" si="102"/>
        <v>266</v>
      </c>
      <c r="K58" s="56">
        <f t="shared" si="102"/>
        <v>427</v>
      </c>
      <c r="L58" s="56">
        <f t="shared" si="102"/>
        <v>255</v>
      </c>
      <c r="M58" s="56">
        <f t="shared" si="102"/>
        <v>190</v>
      </c>
      <c r="N58" s="56">
        <f t="shared" si="102"/>
        <v>382</v>
      </c>
      <c r="O58" s="56">
        <f t="shared" ref="O58:P58" si="103">SUM(O59:O60)</f>
        <v>1033</v>
      </c>
      <c r="P58" s="56">
        <f t="shared" si="103"/>
        <v>1214</v>
      </c>
      <c r="Q58" s="56">
        <f t="shared" ref="Q58:R58" si="104">SUM(Q59:Q60)</f>
        <v>552</v>
      </c>
      <c r="R58" s="56">
        <f t="shared" si="104"/>
        <v>330</v>
      </c>
      <c r="S58" s="56">
        <f t="shared" ref="S58:T58" si="105">SUM(S59:S60)</f>
        <v>471</v>
      </c>
      <c r="T58" s="56">
        <f t="shared" si="105"/>
        <v>915</v>
      </c>
      <c r="U58" s="56">
        <f t="shared" ref="U58" si="106">SUM(U59:U60)</f>
        <v>491</v>
      </c>
      <c r="W58" s="56">
        <f t="shared" si="61"/>
        <v>2598</v>
      </c>
      <c r="X58" s="56">
        <f t="shared" si="62"/>
        <v>2120</v>
      </c>
      <c r="Y58" s="56">
        <f t="shared" si="63"/>
        <v>1138</v>
      </c>
      <c r="Z58" s="56">
        <f t="shared" si="64"/>
        <v>3181</v>
      </c>
      <c r="AA58" s="56">
        <f t="shared" si="65"/>
        <v>2207</v>
      </c>
      <c r="AB58" s="45" t="s">
        <v>9</v>
      </c>
      <c r="AD58" s="242">
        <f t="shared" si="66"/>
        <v>0</v>
      </c>
      <c r="AE58" s="242">
        <f t="shared" si="67"/>
        <v>0</v>
      </c>
    </row>
    <row r="59" spans="1:31" ht="15.95" customHeight="1" outlineLevel="1" x14ac:dyDescent="0.2">
      <c r="A59" s="57" t="s">
        <v>122</v>
      </c>
      <c r="B59" s="58">
        <v>368</v>
      </c>
      <c r="C59" s="58">
        <v>437</v>
      </c>
      <c r="D59" s="58">
        <v>479</v>
      </c>
      <c r="E59" s="58">
        <v>443</v>
      </c>
      <c r="F59" s="58">
        <v>54</v>
      </c>
      <c r="G59" s="58">
        <v>634</v>
      </c>
      <c r="H59" s="58">
        <v>361</v>
      </c>
      <c r="I59" s="58">
        <v>124</v>
      </c>
      <c r="J59" s="58">
        <v>74</v>
      </c>
      <c r="K59" s="58">
        <v>69</v>
      </c>
      <c r="L59" s="58">
        <v>170</v>
      </c>
      <c r="M59" s="58">
        <v>150</v>
      </c>
      <c r="N59" s="58">
        <v>328</v>
      </c>
      <c r="O59" s="58">
        <v>991</v>
      </c>
      <c r="P59" s="58">
        <v>1299</v>
      </c>
      <c r="Q59" s="58">
        <v>549</v>
      </c>
      <c r="R59" s="58">
        <v>325</v>
      </c>
      <c r="S59" s="58">
        <v>386</v>
      </c>
      <c r="T59" s="58">
        <v>368</v>
      </c>
      <c r="U59" s="58">
        <v>467</v>
      </c>
      <c r="W59" s="58">
        <f t="shared" si="61"/>
        <v>1727</v>
      </c>
      <c r="X59" s="58">
        <f t="shared" si="62"/>
        <v>1173</v>
      </c>
      <c r="Y59" s="58">
        <f t="shared" si="63"/>
        <v>463</v>
      </c>
      <c r="Z59" s="58">
        <f t="shared" si="64"/>
        <v>3167</v>
      </c>
      <c r="AA59" s="58">
        <f t="shared" si="65"/>
        <v>1546</v>
      </c>
      <c r="AB59" s="45" t="s">
        <v>9</v>
      </c>
      <c r="AD59" s="242">
        <f t="shared" si="66"/>
        <v>0</v>
      </c>
      <c r="AE59" s="242">
        <f t="shared" si="67"/>
        <v>0</v>
      </c>
    </row>
    <row r="60" spans="1:31" ht="15.95" customHeight="1" outlineLevel="1" x14ac:dyDescent="0.2">
      <c r="A60" s="57" t="s">
        <v>120</v>
      </c>
      <c r="B60" s="58">
        <v>223</v>
      </c>
      <c r="C60" s="58">
        <v>223</v>
      </c>
      <c r="D60" s="58">
        <v>219</v>
      </c>
      <c r="E60" s="58">
        <v>206</v>
      </c>
      <c r="F60" s="58">
        <v>212</v>
      </c>
      <c r="G60" s="58">
        <v>256</v>
      </c>
      <c r="H60" s="58">
        <v>50</v>
      </c>
      <c r="I60" s="58">
        <v>429</v>
      </c>
      <c r="J60" s="58">
        <v>192</v>
      </c>
      <c r="K60" s="58">
        <v>358</v>
      </c>
      <c r="L60" s="58">
        <v>85</v>
      </c>
      <c r="M60" s="58">
        <v>40</v>
      </c>
      <c r="N60" s="58">
        <v>54</v>
      </c>
      <c r="O60" s="58">
        <v>42</v>
      </c>
      <c r="P60" s="58">
        <v>-85</v>
      </c>
      <c r="Q60" s="58">
        <v>3</v>
      </c>
      <c r="R60" s="58">
        <v>5</v>
      </c>
      <c r="S60" s="58">
        <v>85</v>
      </c>
      <c r="T60" s="58">
        <v>547</v>
      </c>
      <c r="U60" s="58">
        <v>24</v>
      </c>
      <c r="W60" s="58">
        <f t="shared" si="61"/>
        <v>871</v>
      </c>
      <c r="X60" s="58">
        <f t="shared" si="62"/>
        <v>947</v>
      </c>
      <c r="Y60" s="58">
        <f t="shared" si="63"/>
        <v>675</v>
      </c>
      <c r="Z60" s="58">
        <f t="shared" si="64"/>
        <v>14</v>
      </c>
      <c r="AA60" s="58">
        <f t="shared" si="65"/>
        <v>661</v>
      </c>
      <c r="AB60" s="45" t="s">
        <v>9</v>
      </c>
      <c r="AD60" s="242">
        <f t="shared" si="66"/>
        <v>0</v>
      </c>
      <c r="AE60" s="242">
        <f t="shared" si="67"/>
        <v>0</v>
      </c>
    </row>
    <row r="61" spans="1:31" ht="15.95" customHeight="1" outlineLevel="1" x14ac:dyDescent="0.2">
      <c r="A61" s="55" t="s">
        <v>123</v>
      </c>
      <c r="B61" s="56">
        <f t="shared" ref="B61:G61" si="107">B53+B54+B58</f>
        <v>6602</v>
      </c>
      <c r="C61" s="56">
        <f t="shared" si="107"/>
        <v>6536</v>
      </c>
      <c r="D61" s="56">
        <f t="shared" si="107"/>
        <v>7119</v>
      </c>
      <c r="E61" s="56">
        <f t="shared" si="107"/>
        <v>6275</v>
      </c>
      <c r="F61" s="56">
        <f t="shared" si="107"/>
        <v>6003</v>
      </c>
      <c r="G61" s="56">
        <f t="shared" si="107"/>
        <v>6419</v>
      </c>
      <c r="H61" s="56">
        <f t="shared" ref="H61:M61" si="108">H53+H54+H58</f>
        <v>7027</v>
      </c>
      <c r="I61" s="56">
        <f t="shared" si="108"/>
        <v>4606</v>
      </c>
      <c r="J61" s="56">
        <f t="shared" si="108"/>
        <v>6391</v>
      </c>
      <c r="K61" s="56">
        <f t="shared" si="108"/>
        <v>6604</v>
      </c>
      <c r="L61" s="56">
        <f t="shared" si="108"/>
        <v>3869</v>
      </c>
      <c r="M61" s="56">
        <f t="shared" si="108"/>
        <v>3020</v>
      </c>
      <c r="N61" s="56">
        <f t="shared" ref="N61:O61" si="109">N53+N54+N58</f>
        <v>2684</v>
      </c>
      <c r="O61" s="56">
        <f t="shared" si="109"/>
        <v>732</v>
      </c>
      <c r="P61" s="56">
        <f t="shared" ref="P61" si="110">P53+P54+P58</f>
        <v>2387</v>
      </c>
      <c r="Q61" s="56">
        <f t="shared" ref="Q61:R61" si="111">Q53+Q54+Q58</f>
        <v>1185</v>
      </c>
      <c r="R61" s="56">
        <f t="shared" si="111"/>
        <v>2048</v>
      </c>
      <c r="S61" s="56">
        <f t="shared" ref="S61:T61" si="112">S53+S54+S58</f>
        <v>3091</v>
      </c>
      <c r="T61" s="56">
        <f t="shared" si="112"/>
        <v>3614</v>
      </c>
      <c r="U61" s="56">
        <f t="shared" ref="U61" si="113">U53+U54+U58</f>
        <v>4155</v>
      </c>
      <c r="W61" s="56">
        <f t="shared" si="61"/>
        <v>26532</v>
      </c>
      <c r="X61" s="56">
        <f t="shared" si="62"/>
        <v>24055</v>
      </c>
      <c r="Y61" s="56">
        <f t="shared" si="63"/>
        <v>19884</v>
      </c>
      <c r="Z61" s="56">
        <f t="shared" si="64"/>
        <v>6988</v>
      </c>
      <c r="AA61" s="56">
        <f t="shared" si="65"/>
        <v>12908</v>
      </c>
      <c r="AB61" s="45" t="s">
        <v>9</v>
      </c>
      <c r="AD61" s="242">
        <f t="shared" si="66"/>
        <v>0</v>
      </c>
      <c r="AE61" s="242">
        <f t="shared" si="67"/>
        <v>0</v>
      </c>
    </row>
    <row r="62" spans="1:31" ht="15.95" customHeight="1" outlineLevel="1" x14ac:dyDescent="0.2">
      <c r="A62" s="55" t="s">
        <v>124</v>
      </c>
      <c r="B62" s="56">
        <v>-515</v>
      </c>
      <c r="C62" s="56">
        <v>-475</v>
      </c>
      <c r="D62" s="56">
        <v>-126</v>
      </c>
      <c r="E62" s="56">
        <v>-491</v>
      </c>
      <c r="F62" s="56">
        <v>-568</v>
      </c>
      <c r="G62" s="56">
        <v>-392</v>
      </c>
      <c r="H62" s="56">
        <v>-427</v>
      </c>
      <c r="I62" s="56">
        <f t="shared" ref="I62:N62" si="114">SUM(I63:I66)</f>
        <v>-730</v>
      </c>
      <c r="J62" s="56">
        <f t="shared" si="114"/>
        <v>-563</v>
      </c>
      <c r="K62" s="56">
        <f t="shared" si="114"/>
        <v>-475</v>
      </c>
      <c r="L62" s="56">
        <f t="shared" si="114"/>
        <v>-395</v>
      </c>
      <c r="M62" s="56">
        <f t="shared" si="114"/>
        <v>-127</v>
      </c>
      <c r="N62" s="56">
        <f t="shared" si="114"/>
        <v>-127</v>
      </c>
      <c r="O62" s="56">
        <f t="shared" ref="O62:P62" si="115">SUM(O63:O66)</f>
        <v>89</v>
      </c>
      <c r="P62" s="56">
        <f t="shared" si="115"/>
        <v>-105</v>
      </c>
      <c r="Q62" s="56">
        <f t="shared" ref="Q62:R62" si="116">SUM(Q63:Q66)</f>
        <v>-233</v>
      </c>
      <c r="R62" s="56">
        <f t="shared" si="116"/>
        <v>-134</v>
      </c>
      <c r="S62" s="56">
        <f t="shared" ref="S62:T62" si="117">SUM(S63:S66)</f>
        <v>-80</v>
      </c>
      <c r="T62" s="56">
        <f t="shared" si="117"/>
        <v>-310</v>
      </c>
      <c r="U62" s="56">
        <f t="shared" ref="U62" si="118">SUM(U63:U66)</f>
        <v>-161</v>
      </c>
      <c r="W62" s="56">
        <f t="shared" si="61"/>
        <v>-1607</v>
      </c>
      <c r="X62" s="56">
        <f t="shared" si="62"/>
        <v>-2117</v>
      </c>
      <c r="Y62" s="56">
        <f t="shared" si="63"/>
        <v>-1560</v>
      </c>
      <c r="Z62" s="56">
        <f t="shared" si="64"/>
        <v>-376</v>
      </c>
      <c r="AA62" s="56">
        <f t="shared" si="65"/>
        <v>-685</v>
      </c>
      <c r="AB62" s="45" t="s">
        <v>9</v>
      </c>
      <c r="AD62" s="242">
        <f t="shared" si="66"/>
        <v>0</v>
      </c>
      <c r="AE62" s="242">
        <f t="shared" si="67"/>
        <v>0</v>
      </c>
    </row>
    <row r="63" spans="1:31" ht="15.95" customHeight="1" outlineLevel="1" x14ac:dyDescent="0.2">
      <c r="A63" s="57" t="s">
        <v>125</v>
      </c>
      <c r="B63" s="58">
        <v>0</v>
      </c>
      <c r="C63" s="58">
        <v>0</v>
      </c>
      <c r="D63" s="58">
        <v>642</v>
      </c>
      <c r="E63" s="58">
        <v>0</v>
      </c>
      <c r="F63" s="58">
        <v>0</v>
      </c>
      <c r="G63" s="58">
        <v>0</v>
      </c>
      <c r="H63" s="58">
        <v>0</v>
      </c>
      <c r="I63" s="58">
        <v>0</v>
      </c>
      <c r="J63" s="58">
        <v>0</v>
      </c>
      <c r="K63" s="58">
        <v>0</v>
      </c>
      <c r="L63" s="58">
        <v>0</v>
      </c>
      <c r="M63" s="58">
        <v>0</v>
      </c>
      <c r="N63" s="58">
        <v>0</v>
      </c>
      <c r="O63" s="58">
        <v>0</v>
      </c>
      <c r="P63" s="58">
        <v>0</v>
      </c>
      <c r="Q63" s="58">
        <v>0</v>
      </c>
      <c r="R63" s="58">
        <v>0</v>
      </c>
      <c r="S63" s="58">
        <v>0</v>
      </c>
      <c r="T63" s="58">
        <v>0</v>
      </c>
      <c r="U63" s="58">
        <v>0</v>
      </c>
      <c r="W63" s="58">
        <f t="shared" si="61"/>
        <v>642</v>
      </c>
      <c r="X63" s="58">
        <f t="shared" si="62"/>
        <v>0</v>
      </c>
      <c r="Y63" s="58">
        <f t="shared" si="63"/>
        <v>0</v>
      </c>
      <c r="Z63" s="58">
        <f t="shared" si="64"/>
        <v>0</v>
      </c>
      <c r="AA63" s="58">
        <f t="shared" si="65"/>
        <v>0</v>
      </c>
      <c r="AB63" s="45" t="s">
        <v>9</v>
      </c>
      <c r="AD63" s="242">
        <f t="shared" si="66"/>
        <v>0</v>
      </c>
      <c r="AE63" s="242">
        <f t="shared" si="67"/>
        <v>0</v>
      </c>
    </row>
    <row r="64" spans="1:31" ht="15.95" customHeight="1" outlineLevel="1" x14ac:dyDescent="0.2">
      <c r="A64" s="57" t="s">
        <v>126</v>
      </c>
      <c r="B64" s="58">
        <v>-515</v>
      </c>
      <c r="C64" s="58">
        <v>-475</v>
      </c>
      <c r="D64" s="58">
        <v>-768</v>
      </c>
      <c r="E64" s="58">
        <v>-491</v>
      </c>
      <c r="F64" s="58">
        <v>-568</v>
      </c>
      <c r="G64" s="58">
        <v>-392</v>
      </c>
      <c r="H64" s="58">
        <v>-427</v>
      </c>
      <c r="I64" s="58">
        <v>-730</v>
      </c>
      <c r="J64" s="58">
        <v>-563</v>
      </c>
      <c r="K64" s="58">
        <v>-475</v>
      </c>
      <c r="L64" s="58">
        <v>-395</v>
      </c>
      <c r="M64" s="58">
        <v>-127</v>
      </c>
      <c r="N64" s="58">
        <v>-127</v>
      </c>
      <c r="O64" s="58">
        <v>89</v>
      </c>
      <c r="P64" s="58">
        <v>-105</v>
      </c>
      <c r="Q64" s="58">
        <v>-233</v>
      </c>
      <c r="R64" s="58">
        <v>-134</v>
      </c>
      <c r="S64" s="58">
        <v>-80</v>
      </c>
      <c r="T64" s="58">
        <v>-310</v>
      </c>
      <c r="U64" s="58">
        <v>-161</v>
      </c>
      <c r="W64" s="58">
        <f t="shared" si="61"/>
        <v>-2249</v>
      </c>
      <c r="X64" s="58">
        <f t="shared" si="62"/>
        <v>-2117</v>
      </c>
      <c r="Y64" s="58">
        <f t="shared" si="63"/>
        <v>-1560</v>
      </c>
      <c r="Z64" s="58">
        <f t="shared" si="64"/>
        <v>-376</v>
      </c>
      <c r="AA64" s="58">
        <f t="shared" si="65"/>
        <v>-685</v>
      </c>
      <c r="AB64" s="45" t="s">
        <v>9</v>
      </c>
      <c r="AD64" s="242">
        <f t="shared" si="66"/>
        <v>0</v>
      </c>
      <c r="AE64" s="242">
        <f t="shared" si="67"/>
        <v>0</v>
      </c>
    </row>
    <row r="65" spans="1:31" ht="15.95" customHeight="1" outlineLevel="1" x14ac:dyDescent="0.2">
      <c r="A65" s="57" t="s">
        <v>127</v>
      </c>
      <c r="B65" s="58">
        <v>0</v>
      </c>
      <c r="C65" s="58">
        <v>0</v>
      </c>
      <c r="D65" s="58">
        <v>0</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W65" s="58">
        <f t="shared" si="61"/>
        <v>0</v>
      </c>
      <c r="X65" s="58">
        <f t="shared" si="62"/>
        <v>0</v>
      </c>
      <c r="Y65" s="58">
        <f t="shared" si="63"/>
        <v>0</v>
      </c>
      <c r="Z65" s="58">
        <f t="shared" si="64"/>
        <v>0</v>
      </c>
      <c r="AA65" s="58">
        <f t="shared" si="65"/>
        <v>0</v>
      </c>
      <c r="AB65" s="45" t="s">
        <v>9</v>
      </c>
      <c r="AD65" s="242">
        <f t="shared" si="66"/>
        <v>0</v>
      </c>
      <c r="AE65" s="242">
        <f t="shared" si="67"/>
        <v>0</v>
      </c>
    </row>
    <row r="66" spans="1:31" ht="15.95" customHeight="1" outlineLevel="1" x14ac:dyDescent="0.2">
      <c r="A66" s="57" t="s">
        <v>128</v>
      </c>
      <c r="B66" s="58">
        <v>0</v>
      </c>
      <c r="C66" s="58">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c r="U66" s="58">
        <v>0</v>
      </c>
      <c r="W66" s="58">
        <f t="shared" si="61"/>
        <v>0</v>
      </c>
      <c r="X66" s="58">
        <f t="shared" si="62"/>
        <v>0</v>
      </c>
      <c r="Y66" s="58">
        <f t="shared" si="63"/>
        <v>0</v>
      </c>
      <c r="Z66" s="58">
        <f t="shared" si="64"/>
        <v>0</v>
      </c>
      <c r="AA66" s="58">
        <f t="shared" si="65"/>
        <v>0</v>
      </c>
      <c r="AB66" s="45" t="s">
        <v>9</v>
      </c>
      <c r="AD66" s="242">
        <f t="shared" si="66"/>
        <v>0</v>
      </c>
      <c r="AE66" s="242">
        <f t="shared" si="67"/>
        <v>0</v>
      </c>
    </row>
    <row r="67" spans="1:31" ht="15.95" customHeight="1" outlineLevel="1" x14ac:dyDescent="0.2">
      <c r="A67" s="55" t="s">
        <v>78</v>
      </c>
      <c r="B67" s="56">
        <f t="shared" ref="B67:G67" si="119">B61+B62</f>
        <v>6087</v>
      </c>
      <c r="C67" s="56">
        <f t="shared" si="119"/>
        <v>6061</v>
      </c>
      <c r="D67" s="56">
        <f t="shared" si="119"/>
        <v>6993</v>
      </c>
      <c r="E67" s="56">
        <f t="shared" si="119"/>
        <v>5784</v>
      </c>
      <c r="F67" s="56">
        <f t="shared" si="119"/>
        <v>5435</v>
      </c>
      <c r="G67" s="56">
        <f t="shared" si="119"/>
        <v>6027</v>
      </c>
      <c r="H67" s="56">
        <f t="shared" ref="H67:M67" si="120">H61+H62</f>
        <v>6600</v>
      </c>
      <c r="I67" s="56">
        <f t="shared" si="120"/>
        <v>3876</v>
      </c>
      <c r="J67" s="56">
        <f t="shared" si="120"/>
        <v>5828</v>
      </c>
      <c r="K67" s="56">
        <f t="shared" si="120"/>
        <v>6129</v>
      </c>
      <c r="L67" s="56">
        <f t="shared" si="120"/>
        <v>3474</v>
      </c>
      <c r="M67" s="56">
        <f t="shared" si="120"/>
        <v>2893</v>
      </c>
      <c r="N67" s="56">
        <f t="shared" ref="N67:O67" si="121">N61+N62</f>
        <v>2557</v>
      </c>
      <c r="O67" s="56">
        <f t="shared" si="121"/>
        <v>821</v>
      </c>
      <c r="P67" s="56">
        <f t="shared" ref="P67" si="122">P61+P62</f>
        <v>2282</v>
      </c>
      <c r="Q67" s="56">
        <f t="shared" ref="Q67:R67" si="123">Q61+Q62</f>
        <v>952</v>
      </c>
      <c r="R67" s="56">
        <f t="shared" si="123"/>
        <v>1914</v>
      </c>
      <c r="S67" s="56">
        <f t="shared" ref="S67:T67" si="124">S61+S62</f>
        <v>3011</v>
      </c>
      <c r="T67" s="56">
        <f t="shared" si="124"/>
        <v>3304</v>
      </c>
      <c r="U67" s="56">
        <f t="shared" ref="U67" si="125">U61+U62</f>
        <v>3994</v>
      </c>
      <c r="V67" s="34"/>
      <c r="W67" s="56">
        <f t="shared" si="61"/>
        <v>24925</v>
      </c>
      <c r="X67" s="56">
        <f t="shared" si="62"/>
        <v>21938</v>
      </c>
      <c r="Y67" s="56">
        <f t="shared" si="63"/>
        <v>18324</v>
      </c>
      <c r="Z67" s="56">
        <f t="shared" si="64"/>
        <v>6612</v>
      </c>
      <c r="AA67" s="56">
        <f t="shared" si="65"/>
        <v>12223</v>
      </c>
      <c r="AB67" s="45" t="s">
        <v>9</v>
      </c>
      <c r="AD67" s="242">
        <f t="shared" si="66"/>
        <v>0</v>
      </c>
      <c r="AE67" s="242">
        <f t="shared" si="67"/>
        <v>0</v>
      </c>
    </row>
    <row r="68" spans="1:31" ht="15.95" customHeight="1" collapsed="1" x14ac:dyDescent="0.2">
      <c r="AB68" s="45" t="s">
        <v>9</v>
      </c>
    </row>
    <row r="69" spans="1:31" s="42" customFormat="1" ht="15.95" customHeight="1" x14ac:dyDescent="0.2">
      <c r="A69" s="39" t="s">
        <v>129</v>
      </c>
      <c r="B69" s="40"/>
      <c r="C69" s="40"/>
      <c r="D69" s="40"/>
      <c r="E69" s="40"/>
      <c r="F69" s="40"/>
      <c r="G69" s="40"/>
      <c r="H69" s="40"/>
      <c r="I69" s="40"/>
      <c r="J69" s="40"/>
      <c r="K69" s="40"/>
      <c r="L69" s="40"/>
      <c r="M69" s="40"/>
      <c r="N69" s="40"/>
      <c r="O69" s="40"/>
      <c r="P69" s="40"/>
      <c r="Q69" s="40"/>
      <c r="R69" s="40"/>
      <c r="S69" s="40"/>
      <c r="T69" s="40"/>
      <c r="U69" s="40"/>
      <c r="W69" s="40"/>
      <c r="X69" s="40"/>
      <c r="Y69" s="40"/>
      <c r="Z69" s="40"/>
      <c r="AA69" s="40"/>
      <c r="AB69" s="41" t="s">
        <v>9</v>
      </c>
    </row>
    <row r="70" spans="1:31" ht="15.95" customHeight="1" x14ac:dyDescent="0.2">
      <c r="A70" s="43" t="s">
        <v>130</v>
      </c>
      <c r="B70" s="44">
        <f t="shared" ref="B70:G70" si="126">B71+B84</f>
        <v>288668</v>
      </c>
      <c r="C70" s="44">
        <f t="shared" si="126"/>
        <v>291904</v>
      </c>
      <c r="D70" s="44">
        <f t="shared" si="126"/>
        <v>297798</v>
      </c>
      <c r="E70" s="44">
        <f t="shared" si="126"/>
        <v>300705</v>
      </c>
      <c r="F70" s="44">
        <f t="shared" si="126"/>
        <v>301043</v>
      </c>
      <c r="G70" s="44">
        <f t="shared" si="126"/>
        <v>412819</v>
      </c>
      <c r="H70" s="44">
        <f t="shared" ref="H70:M70" si="127">H71+H84</f>
        <v>278748</v>
      </c>
      <c r="I70" s="44">
        <f t="shared" si="127"/>
        <v>275313</v>
      </c>
      <c r="J70" s="44">
        <f t="shared" si="127"/>
        <v>254552</v>
      </c>
      <c r="K70" s="44">
        <f t="shared" si="127"/>
        <v>257886</v>
      </c>
      <c r="L70" s="44">
        <f t="shared" si="127"/>
        <v>251811</v>
      </c>
      <c r="M70" s="44">
        <f t="shared" si="127"/>
        <v>256463</v>
      </c>
      <c r="N70" s="44">
        <f t="shared" ref="N70:O70" si="128">N71+N84</f>
        <v>261944</v>
      </c>
      <c r="O70" s="44">
        <f t="shared" si="128"/>
        <v>276498</v>
      </c>
      <c r="P70" s="44">
        <f t="shared" ref="P70" si="129">P71+P84</f>
        <v>291188</v>
      </c>
      <c r="Q70" s="44">
        <f t="shared" ref="Q70" si="130">Q71+Q84</f>
        <v>252694</v>
      </c>
      <c r="R70" s="44">
        <f t="shared" ref="R70:T70" si="131">R71+R84</f>
        <v>261561</v>
      </c>
      <c r="S70" s="44">
        <f t="shared" si="131"/>
        <v>244918</v>
      </c>
      <c r="T70" s="44">
        <f t="shared" si="131"/>
        <v>252985</v>
      </c>
      <c r="U70" s="44">
        <f t="shared" ref="U70" si="132">U71+U84</f>
        <v>239816</v>
      </c>
      <c r="V70" s="34"/>
      <c r="W70" s="44">
        <f t="shared" ref="W70:W101" si="133">E70</f>
        <v>300705</v>
      </c>
      <c r="X70" s="44">
        <f t="shared" ref="X70:X101" si="134">I70</f>
        <v>275313</v>
      </c>
      <c r="Y70" s="44">
        <f t="shared" ref="Y70:Y101" si="135">M70</f>
        <v>256463</v>
      </c>
      <c r="Z70" s="44">
        <f t="shared" ref="Z70:Z101" si="136">Q70</f>
        <v>252694</v>
      </c>
      <c r="AA70" s="44">
        <f t="shared" ref="AA70:AA101" ca="1" si="137">OFFSET(V70,0,-1)</f>
        <v>239816</v>
      </c>
      <c r="AB70" s="45" t="s">
        <v>9</v>
      </c>
      <c r="AD70" s="242">
        <f t="shared" ref="AD70:AD132" si="138">Q70-Z70</f>
        <v>0</v>
      </c>
      <c r="AE70" s="242">
        <f ca="1">AA70-OFFSET(V70,,-1)</f>
        <v>0</v>
      </c>
    </row>
    <row r="71" spans="1:31" ht="15.95" customHeight="1" outlineLevel="1" x14ac:dyDescent="0.2">
      <c r="A71" s="61" t="s">
        <v>131</v>
      </c>
      <c r="B71" s="62">
        <v>42433</v>
      </c>
      <c r="C71" s="62">
        <v>47803</v>
      </c>
      <c r="D71" s="62">
        <v>47944</v>
      </c>
      <c r="E71" s="62">
        <v>53097</v>
      </c>
      <c r="F71" s="62">
        <v>56589</v>
      </c>
      <c r="G71" s="62">
        <v>177423</v>
      </c>
      <c r="H71" s="62">
        <v>45389</v>
      </c>
      <c r="I71" s="62">
        <f t="shared" ref="I71:N71" si="139">SUM(I72:I83)</f>
        <v>43737</v>
      </c>
      <c r="J71" s="62">
        <f t="shared" si="139"/>
        <v>24859</v>
      </c>
      <c r="K71" s="62">
        <f t="shared" si="139"/>
        <v>29577</v>
      </c>
      <c r="L71" s="62">
        <f t="shared" si="139"/>
        <v>25223</v>
      </c>
      <c r="M71" s="62">
        <f t="shared" si="139"/>
        <v>32155</v>
      </c>
      <c r="N71" s="62">
        <f t="shared" si="139"/>
        <v>39436</v>
      </c>
      <c r="O71" s="62">
        <f t="shared" ref="O71:P71" si="140">SUM(O72:O83)</f>
        <v>56028</v>
      </c>
      <c r="P71" s="62">
        <f t="shared" si="140"/>
        <v>70094</v>
      </c>
      <c r="Q71" s="62">
        <f t="shared" ref="Q71:R71" si="141">SUM(Q72:Q83)</f>
        <v>27687</v>
      </c>
      <c r="R71" s="62">
        <f t="shared" si="141"/>
        <v>38649</v>
      </c>
      <c r="S71" s="62">
        <f t="shared" ref="S71" si="142">SUM(S72:S83)</f>
        <v>24299</v>
      </c>
      <c r="T71" s="62">
        <f t="shared" ref="T71:U71" si="143">SUM(T72:T83)</f>
        <v>34340</v>
      </c>
      <c r="U71" s="62">
        <f t="shared" si="143"/>
        <v>23144</v>
      </c>
      <c r="V71" s="34"/>
      <c r="W71" s="62">
        <f t="shared" si="133"/>
        <v>53097</v>
      </c>
      <c r="X71" s="62">
        <f t="shared" si="134"/>
        <v>43737</v>
      </c>
      <c r="Y71" s="62">
        <f t="shared" si="135"/>
        <v>32155</v>
      </c>
      <c r="Z71" s="62">
        <f t="shared" si="136"/>
        <v>27687</v>
      </c>
      <c r="AA71" s="62">
        <f t="shared" ca="1" si="137"/>
        <v>23144</v>
      </c>
      <c r="AB71" s="45" t="s">
        <v>9</v>
      </c>
      <c r="AD71" s="242">
        <f t="shared" si="138"/>
        <v>0</v>
      </c>
      <c r="AE71" s="242">
        <f t="shared" ref="AE71:AE133" ca="1" si="144">AA71-OFFSET(V71,,-1)</f>
        <v>0</v>
      </c>
    </row>
    <row r="72" spans="1:31" ht="15.95" customHeight="1" outlineLevel="1" x14ac:dyDescent="0.2">
      <c r="A72" s="63" t="s">
        <v>132</v>
      </c>
      <c r="B72" s="54">
        <v>23422</v>
      </c>
      <c r="C72" s="54">
        <v>27847</v>
      </c>
      <c r="D72" s="54">
        <v>33155</v>
      </c>
      <c r="E72" s="54">
        <v>37812</v>
      </c>
      <c r="F72" s="54">
        <v>39995</v>
      </c>
      <c r="G72" s="54">
        <v>3067</v>
      </c>
      <c r="H72" s="54">
        <v>278</v>
      </c>
      <c r="I72" s="54">
        <v>130</v>
      </c>
      <c r="J72" s="54">
        <v>147</v>
      </c>
      <c r="K72" s="54">
        <v>371</v>
      </c>
      <c r="L72" s="54">
        <v>75</v>
      </c>
      <c r="M72" s="54">
        <v>273</v>
      </c>
      <c r="N72" s="54">
        <v>84</v>
      </c>
      <c r="O72" s="54">
        <v>272</v>
      </c>
      <c r="P72" s="54">
        <v>16</v>
      </c>
      <c r="Q72" s="54">
        <v>213</v>
      </c>
      <c r="R72" s="54">
        <v>160</v>
      </c>
      <c r="S72" s="54">
        <v>148</v>
      </c>
      <c r="T72" s="54">
        <v>92</v>
      </c>
      <c r="U72" s="54">
        <v>316</v>
      </c>
      <c r="W72" s="54">
        <f t="shared" si="133"/>
        <v>37812</v>
      </c>
      <c r="X72" s="54">
        <f t="shared" si="134"/>
        <v>130</v>
      </c>
      <c r="Y72" s="54">
        <f t="shared" si="135"/>
        <v>273</v>
      </c>
      <c r="Z72" s="54">
        <f t="shared" si="136"/>
        <v>213</v>
      </c>
      <c r="AA72" s="54">
        <f t="shared" ca="1" si="137"/>
        <v>316</v>
      </c>
      <c r="AB72" s="45" t="s">
        <v>9</v>
      </c>
      <c r="AD72" s="242">
        <f t="shared" si="138"/>
        <v>0</v>
      </c>
      <c r="AE72" s="242">
        <f t="shared" ca="1" si="144"/>
        <v>0</v>
      </c>
    </row>
    <row r="73" spans="1:31" ht="15.95" customHeight="1" outlineLevel="1" x14ac:dyDescent="0.2">
      <c r="A73" s="63" t="s">
        <v>133</v>
      </c>
      <c r="B73" s="54">
        <v>0</v>
      </c>
      <c r="C73" s="54">
        <v>0</v>
      </c>
      <c r="D73" s="54">
        <v>0</v>
      </c>
      <c r="E73" s="54">
        <v>0</v>
      </c>
      <c r="F73" s="54">
        <v>3135</v>
      </c>
      <c r="G73" s="54">
        <v>158104</v>
      </c>
      <c r="H73" s="54">
        <v>25923</v>
      </c>
      <c r="I73" s="54">
        <v>27831</v>
      </c>
      <c r="J73" s="54">
        <v>8789</v>
      </c>
      <c r="K73" s="54">
        <v>12336</v>
      </c>
      <c r="L73" s="54">
        <v>6765</v>
      </c>
      <c r="M73" s="54">
        <v>13569</v>
      </c>
      <c r="N73" s="54">
        <v>20352</v>
      </c>
      <c r="O73" s="54">
        <v>36113</v>
      </c>
      <c r="P73" s="54">
        <v>49017</v>
      </c>
      <c r="Q73" s="54">
        <v>6506</v>
      </c>
      <c r="R73" s="54">
        <v>16510</v>
      </c>
      <c r="S73" s="54">
        <v>12382</v>
      </c>
      <c r="T73" s="54">
        <v>21087</v>
      </c>
      <c r="U73" s="54">
        <v>9922</v>
      </c>
      <c r="W73" s="54">
        <f t="shared" si="133"/>
        <v>0</v>
      </c>
      <c r="X73" s="54">
        <f t="shared" si="134"/>
        <v>27831</v>
      </c>
      <c r="Y73" s="54">
        <f t="shared" si="135"/>
        <v>13569</v>
      </c>
      <c r="Z73" s="54">
        <f t="shared" si="136"/>
        <v>6506</v>
      </c>
      <c r="AA73" s="54">
        <f t="shared" ca="1" si="137"/>
        <v>9922</v>
      </c>
      <c r="AB73" s="45" t="s">
        <v>9</v>
      </c>
      <c r="AD73" s="242">
        <f t="shared" si="138"/>
        <v>0</v>
      </c>
      <c r="AE73" s="242">
        <f t="shared" ca="1" si="144"/>
        <v>0</v>
      </c>
    </row>
    <row r="74" spans="1:31" ht="15.95" customHeight="1" outlineLevel="1" x14ac:dyDescent="0.2">
      <c r="A74" s="63" t="s">
        <v>134</v>
      </c>
      <c r="B74" s="54">
        <v>7672</v>
      </c>
      <c r="C74" s="54">
        <v>7382</v>
      </c>
      <c r="D74" s="54">
        <v>0</v>
      </c>
      <c r="E74" s="54">
        <v>0</v>
      </c>
      <c r="F74" s="54">
        <v>0</v>
      </c>
      <c r="G74" s="54">
        <v>0</v>
      </c>
      <c r="H74" s="54">
        <v>0</v>
      </c>
      <c r="I74" s="54">
        <v>0</v>
      </c>
      <c r="J74" s="54">
        <v>0</v>
      </c>
      <c r="K74" s="54">
        <v>0</v>
      </c>
      <c r="L74" s="54">
        <v>0</v>
      </c>
      <c r="M74" s="54">
        <v>0</v>
      </c>
      <c r="N74" s="54">
        <v>0</v>
      </c>
      <c r="O74" s="54">
        <v>0</v>
      </c>
      <c r="P74" s="54">
        <v>0</v>
      </c>
      <c r="Q74" s="54">
        <v>1</v>
      </c>
      <c r="R74" s="54">
        <v>1</v>
      </c>
      <c r="S74" s="54">
        <v>1</v>
      </c>
      <c r="T74" s="54">
        <v>1</v>
      </c>
      <c r="U74" s="54">
        <v>0</v>
      </c>
      <c r="W74" s="54">
        <f t="shared" si="133"/>
        <v>0</v>
      </c>
      <c r="X74" s="54">
        <f t="shared" si="134"/>
        <v>0</v>
      </c>
      <c r="Y74" s="54">
        <f t="shared" si="135"/>
        <v>0</v>
      </c>
      <c r="Z74" s="54">
        <f t="shared" si="136"/>
        <v>1</v>
      </c>
      <c r="AA74" s="54">
        <f t="shared" ca="1" si="137"/>
        <v>0</v>
      </c>
      <c r="AB74" s="45" t="s">
        <v>9</v>
      </c>
      <c r="AD74" s="242">
        <f t="shared" si="138"/>
        <v>0</v>
      </c>
      <c r="AE74" s="242">
        <f t="shared" ca="1" si="144"/>
        <v>0</v>
      </c>
    </row>
    <row r="75" spans="1:31" ht="15.95" customHeight="1" outlineLevel="1" x14ac:dyDescent="0.2">
      <c r="A75" s="63" t="s">
        <v>135</v>
      </c>
      <c r="B75" s="54">
        <v>6246</v>
      </c>
      <c r="C75" s="54">
        <v>6930</v>
      </c>
      <c r="D75" s="54">
        <v>7642</v>
      </c>
      <c r="E75" s="54">
        <v>8492</v>
      </c>
      <c r="F75" s="54">
        <v>6210</v>
      </c>
      <c r="G75" s="54">
        <v>7533</v>
      </c>
      <c r="H75" s="54">
        <v>9361</v>
      </c>
      <c r="I75" s="54">
        <v>8921</v>
      </c>
      <c r="J75" s="54">
        <v>9177</v>
      </c>
      <c r="K75" s="54">
        <v>9248</v>
      </c>
      <c r="L75" s="54">
        <v>9285</v>
      </c>
      <c r="M75" s="54">
        <v>10744</v>
      </c>
      <c r="N75" s="54">
        <v>11536</v>
      </c>
      <c r="O75" s="54">
        <v>12712</v>
      </c>
      <c r="P75" s="54">
        <v>14361</v>
      </c>
      <c r="Q75" s="54">
        <v>15381</v>
      </c>
      <c r="R75" s="54">
        <v>16410</v>
      </c>
      <c r="S75" s="54">
        <v>4669</v>
      </c>
      <c r="T75" s="54">
        <v>5434</v>
      </c>
      <c r="U75" s="54">
        <v>5482</v>
      </c>
      <c r="W75" s="54">
        <f t="shared" si="133"/>
        <v>8492</v>
      </c>
      <c r="X75" s="54">
        <f t="shared" si="134"/>
        <v>8921</v>
      </c>
      <c r="Y75" s="54">
        <f t="shared" si="135"/>
        <v>10744</v>
      </c>
      <c r="Z75" s="54">
        <f t="shared" si="136"/>
        <v>15381</v>
      </c>
      <c r="AA75" s="54">
        <f t="shared" ca="1" si="137"/>
        <v>5482</v>
      </c>
      <c r="AB75" s="45" t="s">
        <v>9</v>
      </c>
      <c r="AD75" s="242">
        <f t="shared" si="138"/>
        <v>0</v>
      </c>
      <c r="AE75" s="242">
        <f t="shared" ca="1" si="144"/>
        <v>0</v>
      </c>
    </row>
    <row r="76" spans="1:31" ht="15.95" customHeight="1" outlineLevel="1" x14ac:dyDescent="0.2">
      <c r="A76" s="63" t="s">
        <v>136</v>
      </c>
      <c r="B76" s="54">
        <v>0</v>
      </c>
      <c r="C76" s="54">
        <v>0</v>
      </c>
      <c r="D76" s="54">
        <v>0</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W76" s="54">
        <f t="shared" si="133"/>
        <v>0</v>
      </c>
      <c r="X76" s="54">
        <f t="shared" si="134"/>
        <v>0</v>
      </c>
      <c r="Y76" s="54">
        <f t="shared" si="135"/>
        <v>0</v>
      </c>
      <c r="Z76" s="54">
        <f t="shared" si="136"/>
        <v>0</v>
      </c>
      <c r="AA76" s="54">
        <f t="shared" ca="1" si="137"/>
        <v>0</v>
      </c>
      <c r="AB76" s="45" t="s">
        <v>9</v>
      </c>
      <c r="AD76" s="242">
        <f t="shared" si="138"/>
        <v>0</v>
      </c>
      <c r="AE76" s="242">
        <f t="shared" ca="1" si="144"/>
        <v>0</v>
      </c>
    </row>
    <row r="77" spans="1:31" ht="15.95" customHeight="1" outlineLevel="1" x14ac:dyDescent="0.2">
      <c r="A77" s="63" t="s">
        <v>137</v>
      </c>
      <c r="B77" s="54">
        <v>1428</v>
      </c>
      <c r="C77" s="54">
        <v>1862</v>
      </c>
      <c r="D77" s="54">
        <v>2971</v>
      </c>
      <c r="E77" s="54">
        <v>2599</v>
      </c>
      <c r="F77" s="54">
        <v>2945</v>
      </c>
      <c r="G77" s="54">
        <v>3571</v>
      </c>
      <c r="H77" s="54">
        <v>4017</v>
      </c>
      <c r="I77" s="54">
        <v>2636</v>
      </c>
      <c r="J77" s="54">
        <v>2588</v>
      </c>
      <c r="K77" s="54">
        <v>3167</v>
      </c>
      <c r="L77" s="54">
        <v>3473</v>
      </c>
      <c r="M77" s="54">
        <v>1802</v>
      </c>
      <c r="N77" s="54">
        <v>1717</v>
      </c>
      <c r="O77" s="54">
        <v>1158</v>
      </c>
      <c r="P77" s="54">
        <v>1235</v>
      </c>
      <c r="Q77" s="54">
        <v>1819</v>
      </c>
      <c r="R77" s="54">
        <v>1082</v>
      </c>
      <c r="S77" s="54">
        <v>2553</v>
      </c>
      <c r="T77" s="54">
        <v>3118</v>
      </c>
      <c r="U77" s="54">
        <v>2855</v>
      </c>
      <c r="W77" s="54">
        <f t="shared" si="133"/>
        <v>2599</v>
      </c>
      <c r="X77" s="54">
        <f t="shared" si="134"/>
        <v>2636</v>
      </c>
      <c r="Y77" s="54">
        <f t="shared" si="135"/>
        <v>1802</v>
      </c>
      <c r="Z77" s="54">
        <f t="shared" si="136"/>
        <v>1819</v>
      </c>
      <c r="AA77" s="54">
        <f t="shared" ca="1" si="137"/>
        <v>2855</v>
      </c>
      <c r="AB77" s="45" t="s">
        <v>9</v>
      </c>
      <c r="AD77" s="242">
        <f t="shared" si="138"/>
        <v>0</v>
      </c>
      <c r="AE77" s="242">
        <f t="shared" ca="1" si="144"/>
        <v>0</v>
      </c>
    </row>
    <row r="78" spans="1:31" ht="15.95" customHeight="1" outlineLevel="1" x14ac:dyDescent="0.2">
      <c r="A78" s="63" t="s">
        <v>138</v>
      </c>
      <c r="B78" s="54">
        <v>317</v>
      </c>
      <c r="C78" s="54">
        <v>268</v>
      </c>
      <c r="D78" s="54">
        <v>258</v>
      </c>
      <c r="E78" s="54">
        <v>270</v>
      </c>
      <c r="F78" s="54">
        <v>272</v>
      </c>
      <c r="G78" s="54">
        <v>1092</v>
      </c>
      <c r="H78" s="54">
        <v>1099</v>
      </c>
      <c r="I78" s="54">
        <v>1136</v>
      </c>
      <c r="J78" s="54">
        <v>1138</v>
      </c>
      <c r="K78" s="54">
        <v>1148</v>
      </c>
      <c r="L78" s="54">
        <v>2012</v>
      </c>
      <c r="M78" s="54">
        <v>2032</v>
      </c>
      <c r="N78" s="54">
        <v>2007</v>
      </c>
      <c r="O78" s="54">
        <v>2014</v>
      </c>
      <c r="P78" s="54">
        <v>2017</v>
      </c>
      <c r="Q78" s="54">
        <v>302</v>
      </c>
      <c r="R78" s="54">
        <v>1044</v>
      </c>
      <c r="S78" s="54">
        <v>1043</v>
      </c>
      <c r="T78" s="54">
        <v>1044</v>
      </c>
      <c r="U78" s="54">
        <v>1010</v>
      </c>
      <c r="W78" s="54">
        <f t="shared" si="133"/>
        <v>270</v>
      </c>
      <c r="X78" s="54">
        <f t="shared" si="134"/>
        <v>1136</v>
      </c>
      <c r="Y78" s="54">
        <f t="shared" si="135"/>
        <v>2032</v>
      </c>
      <c r="Z78" s="54">
        <f t="shared" si="136"/>
        <v>302</v>
      </c>
      <c r="AA78" s="54">
        <f t="shared" ca="1" si="137"/>
        <v>1010</v>
      </c>
      <c r="AB78" s="45" t="s">
        <v>9</v>
      </c>
      <c r="AD78" s="242">
        <f t="shared" si="138"/>
        <v>0</v>
      </c>
      <c r="AE78" s="242">
        <f t="shared" ca="1" si="144"/>
        <v>0</v>
      </c>
    </row>
    <row r="79" spans="1:31" ht="15.95" customHeight="1" outlineLevel="1" x14ac:dyDescent="0.2">
      <c r="A79" s="63" t="s">
        <v>139</v>
      </c>
      <c r="B79" s="54">
        <v>2694</v>
      </c>
      <c r="C79" s="54">
        <v>2694</v>
      </c>
      <c r="D79" s="54">
        <v>2694</v>
      </c>
      <c r="E79" s="54">
        <v>2694</v>
      </c>
      <c r="F79" s="54">
        <v>2713</v>
      </c>
      <c r="G79" s="54">
        <v>2713</v>
      </c>
      <c r="H79" s="54">
        <v>3142</v>
      </c>
      <c r="I79" s="54">
        <v>2819</v>
      </c>
      <c r="J79" s="54">
        <v>2819</v>
      </c>
      <c r="K79" s="54">
        <v>3103</v>
      </c>
      <c r="L79" s="54">
        <v>3103</v>
      </c>
      <c r="M79" s="54">
        <v>3152</v>
      </c>
      <c r="N79" s="54">
        <v>3152</v>
      </c>
      <c r="O79" s="54">
        <v>3170</v>
      </c>
      <c r="P79" s="54">
        <v>3165</v>
      </c>
      <c r="Q79" s="54">
        <v>3229</v>
      </c>
      <c r="R79" s="54">
        <v>3235</v>
      </c>
      <c r="S79" s="54">
        <v>3288</v>
      </c>
      <c r="T79" s="54">
        <v>3288</v>
      </c>
      <c r="U79" s="54">
        <v>3290</v>
      </c>
      <c r="W79" s="54">
        <f t="shared" si="133"/>
        <v>2694</v>
      </c>
      <c r="X79" s="54">
        <f t="shared" si="134"/>
        <v>2819</v>
      </c>
      <c r="Y79" s="54">
        <f t="shared" si="135"/>
        <v>3152</v>
      </c>
      <c r="Z79" s="54">
        <f t="shared" si="136"/>
        <v>3229</v>
      </c>
      <c r="AA79" s="54">
        <f t="shared" ca="1" si="137"/>
        <v>3290</v>
      </c>
      <c r="AB79" s="45" t="s">
        <v>9</v>
      </c>
      <c r="AD79" s="242">
        <f t="shared" si="138"/>
        <v>0</v>
      </c>
      <c r="AE79" s="242">
        <f t="shared" ca="1" si="144"/>
        <v>0</v>
      </c>
    </row>
    <row r="80" spans="1:31" ht="15.95" customHeight="1" outlineLevel="1" x14ac:dyDescent="0.25">
      <c r="A80" s="63" t="s">
        <v>140</v>
      </c>
      <c r="B80" s="131">
        <v>0</v>
      </c>
      <c r="C80" s="131">
        <v>0</v>
      </c>
      <c r="D80" s="131">
        <v>0</v>
      </c>
      <c r="E80" s="131">
        <v>0</v>
      </c>
      <c r="F80" s="131">
        <v>0</v>
      </c>
      <c r="G80" s="131">
        <v>0</v>
      </c>
      <c r="H80" s="131">
        <v>0</v>
      </c>
      <c r="I80" s="131">
        <v>0</v>
      </c>
      <c r="J80" s="131">
        <v>0</v>
      </c>
      <c r="K80" s="131">
        <v>0</v>
      </c>
      <c r="L80" s="131">
        <v>0</v>
      </c>
      <c r="M80" s="131">
        <v>0</v>
      </c>
      <c r="N80" s="131">
        <v>0</v>
      </c>
      <c r="O80" s="131">
        <v>0</v>
      </c>
      <c r="P80" s="131">
        <v>0</v>
      </c>
      <c r="Q80" s="131">
        <v>0</v>
      </c>
      <c r="R80" s="131">
        <v>0</v>
      </c>
      <c r="S80" s="131">
        <v>0</v>
      </c>
      <c r="T80" s="54">
        <v>0</v>
      </c>
      <c r="U80" s="54">
        <v>0</v>
      </c>
      <c r="W80" s="54">
        <f t="shared" si="133"/>
        <v>0</v>
      </c>
      <c r="X80" s="54">
        <f t="shared" si="134"/>
        <v>0</v>
      </c>
      <c r="Y80" s="54">
        <f t="shared" si="135"/>
        <v>0</v>
      </c>
      <c r="Z80" s="54">
        <f t="shared" si="136"/>
        <v>0</v>
      </c>
      <c r="AA80" s="54">
        <f t="shared" ca="1" si="137"/>
        <v>0</v>
      </c>
      <c r="AB80" s="45" t="s">
        <v>9</v>
      </c>
      <c r="AD80" s="242">
        <f t="shared" si="138"/>
        <v>0</v>
      </c>
      <c r="AE80" s="242">
        <f t="shared" ca="1" si="144"/>
        <v>0</v>
      </c>
    </row>
    <row r="81" spans="1:31" ht="15.95" customHeight="1" outlineLevel="1" x14ac:dyDescent="0.2">
      <c r="A81" s="63" t="s">
        <v>141</v>
      </c>
      <c r="B81" s="54">
        <v>52</v>
      </c>
      <c r="C81" s="54">
        <v>2</v>
      </c>
      <c r="D81" s="54">
        <v>149</v>
      </c>
      <c r="E81" s="54">
        <v>103</v>
      </c>
      <c r="F81" s="54">
        <v>53</v>
      </c>
      <c r="G81" s="54">
        <v>3</v>
      </c>
      <c r="H81" s="54">
        <v>90</v>
      </c>
      <c r="I81" s="54">
        <v>66</v>
      </c>
      <c r="J81" s="54">
        <v>39</v>
      </c>
      <c r="K81" s="54">
        <v>32</v>
      </c>
      <c r="L81" s="54">
        <v>363</v>
      </c>
      <c r="M81" s="54">
        <v>441</v>
      </c>
      <c r="N81" s="54">
        <v>444</v>
      </c>
      <c r="O81" s="54">
        <v>407</v>
      </c>
      <c r="P81" s="54">
        <v>130</v>
      </c>
      <c r="Q81" s="54">
        <v>99</v>
      </c>
      <c r="R81" s="54">
        <v>57</v>
      </c>
      <c r="S81" s="54">
        <v>54</v>
      </c>
      <c r="T81" s="54">
        <v>126</v>
      </c>
      <c r="U81" s="54">
        <v>125</v>
      </c>
      <c r="W81" s="54">
        <f t="shared" si="133"/>
        <v>103</v>
      </c>
      <c r="X81" s="54">
        <f t="shared" si="134"/>
        <v>66</v>
      </c>
      <c r="Y81" s="54">
        <f t="shared" si="135"/>
        <v>441</v>
      </c>
      <c r="Z81" s="54">
        <f t="shared" si="136"/>
        <v>99</v>
      </c>
      <c r="AA81" s="54">
        <f t="shared" ca="1" si="137"/>
        <v>125</v>
      </c>
      <c r="AB81" s="45" t="s">
        <v>9</v>
      </c>
      <c r="AD81" s="242">
        <f t="shared" si="138"/>
        <v>0</v>
      </c>
      <c r="AE81" s="242">
        <f t="shared" ca="1" si="144"/>
        <v>0</v>
      </c>
    </row>
    <row r="82" spans="1:31" ht="15.95" customHeight="1" outlineLevel="1" x14ac:dyDescent="0.25">
      <c r="A82" s="63" t="s">
        <v>142</v>
      </c>
      <c r="B82" s="131">
        <v>0</v>
      </c>
      <c r="C82" s="131">
        <v>0</v>
      </c>
      <c r="D82" s="131">
        <v>0</v>
      </c>
      <c r="E82" s="131">
        <v>0</v>
      </c>
      <c r="F82" s="131">
        <v>0</v>
      </c>
      <c r="G82" s="131">
        <v>0</v>
      </c>
      <c r="H82" s="131">
        <v>0</v>
      </c>
      <c r="I82" s="131">
        <v>0</v>
      </c>
      <c r="J82" s="131">
        <v>0</v>
      </c>
      <c r="K82" s="131">
        <v>0</v>
      </c>
      <c r="L82" s="131">
        <v>0</v>
      </c>
      <c r="M82" s="131">
        <v>0</v>
      </c>
      <c r="N82" s="131">
        <v>0</v>
      </c>
      <c r="O82" s="131">
        <v>0</v>
      </c>
      <c r="P82" s="131">
        <v>0</v>
      </c>
      <c r="Q82" s="131">
        <v>0</v>
      </c>
      <c r="R82" s="131">
        <v>0</v>
      </c>
      <c r="S82" s="131">
        <v>0</v>
      </c>
      <c r="T82" s="54">
        <v>0</v>
      </c>
      <c r="U82" s="54">
        <v>0</v>
      </c>
      <c r="W82" s="54">
        <f t="shared" si="133"/>
        <v>0</v>
      </c>
      <c r="X82" s="54">
        <f t="shared" si="134"/>
        <v>0</v>
      </c>
      <c r="Y82" s="54">
        <f t="shared" si="135"/>
        <v>0</v>
      </c>
      <c r="Z82" s="54">
        <f t="shared" si="136"/>
        <v>0</v>
      </c>
      <c r="AA82" s="54">
        <f t="shared" ca="1" si="137"/>
        <v>0</v>
      </c>
      <c r="AB82" s="45" t="s">
        <v>9</v>
      </c>
      <c r="AD82" s="242">
        <f t="shared" si="138"/>
        <v>0</v>
      </c>
      <c r="AE82" s="242">
        <f t="shared" ca="1" si="144"/>
        <v>0</v>
      </c>
    </row>
    <row r="83" spans="1:31" ht="15.95" customHeight="1" outlineLevel="1" x14ac:dyDescent="0.2">
      <c r="A83" s="63" t="s">
        <v>143</v>
      </c>
      <c r="B83" s="54">
        <v>602</v>
      </c>
      <c r="C83" s="54">
        <v>818</v>
      </c>
      <c r="D83" s="54">
        <v>1075</v>
      </c>
      <c r="E83" s="54">
        <v>1127</v>
      </c>
      <c r="F83" s="54">
        <v>1266</v>
      </c>
      <c r="G83" s="54">
        <v>1340</v>
      </c>
      <c r="H83" s="54">
        <v>1479</v>
      </c>
      <c r="I83" s="54">
        <v>198</v>
      </c>
      <c r="J83" s="54">
        <v>162</v>
      </c>
      <c r="K83" s="54">
        <v>172</v>
      </c>
      <c r="L83" s="54">
        <v>147</v>
      </c>
      <c r="M83" s="54">
        <v>142</v>
      </c>
      <c r="N83" s="54">
        <v>144</v>
      </c>
      <c r="O83" s="54">
        <v>182</v>
      </c>
      <c r="P83" s="54">
        <v>153</v>
      </c>
      <c r="Q83" s="54">
        <v>137</v>
      </c>
      <c r="R83" s="54">
        <v>150</v>
      </c>
      <c r="S83" s="54">
        <v>161</v>
      </c>
      <c r="T83" s="54">
        <v>150</v>
      </c>
      <c r="U83" s="54">
        <v>144</v>
      </c>
      <c r="W83" s="54">
        <f t="shared" si="133"/>
        <v>1127</v>
      </c>
      <c r="X83" s="54">
        <f t="shared" si="134"/>
        <v>198</v>
      </c>
      <c r="Y83" s="54">
        <f t="shared" si="135"/>
        <v>142</v>
      </c>
      <c r="Z83" s="54">
        <f t="shared" si="136"/>
        <v>137</v>
      </c>
      <c r="AA83" s="54">
        <f t="shared" ca="1" si="137"/>
        <v>144</v>
      </c>
      <c r="AB83" s="45" t="s">
        <v>9</v>
      </c>
      <c r="AD83" s="242">
        <f t="shared" si="138"/>
        <v>0</v>
      </c>
      <c r="AE83" s="242">
        <f t="shared" ca="1" si="144"/>
        <v>0</v>
      </c>
    </row>
    <row r="84" spans="1:31" ht="15.95" customHeight="1" outlineLevel="1" x14ac:dyDescent="0.2">
      <c r="A84" s="61" t="s">
        <v>144</v>
      </c>
      <c r="B84" s="62">
        <v>246235</v>
      </c>
      <c r="C84" s="62">
        <v>244101</v>
      </c>
      <c r="D84" s="62">
        <v>249854</v>
      </c>
      <c r="E84" s="62">
        <v>247608</v>
      </c>
      <c r="F84" s="62">
        <v>244454</v>
      </c>
      <c r="G84" s="62">
        <v>235396</v>
      </c>
      <c r="H84" s="62">
        <v>233359</v>
      </c>
      <c r="I84" s="62">
        <f t="shared" ref="I84:N84" si="145">SUM(I85:I98)</f>
        <v>231576</v>
      </c>
      <c r="J84" s="62">
        <f t="shared" si="145"/>
        <v>229693</v>
      </c>
      <c r="K84" s="62">
        <f t="shared" si="145"/>
        <v>228309</v>
      </c>
      <c r="L84" s="62">
        <f t="shared" si="145"/>
        <v>226588</v>
      </c>
      <c r="M84" s="62">
        <f t="shared" si="145"/>
        <v>224308</v>
      </c>
      <c r="N84" s="62">
        <f t="shared" si="145"/>
        <v>222508</v>
      </c>
      <c r="O84" s="62">
        <f t="shared" ref="O84:P84" si="146">SUM(O85:O98)</f>
        <v>220470</v>
      </c>
      <c r="P84" s="62">
        <f t="shared" si="146"/>
        <v>221094</v>
      </c>
      <c r="Q84" s="62">
        <f t="shared" ref="Q84:R84" si="147">SUM(Q85:Q98)</f>
        <v>225007</v>
      </c>
      <c r="R84" s="62">
        <f t="shared" si="147"/>
        <v>222912</v>
      </c>
      <c r="S84" s="62">
        <f t="shared" ref="S84:T84" si="148">SUM(S85:S98)</f>
        <v>220619</v>
      </c>
      <c r="T84" s="62">
        <f t="shared" si="148"/>
        <v>218645</v>
      </c>
      <c r="U84" s="62">
        <f t="shared" ref="U84" si="149">SUM(U85:U98)</f>
        <v>216672</v>
      </c>
      <c r="V84" s="34"/>
      <c r="W84" s="62">
        <f t="shared" si="133"/>
        <v>247608</v>
      </c>
      <c r="X84" s="62">
        <f t="shared" si="134"/>
        <v>231576</v>
      </c>
      <c r="Y84" s="62">
        <f t="shared" si="135"/>
        <v>224308</v>
      </c>
      <c r="Z84" s="62">
        <f t="shared" si="136"/>
        <v>225007</v>
      </c>
      <c r="AA84" s="62">
        <f t="shared" ca="1" si="137"/>
        <v>216672</v>
      </c>
      <c r="AB84" s="45" t="s">
        <v>9</v>
      </c>
      <c r="AD84" s="242">
        <f t="shared" si="138"/>
        <v>0</v>
      </c>
      <c r="AE84" s="242">
        <f t="shared" ca="1" si="144"/>
        <v>0</v>
      </c>
    </row>
    <row r="85" spans="1:31" ht="15.95" customHeight="1" outlineLevel="1" x14ac:dyDescent="0.2">
      <c r="A85" s="63" t="s">
        <v>135</v>
      </c>
      <c r="B85" s="58">
        <v>525</v>
      </c>
      <c r="C85" s="58">
        <v>525</v>
      </c>
      <c r="D85" s="58">
        <v>525</v>
      </c>
      <c r="E85" s="58">
        <v>298</v>
      </c>
      <c r="F85" s="58">
        <v>297</v>
      </c>
      <c r="G85" s="58">
        <v>291</v>
      </c>
      <c r="H85" s="58">
        <v>303</v>
      </c>
      <c r="I85" s="58">
        <v>317</v>
      </c>
      <c r="J85" s="58">
        <v>324</v>
      </c>
      <c r="K85" s="58">
        <v>318</v>
      </c>
      <c r="L85" s="58">
        <v>263</v>
      </c>
      <c r="M85" s="58">
        <v>281</v>
      </c>
      <c r="N85" s="58">
        <v>297</v>
      </c>
      <c r="O85" s="58">
        <v>273</v>
      </c>
      <c r="P85" s="58">
        <v>274</v>
      </c>
      <c r="Q85" s="58">
        <v>277</v>
      </c>
      <c r="R85" s="58">
        <v>277</v>
      </c>
      <c r="S85" s="58">
        <v>303</v>
      </c>
      <c r="T85" s="58">
        <v>516</v>
      </c>
      <c r="U85" s="58">
        <v>519</v>
      </c>
      <c r="W85" s="58">
        <f t="shared" si="133"/>
        <v>298</v>
      </c>
      <c r="X85" s="58">
        <f t="shared" si="134"/>
        <v>317</v>
      </c>
      <c r="Y85" s="58">
        <f t="shared" si="135"/>
        <v>281</v>
      </c>
      <c r="Z85" s="58">
        <f t="shared" si="136"/>
        <v>277</v>
      </c>
      <c r="AA85" s="58">
        <f t="shared" ca="1" si="137"/>
        <v>519</v>
      </c>
      <c r="AB85" s="45" t="s">
        <v>9</v>
      </c>
      <c r="AD85" s="242">
        <f t="shared" si="138"/>
        <v>0</v>
      </c>
      <c r="AE85" s="242">
        <f t="shared" ca="1" si="144"/>
        <v>0</v>
      </c>
    </row>
    <row r="86" spans="1:31" ht="15.95" customHeight="1" outlineLevel="1" x14ac:dyDescent="0.2">
      <c r="A86" s="63" t="s">
        <v>136</v>
      </c>
      <c r="B86" s="132">
        <v>0</v>
      </c>
      <c r="C86" s="132">
        <v>0</v>
      </c>
      <c r="D86" s="132">
        <v>0</v>
      </c>
      <c r="E86" s="132">
        <v>0</v>
      </c>
      <c r="F86" s="132">
        <v>0</v>
      </c>
      <c r="G86" s="132">
        <v>0</v>
      </c>
      <c r="H86" s="132">
        <v>0</v>
      </c>
      <c r="I86" s="132">
        <v>0</v>
      </c>
      <c r="J86" s="132">
        <v>0</v>
      </c>
      <c r="K86" s="132">
        <v>0</v>
      </c>
      <c r="L86" s="132">
        <v>0</v>
      </c>
      <c r="M86" s="132">
        <v>0</v>
      </c>
      <c r="N86" s="132">
        <v>0</v>
      </c>
      <c r="O86" s="132">
        <v>0</v>
      </c>
      <c r="P86" s="132">
        <v>0</v>
      </c>
      <c r="Q86" s="132">
        <v>0</v>
      </c>
      <c r="R86" s="132">
        <v>0</v>
      </c>
      <c r="S86" s="132">
        <v>0</v>
      </c>
      <c r="T86" s="58">
        <v>0</v>
      </c>
      <c r="U86" s="58">
        <v>0</v>
      </c>
      <c r="W86" s="54">
        <f t="shared" si="133"/>
        <v>0</v>
      </c>
      <c r="X86" s="54">
        <f t="shared" si="134"/>
        <v>0</v>
      </c>
      <c r="Y86" s="54">
        <f t="shared" si="135"/>
        <v>0</v>
      </c>
      <c r="Z86" s="54">
        <f t="shared" si="136"/>
        <v>0</v>
      </c>
      <c r="AA86" s="54">
        <f t="shared" ca="1" si="137"/>
        <v>0</v>
      </c>
      <c r="AB86" s="45" t="s">
        <v>9</v>
      </c>
      <c r="AD86" s="242">
        <f t="shared" si="138"/>
        <v>0</v>
      </c>
      <c r="AE86" s="242">
        <f t="shared" ca="1" si="144"/>
        <v>0</v>
      </c>
    </row>
    <row r="87" spans="1:31" ht="15.95" customHeight="1" outlineLevel="1" x14ac:dyDescent="0.2">
      <c r="A87" s="63" t="s">
        <v>145</v>
      </c>
      <c r="B87" s="132">
        <v>0</v>
      </c>
      <c r="C87" s="132">
        <v>0</v>
      </c>
      <c r="D87" s="132">
        <v>0</v>
      </c>
      <c r="E87" s="132">
        <v>0</v>
      </c>
      <c r="F87" s="132">
        <v>0</v>
      </c>
      <c r="G87" s="132">
        <v>0</v>
      </c>
      <c r="H87" s="132">
        <v>0</v>
      </c>
      <c r="I87" s="132">
        <v>0</v>
      </c>
      <c r="J87" s="132">
        <v>0</v>
      </c>
      <c r="K87" s="132">
        <v>0</v>
      </c>
      <c r="L87" s="132">
        <v>0</v>
      </c>
      <c r="M87" s="132">
        <v>0</v>
      </c>
      <c r="N87" s="132">
        <v>0</v>
      </c>
      <c r="O87" s="132">
        <v>0</v>
      </c>
      <c r="P87" s="132">
        <v>0</v>
      </c>
      <c r="Q87" s="132">
        <v>0</v>
      </c>
      <c r="R87" s="132">
        <v>0</v>
      </c>
      <c r="S87" s="132">
        <v>0</v>
      </c>
      <c r="T87" s="58">
        <v>0</v>
      </c>
      <c r="U87" s="58">
        <v>0</v>
      </c>
      <c r="W87" s="54">
        <f t="shared" si="133"/>
        <v>0</v>
      </c>
      <c r="X87" s="54">
        <f t="shared" si="134"/>
        <v>0</v>
      </c>
      <c r="Y87" s="54">
        <f t="shared" si="135"/>
        <v>0</v>
      </c>
      <c r="Z87" s="54">
        <f t="shared" si="136"/>
        <v>0</v>
      </c>
      <c r="AA87" s="54">
        <f t="shared" ca="1" si="137"/>
        <v>0</v>
      </c>
      <c r="AB87" s="45" t="s">
        <v>9</v>
      </c>
      <c r="AD87" s="242">
        <f t="shared" si="138"/>
        <v>0</v>
      </c>
      <c r="AE87" s="242">
        <f t="shared" ca="1" si="144"/>
        <v>0</v>
      </c>
    </row>
    <row r="88" spans="1:31" ht="15.95" customHeight="1" outlineLevel="1" x14ac:dyDescent="0.2">
      <c r="A88" s="63" t="s">
        <v>134</v>
      </c>
      <c r="B88" s="54">
        <v>0</v>
      </c>
      <c r="C88" s="54">
        <v>0</v>
      </c>
      <c r="D88" s="54">
        <v>7875</v>
      </c>
      <c r="E88" s="54">
        <v>7968</v>
      </c>
      <c r="F88" s="54">
        <v>6939</v>
      </c>
      <c r="G88" s="54">
        <v>0</v>
      </c>
      <c r="H88" s="54">
        <v>0</v>
      </c>
      <c r="I88" s="54">
        <v>0</v>
      </c>
      <c r="J88" s="54">
        <v>0</v>
      </c>
      <c r="K88" s="54">
        <v>0</v>
      </c>
      <c r="L88" s="54">
        <v>0</v>
      </c>
      <c r="M88" s="54">
        <v>0</v>
      </c>
      <c r="N88" s="54">
        <v>0</v>
      </c>
      <c r="O88" s="54">
        <v>0</v>
      </c>
      <c r="P88" s="54">
        <v>0</v>
      </c>
      <c r="Q88" s="54">
        <v>0</v>
      </c>
      <c r="R88" s="54">
        <v>0</v>
      </c>
      <c r="S88" s="54">
        <v>0</v>
      </c>
      <c r="T88" s="58">
        <v>0</v>
      </c>
      <c r="U88" s="58">
        <v>0</v>
      </c>
      <c r="W88" s="54">
        <f t="shared" si="133"/>
        <v>7968</v>
      </c>
      <c r="X88" s="54">
        <f t="shared" si="134"/>
        <v>0</v>
      </c>
      <c r="Y88" s="54">
        <f t="shared" si="135"/>
        <v>0</v>
      </c>
      <c r="Z88" s="54">
        <f t="shared" si="136"/>
        <v>0</v>
      </c>
      <c r="AA88" s="54">
        <f t="shared" ca="1" si="137"/>
        <v>0</v>
      </c>
      <c r="AB88" s="45" t="s">
        <v>9</v>
      </c>
      <c r="AD88" s="242">
        <f t="shared" si="138"/>
        <v>0</v>
      </c>
      <c r="AE88" s="242">
        <f t="shared" ca="1" si="144"/>
        <v>0</v>
      </c>
    </row>
    <row r="89" spans="1:31" ht="15.95" customHeight="1" outlineLevel="1" x14ac:dyDescent="0.2">
      <c r="A89" s="63" t="s">
        <v>137</v>
      </c>
      <c r="B89" s="132">
        <v>0</v>
      </c>
      <c r="C89" s="132">
        <v>0</v>
      </c>
      <c r="D89" s="132">
        <v>0</v>
      </c>
      <c r="E89" s="132">
        <v>0</v>
      </c>
      <c r="F89" s="132">
        <v>0</v>
      </c>
      <c r="G89" s="132">
        <v>0</v>
      </c>
      <c r="H89" s="132">
        <v>0</v>
      </c>
      <c r="I89" s="132">
        <v>0</v>
      </c>
      <c r="J89" s="132">
        <v>0</v>
      </c>
      <c r="K89" s="132">
        <v>0</v>
      </c>
      <c r="L89" s="132">
        <v>0</v>
      </c>
      <c r="M89" s="132">
        <v>0</v>
      </c>
      <c r="N89" s="132">
        <v>0</v>
      </c>
      <c r="O89" s="132">
        <v>0</v>
      </c>
      <c r="P89" s="132">
        <v>0</v>
      </c>
      <c r="Q89" s="132">
        <v>0</v>
      </c>
      <c r="R89" s="132">
        <v>0</v>
      </c>
      <c r="S89" s="132">
        <v>0</v>
      </c>
      <c r="T89" s="58">
        <v>0</v>
      </c>
      <c r="U89" s="58">
        <v>0</v>
      </c>
      <c r="W89" s="54">
        <f t="shared" si="133"/>
        <v>0</v>
      </c>
      <c r="X89" s="54">
        <f t="shared" si="134"/>
        <v>0</v>
      </c>
      <c r="Y89" s="54">
        <f t="shared" si="135"/>
        <v>0</v>
      </c>
      <c r="Z89" s="54">
        <f t="shared" si="136"/>
        <v>0</v>
      </c>
      <c r="AA89" s="54">
        <f t="shared" ca="1" si="137"/>
        <v>0</v>
      </c>
      <c r="AB89" s="45" t="s">
        <v>9</v>
      </c>
      <c r="AD89" s="242">
        <f t="shared" si="138"/>
        <v>0</v>
      </c>
      <c r="AE89" s="242">
        <f t="shared" ca="1" si="144"/>
        <v>0</v>
      </c>
    </row>
    <row r="90" spans="1:31" ht="15.95" customHeight="1" outlineLevel="1" x14ac:dyDescent="0.2">
      <c r="A90" s="63" t="s">
        <v>146</v>
      </c>
      <c r="B90" s="132">
        <v>0</v>
      </c>
      <c r="C90" s="132">
        <v>0</v>
      </c>
      <c r="D90" s="132">
        <v>0</v>
      </c>
      <c r="E90" s="132">
        <v>0</v>
      </c>
      <c r="F90" s="132">
        <v>0</v>
      </c>
      <c r="G90" s="132">
        <v>0</v>
      </c>
      <c r="H90" s="132">
        <v>0</v>
      </c>
      <c r="I90" s="132">
        <v>0</v>
      </c>
      <c r="J90" s="132">
        <v>0</v>
      </c>
      <c r="K90" s="132">
        <v>0</v>
      </c>
      <c r="L90" s="132">
        <v>0</v>
      </c>
      <c r="M90" s="132">
        <v>0</v>
      </c>
      <c r="N90" s="132">
        <v>0</v>
      </c>
      <c r="O90" s="132">
        <v>0</v>
      </c>
      <c r="P90" s="132">
        <v>0</v>
      </c>
      <c r="Q90" s="132">
        <v>0</v>
      </c>
      <c r="R90" s="132">
        <v>0</v>
      </c>
      <c r="S90" s="132">
        <v>0</v>
      </c>
      <c r="T90" s="58">
        <v>0</v>
      </c>
      <c r="U90" s="58">
        <v>0</v>
      </c>
      <c r="W90" s="54">
        <f t="shared" si="133"/>
        <v>0</v>
      </c>
      <c r="X90" s="54">
        <f t="shared" si="134"/>
        <v>0</v>
      </c>
      <c r="Y90" s="54">
        <f t="shared" si="135"/>
        <v>0</v>
      </c>
      <c r="Z90" s="54">
        <f t="shared" si="136"/>
        <v>0</v>
      </c>
      <c r="AA90" s="54">
        <f t="shared" ca="1" si="137"/>
        <v>0</v>
      </c>
      <c r="AB90" s="45" t="s">
        <v>9</v>
      </c>
      <c r="AD90" s="242">
        <f t="shared" si="138"/>
        <v>0</v>
      </c>
      <c r="AE90" s="242">
        <f t="shared" ca="1" si="144"/>
        <v>0</v>
      </c>
    </row>
    <row r="91" spans="1:31" ht="15.95" customHeight="1" outlineLevel="1" x14ac:dyDescent="0.2">
      <c r="A91" s="63" t="s">
        <v>138</v>
      </c>
      <c r="B91" s="132">
        <v>0</v>
      </c>
      <c r="C91" s="132">
        <v>0</v>
      </c>
      <c r="D91" s="132">
        <v>0</v>
      </c>
      <c r="E91" s="132">
        <v>0</v>
      </c>
      <c r="F91" s="132">
        <v>0</v>
      </c>
      <c r="G91" s="132">
        <v>0</v>
      </c>
      <c r="H91" s="132">
        <v>0</v>
      </c>
      <c r="I91" s="132">
        <v>0</v>
      </c>
      <c r="J91" s="132">
        <v>0</v>
      </c>
      <c r="K91" s="132">
        <v>0</v>
      </c>
      <c r="L91" s="132">
        <v>0</v>
      </c>
      <c r="M91" s="132">
        <v>0</v>
      </c>
      <c r="N91" s="132">
        <v>0</v>
      </c>
      <c r="O91" s="132">
        <v>0</v>
      </c>
      <c r="P91" s="132">
        <v>0</v>
      </c>
      <c r="Q91" s="132">
        <v>0</v>
      </c>
      <c r="R91" s="132">
        <v>0</v>
      </c>
      <c r="S91" s="132">
        <v>0</v>
      </c>
      <c r="T91" s="58">
        <v>0</v>
      </c>
      <c r="U91" s="58">
        <v>0</v>
      </c>
      <c r="W91" s="54">
        <f t="shared" si="133"/>
        <v>0</v>
      </c>
      <c r="X91" s="54">
        <f t="shared" si="134"/>
        <v>0</v>
      </c>
      <c r="Y91" s="54">
        <f t="shared" si="135"/>
        <v>0</v>
      </c>
      <c r="Z91" s="54">
        <f t="shared" si="136"/>
        <v>0</v>
      </c>
      <c r="AA91" s="54">
        <f t="shared" ca="1" si="137"/>
        <v>0</v>
      </c>
      <c r="AB91" s="45" t="s">
        <v>9</v>
      </c>
      <c r="AD91" s="242">
        <f t="shared" si="138"/>
        <v>0</v>
      </c>
      <c r="AE91" s="242">
        <f t="shared" ca="1" si="144"/>
        <v>0</v>
      </c>
    </row>
    <row r="92" spans="1:31" ht="15.95" customHeight="1" outlineLevel="1" x14ac:dyDescent="0.2">
      <c r="A92" s="63" t="s">
        <v>139</v>
      </c>
      <c r="B92" s="132">
        <v>0</v>
      </c>
      <c r="C92" s="132">
        <v>0</v>
      </c>
      <c r="D92" s="132">
        <v>0</v>
      </c>
      <c r="E92" s="132">
        <v>0</v>
      </c>
      <c r="F92" s="132">
        <v>0</v>
      </c>
      <c r="G92" s="132">
        <v>0</v>
      </c>
      <c r="H92" s="132">
        <v>0</v>
      </c>
      <c r="I92" s="132">
        <v>0</v>
      </c>
      <c r="J92" s="132">
        <v>0</v>
      </c>
      <c r="K92" s="132">
        <v>0</v>
      </c>
      <c r="L92" s="132">
        <v>0</v>
      </c>
      <c r="M92" s="132">
        <v>0</v>
      </c>
      <c r="N92" s="132">
        <v>0</v>
      </c>
      <c r="O92" s="132">
        <v>0</v>
      </c>
      <c r="P92" s="132">
        <v>0</v>
      </c>
      <c r="Q92" s="132">
        <v>0</v>
      </c>
      <c r="R92" s="132">
        <v>0</v>
      </c>
      <c r="S92" s="132">
        <v>0</v>
      </c>
      <c r="T92" s="58">
        <v>0</v>
      </c>
      <c r="U92" s="58">
        <v>0</v>
      </c>
      <c r="W92" s="54">
        <f t="shared" si="133"/>
        <v>0</v>
      </c>
      <c r="X92" s="54">
        <f t="shared" si="134"/>
        <v>0</v>
      </c>
      <c r="Y92" s="54">
        <f t="shared" si="135"/>
        <v>0</v>
      </c>
      <c r="Z92" s="54">
        <f t="shared" si="136"/>
        <v>0</v>
      </c>
      <c r="AA92" s="54">
        <f t="shared" ca="1" si="137"/>
        <v>0</v>
      </c>
      <c r="AB92" s="45" t="s">
        <v>9</v>
      </c>
      <c r="AD92" s="242">
        <f t="shared" si="138"/>
        <v>0</v>
      </c>
      <c r="AE92" s="242">
        <f t="shared" ca="1" si="144"/>
        <v>0</v>
      </c>
    </row>
    <row r="93" spans="1:31" ht="15.95" customHeight="1" outlineLevel="1" x14ac:dyDescent="0.2">
      <c r="A93" s="63" t="s">
        <v>140</v>
      </c>
      <c r="B93" s="54">
        <v>44</v>
      </c>
      <c r="C93" s="54">
        <v>34</v>
      </c>
      <c r="D93" s="54">
        <v>34</v>
      </c>
      <c r="E93" s="54">
        <v>34</v>
      </c>
      <c r="F93" s="54">
        <v>34</v>
      </c>
      <c r="G93" s="54">
        <v>34</v>
      </c>
      <c r="H93" s="54">
        <v>109</v>
      </c>
      <c r="I93" s="54">
        <v>131</v>
      </c>
      <c r="J93" s="54">
        <v>131</v>
      </c>
      <c r="K93" s="54">
        <v>131</v>
      </c>
      <c r="L93" s="54">
        <v>131</v>
      </c>
      <c r="M93" s="54">
        <v>131</v>
      </c>
      <c r="N93" s="54">
        <v>288</v>
      </c>
      <c r="O93" s="54">
        <v>288</v>
      </c>
      <c r="P93" s="54">
        <v>288</v>
      </c>
      <c r="Q93" s="54">
        <v>288</v>
      </c>
      <c r="R93" s="54">
        <v>288</v>
      </c>
      <c r="S93" s="54">
        <v>288</v>
      </c>
      <c r="T93" s="58">
        <v>288</v>
      </c>
      <c r="U93" s="58">
        <v>325</v>
      </c>
      <c r="W93" s="54">
        <f t="shared" si="133"/>
        <v>34</v>
      </c>
      <c r="X93" s="54">
        <f t="shared" si="134"/>
        <v>131</v>
      </c>
      <c r="Y93" s="54">
        <f t="shared" si="135"/>
        <v>131</v>
      </c>
      <c r="Z93" s="54">
        <f t="shared" si="136"/>
        <v>288</v>
      </c>
      <c r="AA93" s="54">
        <f t="shared" ca="1" si="137"/>
        <v>325</v>
      </c>
      <c r="AB93" s="45" t="s">
        <v>9</v>
      </c>
      <c r="AD93" s="242">
        <f t="shared" si="138"/>
        <v>0</v>
      </c>
      <c r="AE93" s="242">
        <f t="shared" ca="1" si="144"/>
        <v>0</v>
      </c>
    </row>
    <row r="94" spans="1:31" ht="15.95" customHeight="1" outlineLevel="1" x14ac:dyDescent="0.2">
      <c r="A94" s="63" t="s">
        <v>142</v>
      </c>
      <c r="B94" s="132">
        <v>0</v>
      </c>
      <c r="C94" s="132">
        <v>0</v>
      </c>
      <c r="D94" s="132">
        <v>0</v>
      </c>
      <c r="E94" s="132">
        <v>0</v>
      </c>
      <c r="F94" s="132">
        <v>0</v>
      </c>
      <c r="G94" s="132">
        <v>0</v>
      </c>
      <c r="H94" s="132">
        <v>0</v>
      </c>
      <c r="I94" s="132">
        <v>0</v>
      </c>
      <c r="J94" s="132">
        <v>0</v>
      </c>
      <c r="K94" s="132">
        <v>0</v>
      </c>
      <c r="L94" s="132">
        <v>0</v>
      </c>
      <c r="M94" s="132">
        <v>0</v>
      </c>
      <c r="N94" s="132">
        <v>0</v>
      </c>
      <c r="O94" s="132">
        <v>0</v>
      </c>
      <c r="P94" s="132">
        <v>0</v>
      </c>
      <c r="Q94" s="132">
        <v>0</v>
      </c>
      <c r="R94" s="132">
        <v>0</v>
      </c>
      <c r="S94" s="132">
        <v>0</v>
      </c>
      <c r="T94" s="58">
        <v>0</v>
      </c>
      <c r="U94" s="58">
        <v>0</v>
      </c>
      <c r="W94" s="54">
        <f t="shared" si="133"/>
        <v>0</v>
      </c>
      <c r="X94" s="54">
        <f t="shared" si="134"/>
        <v>0</v>
      </c>
      <c r="Y94" s="54">
        <f t="shared" si="135"/>
        <v>0</v>
      </c>
      <c r="Z94" s="54">
        <f t="shared" si="136"/>
        <v>0</v>
      </c>
      <c r="AA94" s="54">
        <f t="shared" ca="1" si="137"/>
        <v>0</v>
      </c>
      <c r="AB94" s="45" t="s">
        <v>9</v>
      </c>
      <c r="AD94" s="242">
        <f t="shared" si="138"/>
        <v>0</v>
      </c>
      <c r="AE94" s="242">
        <f t="shared" ca="1" si="144"/>
        <v>0</v>
      </c>
    </row>
    <row r="95" spans="1:31" ht="15.95" customHeight="1" outlineLevel="1" x14ac:dyDescent="0.2">
      <c r="A95" s="63" t="s">
        <v>143</v>
      </c>
      <c r="B95" s="132">
        <v>0</v>
      </c>
      <c r="C95" s="132">
        <v>0</v>
      </c>
      <c r="D95" s="132">
        <v>0</v>
      </c>
      <c r="E95" s="132">
        <v>0</v>
      </c>
      <c r="F95" s="132">
        <v>0</v>
      </c>
      <c r="G95" s="132">
        <v>0</v>
      </c>
      <c r="H95" s="132">
        <v>0</v>
      </c>
      <c r="I95" s="132">
        <v>0</v>
      </c>
      <c r="J95" s="132">
        <v>0</v>
      </c>
      <c r="K95" s="132">
        <v>0</v>
      </c>
      <c r="L95" s="132">
        <v>0</v>
      </c>
      <c r="M95" s="132">
        <v>0</v>
      </c>
      <c r="N95" s="132">
        <v>0</v>
      </c>
      <c r="O95" s="132">
        <v>0</v>
      </c>
      <c r="P95" s="132">
        <v>0</v>
      </c>
      <c r="Q95" s="132">
        <v>0</v>
      </c>
      <c r="R95" s="132">
        <v>0</v>
      </c>
      <c r="S95" s="132">
        <v>0</v>
      </c>
      <c r="T95" s="58">
        <v>0</v>
      </c>
      <c r="U95" s="58">
        <v>0</v>
      </c>
      <c r="W95" s="54">
        <f t="shared" si="133"/>
        <v>0</v>
      </c>
      <c r="X95" s="54">
        <f t="shared" si="134"/>
        <v>0</v>
      </c>
      <c r="Y95" s="54">
        <f t="shared" si="135"/>
        <v>0</v>
      </c>
      <c r="Z95" s="54">
        <f t="shared" si="136"/>
        <v>0</v>
      </c>
      <c r="AA95" s="54">
        <f t="shared" ca="1" si="137"/>
        <v>0</v>
      </c>
      <c r="AB95" s="45" t="s">
        <v>9</v>
      </c>
      <c r="AD95" s="242">
        <f t="shared" si="138"/>
        <v>0</v>
      </c>
      <c r="AE95" s="242">
        <f t="shared" ca="1" si="144"/>
        <v>0</v>
      </c>
    </row>
    <row r="96" spans="1:31" ht="15.95" customHeight="1" outlineLevel="1" x14ac:dyDescent="0.2">
      <c r="A96" s="63" t="s">
        <v>147</v>
      </c>
      <c r="B96" s="132">
        <v>0</v>
      </c>
      <c r="C96" s="132">
        <v>0</v>
      </c>
      <c r="D96" s="132">
        <v>0</v>
      </c>
      <c r="E96" s="132">
        <v>0</v>
      </c>
      <c r="F96" s="132">
        <v>0</v>
      </c>
      <c r="G96" s="132">
        <v>0</v>
      </c>
      <c r="H96" s="132">
        <v>0</v>
      </c>
      <c r="I96" s="132">
        <v>0</v>
      </c>
      <c r="J96" s="132">
        <v>0</v>
      </c>
      <c r="K96" s="132">
        <v>0</v>
      </c>
      <c r="L96" s="132">
        <v>0</v>
      </c>
      <c r="M96" s="132">
        <v>0</v>
      </c>
      <c r="N96" s="132">
        <v>0</v>
      </c>
      <c r="O96" s="132">
        <v>0</v>
      </c>
      <c r="P96" s="132">
        <v>0</v>
      </c>
      <c r="Q96" s="132">
        <v>0</v>
      </c>
      <c r="R96" s="132">
        <v>0</v>
      </c>
      <c r="S96" s="132">
        <v>0</v>
      </c>
      <c r="T96" s="58">
        <v>0</v>
      </c>
      <c r="U96" s="58">
        <v>0</v>
      </c>
      <c r="W96" s="54">
        <f t="shared" si="133"/>
        <v>0</v>
      </c>
      <c r="X96" s="54">
        <f t="shared" si="134"/>
        <v>0</v>
      </c>
      <c r="Y96" s="54">
        <f t="shared" si="135"/>
        <v>0</v>
      </c>
      <c r="Z96" s="54">
        <f t="shared" si="136"/>
        <v>0</v>
      </c>
      <c r="AA96" s="54">
        <f t="shared" ca="1" si="137"/>
        <v>0</v>
      </c>
      <c r="AB96" s="45" t="s">
        <v>9</v>
      </c>
      <c r="AD96" s="242">
        <f t="shared" si="138"/>
        <v>0</v>
      </c>
      <c r="AE96" s="242">
        <f t="shared" ca="1" si="144"/>
        <v>0</v>
      </c>
    </row>
    <row r="97" spans="1:31" ht="15.95" customHeight="1" outlineLevel="1" x14ac:dyDescent="0.2">
      <c r="A97" s="63" t="s">
        <v>148</v>
      </c>
      <c r="B97" s="54">
        <v>242283</v>
      </c>
      <c r="C97" s="54">
        <v>240159</v>
      </c>
      <c r="D97" s="54">
        <v>237992</v>
      </c>
      <c r="E97" s="54">
        <v>235880</v>
      </c>
      <c r="F97" s="54">
        <v>233756</v>
      </c>
      <c r="G97" s="54">
        <v>231643</v>
      </c>
      <c r="H97" s="54">
        <v>229519</v>
      </c>
      <c r="I97" s="54">
        <v>227700</v>
      </c>
      <c r="J97" s="54">
        <v>225810</v>
      </c>
      <c r="K97" s="54">
        <v>224432</v>
      </c>
      <c r="L97" s="54">
        <v>222766</v>
      </c>
      <c r="M97" s="54">
        <v>220468</v>
      </c>
      <c r="N97" s="54">
        <v>218495</v>
      </c>
      <c r="O97" s="54">
        <v>216473</v>
      </c>
      <c r="P97" s="54">
        <v>217096</v>
      </c>
      <c r="Q97" s="54">
        <v>221124</v>
      </c>
      <c r="R97" s="54">
        <v>219029</v>
      </c>
      <c r="S97" s="54">
        <v>216711</v>
      </c>
      <c r="T97" s="58">
        <v>214524</v>
      </c>
      <c r="U97" s="58">
        <v>212512</v>
      </c>
      <c r="W97" s="54">
        <f t="shared" si="133"/>
        <v>235880</v>
      </c>
      <c r="X97" s="54">
        <f t="shared" si="134"/>
        <v>227700</v>
      </c>
      <c r="Y97" s="54">
        <f t="shared" si="135"/>
        <v>220468</v>
      </c>
      <c r="Z97" s="54">
        <f t="shared" si="136"/>
        <v>221124</v>
      </c>
      <c r="AA97" s="54">
        <f t="shared" ca="1" si="137"/>
        <v>212512</v>
      </c>
      <c r="AB97" s="45" t="s">
        <v>9</v>
      </c>
      <c r="AD97" s="242">
        <f t="shared" si="138"/>
        <v>0</v>
      </c>
      <c r="AE97" s="242">
        <f t="shared" ca="1" si="144"/>
        <v>0</v>
      </c>
    </row>
    <row r="98" spans="1:31" ht="15.95" customHeight="1" outlineLevel="1" x14ac:dyDescent="0.2">
      <c r="A98" s="63" t="s">
        <v>149</v>
      </c>
      <c r="B98" s="54">
        <v>3383</v>
      </c>
      <c r="C98" s="54">
        <v>3383</v>
      </c>
      <c r="D98" s="54">
        <v>3428</v>
      </c>
      <c r="E98" s="54">
        <v>3428</v>
      </c>
      <c r="F98" s="54">
        <v>3428</v>
      </c>
      <c r="G98" s="54">
        <v>3428</v>
      </c>
      <c r="H98" s="54">
        <v>3428</v>
      </c>
      <c r="I98" s="54">
        <v>3428</v>
      </c>
      <c r="J98" s="54">
        <v>3428</v>
      </c>
      <c r="K98" s="54">
        <v>3428</v>
      </c>
      <c r="L98" s="54">
        <v>3428</v>
      </c>
      <c r="M98" s="54">
        <v>3428</v>
      </c>
      <c r="N98" s="54">
        <v>3428</v>
      </c>
      <c r="O98" s="54">
        <v>3436</v>
      </c>
      <c r="P98" s="54">
        <v>3436</v>
      </c>
      <c r="Q98" s="54">
        <v>3318</v>
      </c>
      <c r="R98" s="54">
        <v>3318</v>
      </c>
      <c r="S98" s="54">
        <v>3317</v>
      </c>
      <c r="T98" s="58">
        <v>3317</v>
      </c>
      <c r="U98" s="58">
        <v>3316</v>
      </c>
      <c r="W98" s="54">
        <f t="shared" si="133"/>
        <v>3428</v>
      </c>
      <c r="X98" s="54">
        <f t="shared" si="134"/>
        <v>3428</v>
      </c>
      <c r="Y98" s="54">
        <f t="shared" si="135"/>
        <v>3428</v>
      </c>
      <c r="Z98" s="54">
        <f t="shared" si="136"/>
        <v>3318</v>
      </c>
      <c r="AA98" s="54">
        <f t="shared" ca="1" si="137"/>
        <v>3316</v>
      </c>
      <c r="AB98" s="45" t="s">
        <v>9</v>
      </c>
      <c r="AD98" s="242">
        <f t="shared" si="138"/>
        <v>0</v>
      </c>
      <c r="AE98" s="242">
        <f t="shared" ca="1" si="144"/>
        <v>0</v>
      </c>
    </row>
    <row r="99" spans="1:31" ht="15.95" customHeight="1" x14ac:dyDescent="0.2">
      <c r="A99" s="43" t="s">
        <v>150</v>
      </c>
      <c r="B99" s="144">
        <f t="shared" ref="B99:G99" si="150">B100+B113+B126</f>
        <v>288668</v>
      </c>
      <c r="C99" s="144">
        <f t="shared" si="150"/>
        <v>291904</v>
      </c>
      <c r="D99" s="144">
        <f t="shared" si="150"/>
        <v>297798</v>
      </c>
      <c r="E99" s="144">
        <f t="shared" si="150"/>
        <v>300705</v>
      </c>
      <c r="F99" s="144">
        <f t="shared" si="150"/>
        <v>301043</v>
      </c>
      <c r="G99" s="144">
        <f t="shared" si="150"/>
        <v>412819</v>
      </c>
      <c r="H99" s="144">
        <f t="shared" ref="H99:M99" si="151">H100+H113+H126</f>
        <v>278748</v>
      </c>
      <c r="I99" s="144">
        <f t="shared" si="151"/>
        <v>275313</v>
      </c>
      <c r="J99" s="144">
        <f t="shared" si="151"/>
        <v>254552</v>
      </c>
      <c r="K99" s="144">
        <f t="shared" si="151"/>
        <v>257886</v>
      </c>
      <c r="L99" s="144">
        <f t="shared" si="151"/>
        <v>251811</v>
      </c>
      <c r="M99" s="144">
        <f t="shared" si="151"/>
        <v>256463</v>
      </c>
      <c r="N99" s="144">
        <f t="shared" ref="N99:O99" si="152">N100+N113+N126</f>
        <v>261944</v>
      </c>
      <c r="O99" s="144">
        <f t="shared" si="152"/>
        <v>276498</v>
      </c>
      <c r="P99" s="144">
        <f t="shared" ref="P99" si="153">P100+P113+P126</f>
        <v>291188</v>
      </c>
      <c r="Q99" s="144">
        <f t="shared" ref="Q99" si="154">Q100+Q113+Q126</f>
        <v>252694</v>
      </c>
      <c r="R99" s="144">
        <f t="shared" ref="R99:T99" si="155">R100+R113+R126</f>
        <v>261561</v>
      </c>
      <c r="S99" s="144">
        <f t="shared" si="155"/>
        <v>244918</v>
      </c>
      <c r="T99" s="144">
        <f t="shared" si="155"/>
        <v>252985</v>
      </c>
      <c r="U99" s="144">
        <f t="shared" ref="U99" si="156">U100+U113+U126</f>
        <v>239816</v>
      </c>
      <c r="V99" s="34"/>
      <c r="W99" s="44">
        <f t="shared" si="133"/>
        <v>300705</v>
      </c>
      <c r="X99" s="44">
        <f t="shared" si="134"/>
        <v>275313</v>
      </c>
      <c r="Y99" s="44">
        <f t="shared" si="135"/>
        <v>256463</v>
      </c>
      <c r="Z99" s="44">
        <f t="shared" si="136"/>
        <v>252694</v>
      </c>
      <c r="AA99" s="44">
        <f t="shared" ca="1" si="137"/>
        <v>239816</v>
      </c>
      <c r="AB99" s="45" t="s">
        <v>9</v>
      </c>
      <c r="AD99" s="242">
        <f t="shared" si="138"/>
        <v>0</v>
      </c>
      <c r="AE99" s="242">
        <f t="shared" ca="1" si="144"/>
        <v>0</v>
      </c>
    </row>
    <row r="100" spans="1:31" ht="15.95" customHeight="1" outlineLevel="1" x14ac:dyDescent="0.2">
      <c r="A100" s="61" t="s">
        <v>151</v>
      </c>
      <c r="B100" s="62">
        <v>56087</v>
      </c>
      <c r="C100" s="62">
        <v>56382</v>
      </c>
      <c r="D100" s="62">
        <v>58429</v>
      </c>
      <c r="E100" s="62">
        <v>145637</v>
      </c>
      <c r="F100" s="62">
        <v>143700</v>
      </c>
      <c r="G100" s="62">
        <v>48662</v>
      </c>
      <c r="H100" s="62">
        <v>29682</v>
      </c>
      <c r="I100" s="62">
        <f t="shared" ref="I100:N100" si="157">SUM(I101:I112)</f>
        <v>24478</v>
      </c>
      <c r="J100" s="62">
        <f t="shared" si="157"/>
        <v>12934</v>
      </c>
      <c r="K100" s="62">
        <f t="shared" si="157"/>
        <v>218639</v>
      </c>
      <c r="L100" s="62">
        <f t="shared" si="157"/>
        <v>222870</v>
      </c>
      <c r="M100" s="62">
        <f t="shared" si="157"/>
        <v>236489</v>
      </c>
      <c r="N100" s="62">
        <f t="shared" si="157"/>
        <v>238596</v>
      </c>
      <c r="O100" s="62">
        <f t="shared" ref="O100:P100" si="158">SUM(O101:O112)</f>
        <v>11975</v>
      </c>
      <c r="P100" s="62">
        <f t="shared" si="158"/>
        <v>51958</v>
      </c>
      <c r="Q100" s="62">
        <f t="shared" ref="Q100:R100" si="159">SUM(Q101:Q112)</f>
        <v>14876</v>
      </c>
      <c r="R100" s="62">
        <f t="shared" si="159"/>
        <v>20734</v>
      </c>
      <c r="S100" s="62">
        <f t="shared" ref="S100:T100" si="160">SUM(S101:S112)</f>
        <v>13723</v>
      </c>
      <c r="T100" s="62">
        <f t="shared" si="160"/>
        <v>18349</v>
      </c>
      <c r="U100" s="62">
        <f t="shared" ref="U100" si="161">SUM(U101:U112)</f>
        <v>7772</v>
      </c>
      <c r="W100" s="62">
        <f t="shared" si="133"/>
        <v>145637</v>
      </c>
      <c r="X100" s="62">
        <f t="shared" si="134"/>
        <v>24478</v>
      </c>
      <c r="Y100" s="62">
        <f t="shared" si="135"/>
        <v>236489</v>
      </c>
      <c r="Z100" s="62">
        <f t="shared" si="136"/>
        <v>14876</v>
      </c>
      <c r="AA100" s="62">
        <f t="shared" ca="1" si="137"/>
        <v>7772</v>
      </c>
      <c r="AB100" s="45" t="s">
        <v>9</v>
      </c>
      <c r="AD100" s="242">
        <f t="shared" si="138"/>
        <v>0</v>
      </c>
      <c r="AE100" s="242">
        <f t="shared" ca="1" si="144"/>
        <v>0</v>
      </c>
    </row>
    <row r="101" spans="1:31" ht="15.95" customHeight="1" outlineLevel="1" x14ac:dyDescent="0.2">
      <c r="A101" s="63" t="s">
        <v>152</v>
      </c>
      <c r="B101" s="54">
        <v>13249</v>
      </c>
      <c r="C101" s="54">
        <v>13185</v>
      </c>
      <c r="D101" s="54">
        <v>13178</v>
      </c>
      <c r="E101" s="54">
        <v>98270</v>
      </c>
      <c r="F101" s="54">
        <v>95101</v>
      </c>
      <c r="G101" s="54">
        <v>-332</v>
      </c>
      <c r="H101" s="54">
        <v>-371</v>
      </c>
      <c r="I101" s="54">
        <v>-371</v>
      </c>
      <c r="J101" s="54">
        <v>-371</v>
      </c>
      <c r="K101" s="54">
        <v>212071</v>
      </c>
      <c r="L101" s="54">
        <v>216570</v>
      </c>
      <c r="M101" s="54">
        <v>222456</v>
      </c>
      <c r="N101" s="54">
        <v>229776</v>
      </c>
      <c r="O101" s="54">
        <v>0</v>
      </c>
      <c r="P101" s="54">
        <v>0</v>
      </c>
      <c r="Q101" s="54">
        <v>0</v>
      </c>
      <c r="R101" s="54">
        <v>0</v>
      </c>
      <c r="S101" s="54">
        <v>0</v>
      </c>
      <c r="T101" s="54">
        <v>0</v>
      </c>
      <c r="U101" s="54">
        <v>0</v>
      </c>
      <c r="W101" s="54">
        <f t="shared" si="133"/>
        <v>98270</v>
      </c>
      <c r="X101" s="54">
        <f t="shared" si="134"/>
        <v>-371</v>
      </c>
      <c r="Y101" s="54">
        <f t="shared" si="135"/>
        <v>222456</v>
      </c>
      <c r="Z101" s="54">
        <f t="shared" si="136"/>
        <v>0</v>
      </c>
      <c r="AA101" s="54">
        <f t="shared" ca="1" si="137"/>
        <v>0</v>
      </c>
      <c r="AB101" s="45" t="s">
        <v>9</v>
      </c>
      <c r="AD101" s="242">
        <f t="shared" si="138"/>
        <v>0</v>
      </c>
      <c r="AE101" s="242">
        <f t="shared" ca="1" si="144"/>
        <v>0</v>
      </c>
    </row>
    <row r="102" spans="1:31" ht="15.95" customHeight="1" outlineLevel="1" x14ac:dyDescent="0.2">
      <c r="A102" s="63" t="s">
        <v>153</v>
      </c>
      <c r="B102" s="132">
        <v>0</v>
      </c>
      <c r="C102" s="132">
        <v>0</v>
      </c>
      <c r="D102" s="132">
        <v>0</v>
      </c>
      <c r="E102" s="132">
        <v>0</v>
      </c>
      <c r="F102" s="132">
        <v>0</v>
      </c>
      <c r="G102" s="132">
        <v>0</v>
      </c>
      <c r="H102" s="132">
        <v>0</v>
      </c>
      <c r="I102" s="132">
        <v>0</v>
      </c>
      <c r="J102" s="132">
        <v>0</v>
      </c>
      <c r="K102" s="132">
        <v>0</v>
      </c>
      <c r="L102" s="132">
        <v>0</v>
      </c>
      <c r="M102" s="132">
        <v>0</v>
      </c>
      <c r="N102" s="132">
        <v>0</v>
      </c>
      <c r="O102" s="132">
        <v>2742</v>
      </c>
      <c r="P102" s="132">
        <v>11876</v>
      </c>
      <c r="Q102" s="132">
        <v>4151</v>
      </c>
      <c r="R102" s="132">
        <v>13137</v>
      </c>
      <c r="S102" s="132">
        <v>4130</v>
      </c>
      <c r="T102" s="54">
        <v>13078</v>
      </c>
      <c r="U102" s="54">
        <v>3433</v>
      </c>
      <c r="W102" s="54">
        <f t="shared" ref="W102:W133" si="162">E102</f>
        <v>0</v>
      </c>
      <c r="X102" s="54">
        <f t="shared" ref="X102:X133" si="163">I102</f>
        <v>0</v>
      </c>
      <c r="Y102" s="54">
        <f t="shared" ref="Y102:Y133" si="164">M102</f>
        <v>0</v>
      </c>
      <c r="Z102" s="54">
        <f t="shared" ref="Z102:Z133" si="165">Q102</f>
        <v>4151</v>
      </c>
      <c r="AA102" s="54">
        <f t="shared" ref="AA102:AA133" ca="1" si="166">OFFSET(V102,0,-1)</f>
        <v>3433</v>
      </c>
      <c r="AB102" s="45" t="s">
        <v>9</v>
      </c>
      <c r="AD102" s="242">
        <f t="shared" si="138"/>
        <v>0</v>
      </c>
      <c r="AE102" s="242">
        <f t="shared" ca="1" si="144"/>
        <v>0</v>
      </c>
    </row>
    <row r="103" spans="1:31" ht="15.95" customHeight="1" outlineLevel="1" x14ac:dyDescent="0.2">
      <c r="A103" s="63" t="s">
        <v>154</v>
      </c>
      <c r="B103" s="54">
        <v>185</v>
      </c>
      <c r="C103" s="54">
        <v>197</v>
      </c>
      <c r="D103" s="54">
        <v>877</v>
      </c>
      <c r="E103" s="54">
        <v>154</v>
      </c>
      <c r="F103" s="54">
        <v>229</v>
      </c>
      <c r="G103" s="54">
        <v>57</v>
      </c>
      <c r="H103" s="54">
        <v>53</v>
      </c>
      <c r="I103" s="54">
        <v>50</v>
      </c>
      <c r="J103" s="54">
        <v>314</v>
      </c>
      <c r="K103" s="54">
        <v>386</v>
      </c>
      <c r="L103" s="54">
        <v>29</v>
      </c>
      <c r="M103" s="54">
        <v>295</v>
      </c>
      <c r="N103" s="54">
        <v>358</v>
      </c>
      <c r="O103" s="54">
        <v>420</v>
      </c>
      <c r="P103" s="54">
        <v>2621</v>
      </c>
      <c r="Q103" s="54">
        <v>956</v>
      </c>
      <c r="R103" s="54">
        <v>891</v>
      </c>
      <c r="S103" s="54">
        <v>999</v>
      </c>
      <c r="T103" s="54">
        <v>1095</v>
      </c>
      <c r="U103" s="54">
        <v>948</v>
      </c>
      <c r="W103" s="54">
        <f t="shared" si="162"/>
        <v>154</v>
      </c>
      <c r="X103" s="54">
        <f t="shared" si="163"/>
        <v>50</v>
      </c>
      <c r="Y103" s="54">
        <f t="shared" si="164"/>
        <v>295</v>
      </c>
      <c r="Z103" s="54">
        <f t="shared" si="165"/>
        <v>956</v>
      </c>
      <c r="AA103" s="54">
        <f t="shared" ca="1" si="166"/>
        <v>948</v>
      </c>
      <c r="AB103" s="45" t="s">
        <v>9</v>
      </c>
      <c r="AD103" s="242">
        <f t="shared" si="138"/>
        <v>0</v>
      </c>
      <c r="AE103" s="242">
        <f t="shared" ca="1" si="144"/>
        <v>0</v>
      </c>
    </row>
    <row r="104" spans="1:31" ht="15.95" customHeight="1" outlineLevel="1" x14ac:dyDescent="0.2">
      <c r="A104" s="63" t="s">
        <v>155</v>
      </c>
      <c r="B104" s="54">
        <v>941</v>
      </c>
      <c r="C104" s="54">
        <v>838</v>
      </c>
      <c r="D104" s="54">
        <v>933</v>
      </c>
      <c r="E104" s="54">
        <v>1325</v>
      </c>
      <c r="F104" s="54">
        <v>1376</v>
      </c>
      <c r="G104" s="54">
        <v>1033</v>
      </c>
      <c r="H104" s="54">
        <v>1114</v>
      </c>
      <c r="I104" s="54">
        <v>1891</v>
      </c>
      <c r="J104" s="54">
        <v>1940</v>
      </c>
      <c r="K104" s="54">
        <v>1130</v>
      </c>
      <c r="L104" s="54">
        <v>1236</v>
      </c>
      <c r="M104" s="54">
        <v>1595</v>
      </c>
      <c r="N104" s="54">
        <v>1709</v>
      </c>
      <c r="O104" s="54">
        <v>1235</v>
      </c>
      <c r="P104" s="54">
        <v>1270</v>
      </c>
      <c r="Q104" s="54">
        <v>1945</v>
      </c>
      <c r="R104" s="54">
        <v>2148</v>
      </c>
      <c r="S104" s="54">
        <v>1294</v>
      </c>
      <c r="T104" s="54">
        <v>1436</v>
      </c>
      <c r="U104" s="54">
        <v>1488</v>
      </c>
      <c r="W104" s="54">
        <f t="shared" si="162"/>
        <v>1325</v>
      </c>
      <c r="X104" s="54">
        <f t="shared" si="163"/>
        <v>1891</v>
      </c>
      <c r="Y104" s="54">
        <f t="shared" si="164"/>
        <v>1595</v>
      </c>
      <c r="Z104" s="54">
        <f t="shared" si="165"/>
        <v>1945</v>
      </c>
      <c r="AA104" s="54">
        <f t="shared" ca="1" si="166"/>
        <v>1488</v>
      </c>
      <c r="AB104" s="45" t="s">
        <v>9</v>
      </c>
      <c r="AD104" s="242">
        <f t="shared" si="138"/>
        <v>0</v>
      </c>
      <c r="AE104" s="242">
        <f t="shared" ca="1" si="144"/>
        <v>0</v>
      </c>
    </row>
    <row r="105" spans="1:31" ht="15.95" customHeight="1" outlineLevel="1" x14ac:dyDescent="0.2">
      <c r="A105" s="63" t="s">
        <v>156</v>
      </c>
      <c r="B105" s="54">
        <v>1242</v>
      </c>
      <c r="C105" s="54">
        <v>1775</v>
      </c>
      <c r="D105" s="54">
        <v>2602</v>
      </c>
      <c r="E105" s="54">
        <v>2094</v>
      </c>
      <c r="F105" s="54">
        <v>1634</v>
      </c>
      <c r="G105" s="54">
        <v>3227</v>
      </c>
      <c r="H105" s="54">
        <v>3682</v>
      </c>
      <c r="I105" s="54">
        <v>2226</v>
      </c>
      <c r="J105" s="54">
        <v>1381</v>
      </c>
      <c r="K105" s="54">
        <v>1595</v>
      </c>
      <c r="L105" s="54">
        <v>1539</v>
      </c>
      <c r="M105" s="54">
        <v>1281</v>
      </c>
      <c r="N105" s="54">
        <v>1832</v>
      </c>
      <c r="O105" s="54">
        <v>2263</v>
      </c>
      <c r="P105" s="54">
        <v>2259</v>
      </c>
      <c r="Q105" s="54">
        <v>2636</v>
      </c>
      <c r="R105" s="54">
        <v>-688</v>
      </c>
      <c r="S105" s="54">
        <v>646</v>
      </c>
      <c r="T105" s="54">
        <v>1052</v>
      </c>
      <c r="U105" s="54">
        <v>211</v>
      </c>
      <c r="W105" s="54">
        <f t="shared" si="162"/>
        <v>2094</v>
      </c>
      <c r="X105" s="54">
        <f t="shared" si="163"/>
        <v>2226</v>
      </c>
      <c r="Y105" s="54">
        <f t="shared" si="164"/>
        <v>1281</v>
      </c>
      <c r="Z105" s="54">
        <f t="shared" si="165"/>
        <v>2636</v>
      </c>
      <c r="AA105" s="54">
        <f t="shared" ca="1" si="166"/>
        <v>211</v>
      </c>
      <c r="AB105" s="45" t="s">
        <v>9</v>
      </c>
      <c r="AD105" s="242">
        <f t="shared" si="138"/>
        <v>0</v>
      </c>
      <c r="AE105" s="242">
        <f t="shared" ca="1" si="144"/>
        <v>0</v>
      </c>
    </row>
    <row r="106" spans="1:31" ht="15.95" customHeight="1" outlineLevel="1" x14ac:dyDescent="0.2">
      <c r="A106" s="63" t="s">
        <v>157</v>
      </c>
      <c r="B106" s="132">
        <v>0</v>
      </c>
      <c r="C106" s="132">
        <v>0</v>
      </c>
      <c r="D106" s="132">
        <v>0</v>
      </c>
      <c r="E106" s="132">
        <v>0</v>
      </c>
      <c r="F106" s="132">
        <v>0</v>
      </c>
      <c r="G106" s="132">
        <v>0</v>
      </c>
      <c r="H106" s="132">
        <v>0</v>
      </c>
      <c r="I106" s="132">
        <v>0</v>
      </c>
      <c r="J106" s="132">
        <v>0</v>
      </c>
      <c r="K106" s="132">
        <v>0</v>
      </c>
      <c r="L106" s="132">
        <v>0</v>
      </c>
      <c r="M106" s="132">
        <v>0</v>
      </c>
      <c r="N106" s="132">
        <v>0</v>
      </c>
      <c r="O106" s="132">
        <v>0</v>
      </c>
      <c r="P106" s="132">
        <v>0</v>
      </c>
      <c r="Q106" s="132">
        <v>0</v>
      </c>
      <c r="R106" s="132">
        <v>0</v>
      </c>
      <c r="S106" s="132">
        <v>0</v>
      </c>
      <c r="T106" s="54">
        <v>0</v>
      </c>
      <c r="U106" s="54">
        <v>0</v>
      </c>
      <c r="W106" s="54">
        <f t="shared" si="162"/>
        <v>0</v>
      </c>
      <c r="X106" s="54">
        <f t="shared" si="163"/>
        <v>0</v>
      </c>
      <c r="Y106" s="54">
        <f t="shared" si="164"/>
        <v>0</v>
      </c>
      <c r="Z106" s="54">
        <f t="shared" si="165"/>
        <v>0</v>
      </c>
      <c r="AA106" s="54">
        <f t="shared" ca="1" si="166"/>
        <v>0</v>
      </c>
      <c r="AB106" s="45" t="s">
        <v>9</v>
      </c>
      <c r="AD106" s="242">
        <f t="shared" si="138"/>
        <v>0</v>
      </c>
      <c r="AE106" s="242">
        <f t="shared" ca="1" si="144"/>
        <v>0</v>
      </c>
    </row>
    <row r="107" spans="1:31" ht="15.95" customHeight="1" outlineLevel="1" x14ac:dyDescent="0.2">
      <c r="A107" s="63" t="s">
        <v>158</v>
      </c>
      <c r="B107" s="54">
        <v>37636</v>
      </c>
      <c r="C107" s="54">
        <v>37636</v>
      </c>
      <c r="D107" s="54">
        <v>37636</v>
      </c>
      <c r="E107" s="54">
        <v>40571</v>
      </c>
      <c r="F107" s="54">
        <v>40571</v>
      </c>
      <c r="G107" s="54">
        <v>40571</v>
      </c>
      <c r="H107" s="54">
        <v>20336</v>
      </c>
      <c r="I107" s="54">
        <v>15412</v>
      </c>
      <c r="J107" s="54">
        <v>5764</v>
      </c>
      <c r="K107" s="54">
        <v>0</v>
      </c>
      <c r="L107" s="54">
        <v>0</v>
      </c>
      <c r="M107" s="54">
        <v>7465</v>
      </c>
      <c r="N107" s="54">
        <v>1465</v>
      </c>
      <c r="O107" s="54">
        <v>1465</v>
      </c>
      <c r="P107" s="54">
        <v>30011</v>
      </c>
      <c r="Q107" s="54">
        <v>1465</v>
      </c>
      <c r="R107" s="54">
        <v>1465</v>
      </c>
      <c r="S107" s="54">
        <v>5856</v>
      </c>
      <c r="T107" s="54">
        <v>0</v>
      </c>
      <c r="U107" s="54">
        <v>0</v>
      </c>
      <c r="W107" s="54">
        <f t="shared" si="162"/>
        <v>40571</v>
      </c>
      <c r="X107" s="54">
        <f t="shared" si="163"/>
        <v>15412</v>
      </c>
      <c r="Y107" s="54">
        <f t="shared" si="164"/>
        <v>7465</v>
      </c>
      <c r="Z107" s="54">
        <f t="shared" si="165"/>
        <v>1465</v>
      </c>
      <c r="AA107" s="54">
        <f t="shared" ca="1" si="166"/>
        <v>0</v>
      </c>
      <c r="AB107" s="45" t="s">
        <v>9</v>
      </c>
      <c r="AD107" s="242">
        <f t="shared" si="138"/>
        <v>0</v>
      </c>
      <c r="AE107" s="242">
        <f t="shared" ca="1" si="144"/>
        <v>0</v>
      </c>
    </row>
    <row r="108" spans="1:31" ht="15.95" customHeight="1" outlineLevel="1" x14ac:dyDescent="0.2">
      <c r="A108" s="63" t="s">
        <v>159</v>
      </c>
      <c r="B108" s="54">
        <v>204</v>
      </c>
      <c r="C108" s="54">
        <v>207</v>
      </c>
      <c r="D108" s="54">
        <v>211</v>
      </c>
      <c r="E108" s="54">
        <v>213</v>
      </c>
      <c r="F108" s="54">
        <v>215</v>
      </c>
      <c r="G108" s="54">
        <v>217</v>
      </c>
      <c r="H108" s="54">
        <v>218</v>
      </c>
      <c r="I108" s="54">
        <v>219</v>
      </c>
      <c r="J108" s="54">
        <v>220</v>
      </c>
      <c r="K108" s="54">
        <v>222</v>
      </c>
      <c r="L108" s="54">
        <v>225</v>
      </c>
      <c r="M108" s="54">
        <v>78</v>
      </c>
      <c r="N108" s="54">
        <v>80</v>
      </c>
      <c r="O108" s="54">
        <v>83</v>
      </c>
      <c r="P108" s="54">
        <v>85</v>
      </c>
      <c r="Q108" s="54">
        <v>88</v>
      </c>
      <c r="R108" s="54">
        <v>91</v>
      </c>
      <c r="S108" s="54">
        <v>94</v>
      </c>
      <c r="T108" s="54">
        <v>97</v>
      </c>
      <c r="U108" s="54">
        <v>100</v>
      </c>
      <c r="W108" s="54">
        <f t="shared" si="162"/>
        <v>213</v>
      </c>
      <c r="X108" s="54">
        <f t="shared" si="163"/>
        <v>219</v>
      </c>
      <c r="Y108" s="54">
        <f t="shared" si="164"/>
        <v>78</v>
      </c>
      <c r="Z108" s="54">
        <f t="shared" si="165"/>
        <v>88</v>
      </c>
      <c r="AA108" s="54">
        <f t="shared" ca="1" si="166"/>
        <v>100</v>
      </c>
      <c r="AB108" s="45" t="s">
        <v>9</v>
      </c>
      <c r="AD108" s="242">
        <f t="shared" si="138"/>
        <v>0</v>
      </c>
      <c r="AE108" s="242">
        <f t="shared" ca="1" si="144"/>
        <v>0</v>
      </c>
    </row>
    <row r="109" spans="1:31" ht="15.95" customHeight="1" outlineLevel="1" x14ac:dyDescent="0.2">
      <c r="A109" s="63" t="s">
        <v>160</v>
      </c>
      <c r="B109" s="54">
        <v>2310</v>
      </c>
      <c r="C109" s="54">
        <v>2370</v>
      </c>
      <c r="D109" s="54">
        <v>2385</v>
      </c>
      <c r="E109" s="54">
        <v>2352</v>
      </c>
      <c r="F109" s="54">
        <v>2317</v>
      </c>
      <c r="G109" s="54">
        <v>2208</v>
      </c>
      <c r="H109" s="54">
        <v>2417</v>
      </c>
      <c r="I109" s="54">
        <v>1067</v>
      </c>
      <c r="J109" s="54">
        <v>1102</v>
      </c>
      <c r="K109" s="54">
        <v>655</v>
      </c>
      <c r="L109" s="54">
        <v>688</v>
      </c>
      <c r="M109" s="54">
        <v>540</v>
      </c>
      <c r="N109" s="54">
        <v>593</v>
      </c>
      <c r="O109" s="54">
        <v>648</v>
      </c>
      <c r="P109" s="54">
        <v>714</v>
      </c>
      <c r="Q109" s="54">
        <v>513</v>
      </c>
      <c r="R109" s="54">
        <v>522</v>
      </c>
      <c r="S109" s="54">
        <v>542</v>
      </c>
      <c r="T109" s="54">
        <v>545</v>
      </c>
      <c r="U109" s="54">
        <v>557</v>
      </c>
      <c r="W109" s="54">
        <f t="shared" si="162"/>
        <v>2352</v>
      </c>
      <c r="X109" s="54">
        <f t="shared" si="163"/>
        <v>1067</v>
      </c>
      <c r="Y109" s="54">
        <f t="shared" si="164"/>
        <v>540</v>
      </c>
      <c r="Z109" s="54">
        <f t="shared" si="165"/>
        <v>513</v>
      </c>
      <c r="AA109" s="54">
        <f t="shared" ca="1" si="166"/>
        <v>557</v>
      </c>
      <c r="AB109" s="45" t="s">
        <v>9</v>
      </c>
      <c r="AD109" s="242">
        <f t="shared" si="138"/>
        <v>0</v>
      </c>
      <c r="AE109" s="242">
        <f t="shared" ca="1" si="144"/>
        <v>0</v>
      </c>
    </row>
    <row r="110" spans="1:31" ht="15.95" customHeight="1" outlineLevel="1" x14ac:dyDescent="0.2">
      <c r="A110" s="63" t="s">
        <v>161</v>
      </c>
      <c r="B110" s="54">
        <v>27</v>
      </c>
      <c r="C110" s="54">
        <v>27</v>
      </c>
      <c r="D110" s="54">
        <v>27</v>
      </c>
      <c r="E110" s="54">
        <v>75</v>
      </c>
      <c r="F110" s="54">
        <v>614</v>
      </c>
      <c r="G110" s="54">
        <v>34</v>
      </c>
      <c r="H110" s="54">
        <v>38</v>
      </c>
      <c r="I110" s="54">
        <v>1516</v>
      </c>
      <c r="J110" s="54">
        <v>0</v>
      </c>
      <c r="K110" s="54">
        <v>0</v>
      </c>
      <c r="L110" s="54">
        <v>0</v>
      </c>
      <c r="M110" s="54">
        <v>0</v>
      </c>
      <c r="N110" s="54">
        <v>0</v>
      </c>
      <c r="O110" s="54">
        <v>0</v>
      </c>
      <c r="P110" s="54">
        <v>0</v>
      </c>
      <c r="Q110" s="54">
        <v>0</v>
      </c>
      <c r="R110" s="54">
        <v>0</v>
      </c>
      <c r="S110" s="54">
        <v>0</v>
      </c>
      <c r="T110" s="54">
        <v>0</v>
      </c>
      <c r="U110" s="54">
        <v>0</v>
      </c>
      <c r="W110" s="54">
        <f t="shared" si="162"/>
        <v>75</v>
      </c>
      <c r="X110" s="54">
        <f t="shared" si="163"/>
        <v>1516</v>
      </c>
      <c r="Y110" s="54">
        <f t="shared" si="164"/>
        <v>0</v>
      </c>
      <c r="Z110" s="54">
        <f t="shared" si="165"/>
        <v>0</v>
      </c>
      <c r="AA110" s="54">
        <f t="shared" ca="1" si="166"/>
        <v>0</v>
      </c>
      <c r="AB110" s="45" t="s">
        <v>9</v>
      </c>
      <c r="AD110" s="242">
        <f t="shared" si="138"/>
        <v>0</v>
      </c>
      <c r="AE110" s="242">
        <f t="shared" ca="1" si="144"/>
        <v>0</v>
      </c>
    </row>
    <row r="111" spans="1:31" ht="15.95" customHeight="1" outlineLevel="1" x14ac:dyDescent="0.2">
      <c r="A111" s="63" t="s">
        <v>162</v>
      </c>
      <c r="B111" s="54">
        <v>0</v>
      </c>
      <c r="C111" s="54">
        <v>77</v>
      </c>
      <c r="D111" s="54">
        <v>516</v>
      </c>
      <c r="E111" s="54">
        <v>547</v>
      </c>
      <c r="F111" s="54">
        <v>1613</v>
      </c>
      <c r="G111" s="54">
        <v>1613</v>
      </c>
      <c r="H111" s="54">
        <v>2161</v>
      </c>
      <c r="I111" s="54">
        <v>2434</v>
      </c>
      <c r="J111" s="54">
        <v>2549</v>
      </c>
      <c r="K111" s="54">
        <v>2548</v>
      </c>
      <c r="L111" s="54">
        <v>2549</v>
      </c>
      <c r="M111" s="54">
        <v>2746</v>
      </c>
      <c r="N111" s="54">
        <v>2749</v>
      </c>
      <c r="O111" s="54">
        <v>3083</v>
      </c>
      <c r="P111" s="54">
        <v>3086</v>
      </c>
      <c r="Q111" s="54">
        <v>3089</v>
      </c>
      <c r="R111" s="54">
        <v>3135</v>
      </c>
      <c r="S111" s="54">
        <v>128</v>
      </c>
      <c r="T111" s="54">
        <v>1011</v>
      </c>
      <c r="U111" s="54">
        <v>1015</v>
      </c>
      <c r="W111" s="54">
        <f t="shared" si="162"/>
        <v>547</v>
      </c>
      <c r="X111" s="54">
        <f t="shared" si="163"/>
        <v>2434</v>
      </c>
      <c r="Y111" s="54">
        <f t="shared" si="164"/>
        <v>2746</v>
      </c>
      <c r="Z111" s="54">
        <f t="shared" si="165"/>
        <v>3089</v>
      </c>
      <c r="AA111" s="54">
        <f t="shared" ca="1" si="166"/>
        <v>1015</v>
      </c>
      <c r="AB111" s="45" t="s">
        <v>9</v>
      </c>
      <c r="AD111" s="242">
        <f t="shared" si="138"/>
        <v>0</v>
      </c>
      <c r="AE111" s="242">
        <f t="shared" ca="1" si="144"/>
        <v>0</v>
      </c>
    </row>
    <row r="112" spans="1:31" ht="15.95" customHeight="1" outlineLevel="1" x14ac:dyDescent="0.2">
      <c r="A112" s="63" t="s">
        <v>163</v>
      </c>
      <c r="B112" s="54">
        <v>293</v>
      </c>
      <c r="C112" s="54">
        <v>70</v>
      </c>
      <c r="D112" s="54">
        <v>64</v>
      </c>
      <c r="E112" s="54">
        <v>36</v>
      </c>
      <c r="F112" s="54">
        <v>30</v>
      </c>
      <c r="G112" s="54">
        <v>34</v>
      </c>
      <c r="H112" s="54">
        <v>34</v>
      </c>
      <c r="I112" s="54">
        <v>34</v>
      </c>
      <c r="J112" s="54">
        <v>35</v>
      </c>
      <c r="K112" s="54">
        <v>32</v>
      </c>
      <c r="L112" s="54">
        <v>34</v>
      </c>
      <c r="M112" s="54">
        <v>33</v>
      </c>
      <c r="N112" s="54">
        <v>34</v>
      </c>
      <c r="O112" s="54">
        <v>36</v>
      </c>
      <c r="P112" s="54">
        <v>36</v>
      </c>
      <c r="Q112" s="54">
        <v>33</v>
      </c>
      <c r="R112" s="54">
        <v>33</v>
      </c>
      <c r="S112" s="54">
        <v>34</v>
      </c>
      <c r="T112" s="54">
        <v>35</v>
      </c>
      <c r="U112" s="54">
        <v>20</v>
      </c>
      <c r="W112" s="54">
        <f t="shared" si="162"/>
        <v>36</v>
      </c>
      <c r="X112" s="54">
        <f t="shared" si="163"/>
        <v>34</v>
      </c>
      <c r="Y112" s="54">
        <f t="shared" si="164"/>
        <v>33</v>
      </c>
      <c r="Z112" s="54">
        <f t="shared" si="165"/>
        <v>33</v>
      </c>
      <c r="AA112" s="54">
        <f t="shared" ca="1" si="166"/>
        <v>20</v>
      </c>
      <c r="AB112" s="45" t="s">
        <v>9</v>
      </c>
      <c r="AD112" s="242">
        <f t="shared" si="138"/>
        <v>0</v>
      </c>
      <c r="AE112" s="242">
        <f t="shared" ca="1" si="144"/>
        <v>0</v>
      </c>
    </row>
    <row r="113" spans="1:31" ht="15.95" customHeight="1" outlineLevel="1" x14ac:dyDescent="0.2">
      <c r="A113" s="61" t="s">
        <v>164</v>
      </c>
      <c r="B113" s="62">
        <v>97109</v>
      </c>
      <c r="C113" s="62">
        <v>93989</v>
      </c>
      <c r="D113" s="62">
        <v>90843</v>
      </c>
      <c r="E113" s="62">
        <v>3694</v>
      </c>
      <c r="F113" s="62">
        <v>531</v>
      </c>
      <c r="G113" s="62">
        <v>201318</v>
      </c>
      <c r="H113" s="62">
        <v>205329</v>
      </c>
      <c r="I113" s="62">
        <f t="shared" ref="I113:N113" si="167">SUM(I114:I125)</f>
        <v>208386</v>
      </c>
      <c r="J113" s="62">
        <f t="shared" si="167"/>
        <v>213341</v>
      </c>
      <c r="K113" s="62">
        <f t="shared" si="167"/>
        <v>4841</v>
      </c>
      <c r="L113" s="62">
        <f t="shared" si="167"/>
        <v>5061</v>
      </c>
      <c r="M113" s="62">
        <f t="shared" si="167"/>
        <v>5667</v>
      </c>
      <c r="N113" s="62">
        <f t="shared" si="167"/>
        <v>6485</v>
      </c>
      <c r="O113" s="62">
        <f t="shared" ref="O113:P113" si="168">SUM(O114:O125)</f>
        <v>246839</v>
      </c>
      <c r="P113" s="62">
        <f t="shared" si="168"/>
        <v>247810</v>
      </c>
      <c r="Q113" s="62">
        <f t="shared" ref="Q113:R113" si="169">SUM(Q114:Q125)</f>
        <v>249039</v>
      </c>
      <c r="R113" s="62">
        <f t="shared" si="169"/>
        <v>250135</v>
      </c>
      <c r="S113" s="62">
        <f t="shared" ref="S113:T113" si="170">SUM(S114:S125)</f>
        <v>241884</v>
      </c>
      <c r="T113" s="62">
        <f t="shared" si="170"/>
        <v>242021</v>
      </c>
      <c r="U113" s="62">
        <f t="shared" ref="U113" si="171">SUM(U114:U125)</f>
        <v>242157</v>
      </c>
      <c r="W113" s="62">
        <f t="shared" si="162"/>
        <v>3694</v>
      </c>
      <c r="X113" s="62">
        <f t="shared" si="163"/>
        <v>208386</v>
      </c>
      <c r="Y113" s="62">
        <f t="shared" si="164"/>
        <v>5667</v>
      </c>
      <c r="Z113" s="62">
        <f t="shared" si="165"/>
        <v>249039</v>
      </c>
      <c r="AA113" s="62">
        <f t="shared" ca="1" si="166"/>
        <v>242157</v>
      </c>
      <c r="AB113" s="45" t="s">
        <v>9</v>
      </c>
      <c r="AD113" s="242">
        <f t="shared" si="138"/>
        <v>0</v>
      </c>
      <c r="AE113" s="242">
        <f t="shared" ca="1" si="144"/>
        <v>0</v>
      </c>
    </row>
    <row r="114" spans="1:31" ht="15.95" customHeight="1" outlineLevel="1" x14ac:dyDescent="0.2">
      <c r="A114" s="63" t="s">
        <v>152</v>
      </c>
      <c r="B114" s="54">
        <v>94502</v>
      </c>
      <c r="C114" s="54">
        <v>91382</v>
      </c>
      <c r="D114" s="54">
        <v>88236</v>
      </c>
      <c r="E114" s="54">
        <v>0</v>
      </c>
      <c r="F114" s="54">
        <v>0</v>
      </c>
      <c r="G114" s="54">
        <v>200787</v>
      </c>
      <c r="H114" s="54">
        <v>203573</v>
      </c>
      <c r="I114" s="54">
        <v>206297</v>
      </c>
      <c r="J114" s="54">
        <v>209024</v>
      </c>
      <c r="K114" s="54">
        <v>0</v>
      </c>
      <c r="L114" s="54">
        <v>0</v>
      </c>
      <c r="M114" s="54">
        <v>0</v>
      </c>
      <c r="N114" s="54">
        <v>0</v>
      </c>
      <c r="O114" s="54">
        <v>0</v>
      </c>
      <c r="P114" s="54">
        <v>0</v>
      </c>
      <c r="Q114" s="54">
        <v>0</v>
      </c>
      <c r="R114" s="54">
        <v>0</v>
      </c>
      <c r="S114" s="54">
        <v>0</v>
      </c>
      <c r="T114" s="54">
        <v>0</v>
      </c>
      <c r="U114" s="54">
        <v>0</v>
      </c>
      <c r="W114" s="54">
        <f t="shared" si="162"/>
        <v>0</v>
      </c>
      <c r="X114" s="54">
        <f t="shared" si="163"/>
        <v>206297</v>
      </c>
      <c r="Y114" s="54">
        <f t="shared" si="164"/>
        <v>0</v>
      </c>
      <c r="Z114" s="54">
        <f t="shared" si="165"/>
        <v>0</v>
      </c>
      <c r="AA114" s="54">
        <f t="shared" ca="1" si="166"/>
        <v>0</v>
      </c>
      <c r="AB114" s="45" t="s">
        <v>9</v>
      </c>
      <c r="AD114" s="242">
        <f t="shared" si="138"/>
        <v>0</v>
      </c>
      <c r="AE114" s="242">
        <f t="shared" ca="1" si="144"/>
        <v>0</v>
      </c>
    </row>
    <row r="115" spans="1:31" ht="15.95" customHeight="1" outlineLevel="1" x14ac:dyDescent="0.2">
      <c r="A115" s="63" t="s">
        <v>153</v>
      </c>
      <c r="B115" s="132">
        <v>0</v>
      </c>
      <c r="C115" s="132">
        <v>0</v>
      </c>
      <c r="D115" s="132">
        <v>0</v>
      </c>
      <c r="E115" s="132">
        <v>0</v>
      </c>
      <c r="F115" s="132">
        <v>0</v>
      </c>
      <c r="G115" s="132">
        <v>0</v>
      </c>
      <c r="H115" s="132">
        <v>0</v>
      </c>
      <c r="I115" s="132">
        <v>0</v>
      </c>
      <c r="J115" s="132">
        <v>0</v>
      </c>
      <c r="K115" s="132">
        <v>0</v>
      </c>
      <c r="L115" s="132">
        <v>0</v>
      </c>
      <c r="M115" s="132">
        <v>0</v>
      </c>
      <c r="N115" s="132">
        <v>0</v>
      </c>
      <c r="O115" s="132">
        <v>239363</v>
      </c>
      <c r="P115" s="132">
        <v>239404</v>
      </c>
      <c r="Q115" s="132">
        <v>239445</v>
      </c>
      <c r="R115" s="132">
        <v>239418</v>
      </c>
      <c r="S115" s="132">
        <v>239464</v>
      </c>
      <c r="T115" s="54">
        <v>239510</v>
      </c>
      <c r="U115" s="54">
        <v>239556</v>
      </c>
      <c r="W115" s="54">
        <f t="shared" si="162"/>
        <v>0</v>
      </c>
      <c r="X115" s="54">
        <f t="shared" si="163"/>
        <v>0</v>
      </c>
      <c r="Y115" s="54">
        <f t="shared" si="164"/>
        <v>0</v>
      </c>
      <c r="Z115" s="54">
        <f t="shared" si="165"/>
        <v>239445</v>
      </c>
      <c r="AA115" s="54">
        <f t="shared" ca="1" si="166"/>
        <v>239556</v>
      </c>
      <c r="AB115" s="45" t="s">
        <v>9</v>
      </c>
      <c r="AD115" s="242">
        <f t="shared" si="138"/>
        <v>0</v>
      </c>
      <c r="AE115" s="242">
        <f t="shared" ca="1" si="144"/>
        <v>0</v>
      </c>
    </row>
    <row r="116" spans="1:31" ht="15.95" customHeight="1" outlineLevel="1" x14ac:dyDescent="0.2">
      <c r="A116" s="63" t="s">
        <v>154</v>
      </c>
      <c r="B116" s="132">
        <v>0</v>
      </c>
      <c r="C116" s="132">
        <v>0</v>
      </c>
      <c r="D116" s="132">
        <v>0</v>
      </c>
      <c r="E116" s="132">
        <v>0</v>
      </c>
      <c r="F116" s="132">
        <v>0</v>
      </c>
      <c r="G116" s="132">
        <v>0</v>
      </c>
      <c r="H116" s="132">
        <v>0</v>
      </c>
      <c r="I116" s="132">
        <v>0</v>
      </c>
      <c r="J116" s="132">
        <v>0</v>
      </c>
      <c r="K116" s="132">
        <v>0</v>
      </c>
      <c r="L116" s="132">
        <v>0</v>
      </c>
      <c r="M116" s="132">
        <v>0</v>
      </c>
      <c r="N116" s="132">
        <v>0</v>
      </c>
      <c r="O116" s="132">
        <v>0</v>
      </c>
      <c r="P116" s="132">
        <v>0</v>
      </c>
      <c r="Q116" s="132">
        <v>0</v>
      </c>
      <c r="R116" s="132">
        <v>0</v>
      </c>
      <c r="S116" s="132">
        <v>0</v>
      </c>
      <c r="T116" s="54">
        <v>0</v>
      </c>
      <c r="U116" s="54">
        <v>0</v>
      </c>
      <c r="W116" s="54">
        <f t="shared" si="162"/>
        <v>0</v>
      </c>
      <c r="X116" s="54">
        <f t="shared" si="163"/>
        <v>0</v>
      </c>
      <c r="Y116" s="54">
        <f t="shared" si="164"/>
        <v>0</v>
      </c>
      <c r="Z116" s="54">
        <f t="shared" si="165"/>
        <v>0</v>
      </c>
      <c r="AA116" s="54">
        <f t="shared" ca="1" si="166"/>
        <v>0</v>
      </c>
      <c r="AB116" s="45" t="s">
        <v>9</v>
      </c>
      <c r="AD116" s="242">
        <f t="shared" si="138"/>
        <v>0</v>
      </c>
      <c r="AE116" s="242">
        <f t="shared" ca="1" si="144"/>
        <v>0</v>
      </c>
    </row>
    <row r="117" spans="1:31" ht="15.95" customHeight="1" outlineLevel="1" x14ac:dyDescent="0.2">
      <c r="A117" s="63" t="s">
        <v>145</v>
      </c>
      <c r="B117" s="132">
        <v>0</v>
      </c>
      <c r="C117" s="132">
        <v>0</v>
      </c>
      <c r="D117" s="132">
        <v>0</v>
      </c>
      <c r="E117" s="132">
        <v>0</v>
      </c>
      <c r="F117" s="132">
        <v>0</v>
      </c>
      <c r="G117" s="132">
        <v>0</v>
      </c>
      <c r="H117" s="132">
        <v>0</v>
      </c>
      <c r="I117" s="132">
        <v>0</v>
      </c>
      <c r="J117" s="132">
        <v>0</v>
      </c>
      <c r="K117" s="132">
        <v>0</v>
      </c>
      <c r="L117" s="132">
        <v>0</v>
      </c>
      <c r="M117" s="132">
        <v>0</v>
      </c>
      <c r="N117" s="132">
        <v>0</v>
      </c>
      <c r="O117" s="132">
        <v>0</v>
      </c>
      <c r="P117" s="132">
        <v>0</v>
      </c>
      <c r="Q117" s="132">
        <v>0</v>
      </c>
      <c r="R117" s="132">
        <v>0</v>
      </c>
      <c r="S117" s="132">
        <v>0</v>
      </c>
      <c r="T117" s="54">
        <v>0</v>
      </c>
      <c r="U117" s="54">
        <v>0</v>
      </c>
      <c r="W117" s="54">
        <f t="shared" si="162"/>
        <v>0</v>
      </c>
      <c r="X117" s="54">
        <f t="shared" si="163"/>
        <v>0</v>
      </c>
      <c r="Y117" s="54">
        <f t="shared" si="164"/>
        <v>0</v>
      </c>
      <c r="Z117" s="54">
        <f t="shared" si="165"/>
        <v>0</v>
      </c>
      <c r="AA117" s="54">
        <f t="shared" ca="1" si="166"/>
        <v>0</v>
      </c>
      <c r="AB117" s="45" t="s">
        <v>9</v>
      </c>
      <c r="AD117" s="242">
        <f t="shared" si="138"/>
        <v>0</v>
      </c>
      <c r="AE117" s="242">
        <f t="shared" ca="1" si="144"/>
        <v>0</v>
      </c>
    </row>
    <row r="118" spans="1:31" ht="15.95" customHeight="1" outlineLevel="1" x14ac:dyDescent="0.2">
      <c r="A118" s="63" t="s">
        <v>156</v>
      </c>
      <c r="B118" s="132">
        <v>0</v>
      </c>
      <c r="C118" s="132">
        <v>0</v>
      </c>
      <c r="D118" s="132">
        <v>0</v>
      </c>
      <c r="E118" s="132">
        <v>0</v>
      </c>
      <c r="F118" s="132">
        <v>0</v>
      </c>
      <c r="G118" s="132">
        <v>0</v>
      </c>
      <c r="H118" s="132">
        <v>0</v>
      </c>
      <c r="I118" s="132">
        <v>0</v>
      </c>
      <c r="J118" s="132">
        <v>0</v>
      </c>
      <c r="K118" s="132">
        <v>0</v>
      </c>
      <c r="L118" s="132">
        <v>0</v>
      </c>
      <c r="M118" s="132">
        <v>0</v>
      </c>
      <c r="N118" s="132">
        <v>0</v>
      </c>
      <c r="O118" s="132">
        <v>0</v>
      </c>
      <c r="P118" s="132">
        <v>0</v>
      </c>
      <c r="Q118" s="132">
        <v>0</v>
      </c>
      <c r="R118" s="132">
        <v>0</v>
      </c>
      <c r="S118" s="132">
        <v>0</v>
      </c>
      <c r="T118" s="54">
        <v>0</v>
      </c>
      <c r="U118" s="54">
        <v>0</v>
      </c>
      <c r="W118" s="54">
        <f t="shared" si="162"/>
        <v>0</v>
      </c>
      <c r="X118" s="54">
        <f t="shared" si="163"/>
        <v>0</v>
      </c>
      <c r="Y118" s="54">
        <f t="shared" si="164"/>
        <v>0</v>
      </c>
      <c r="Z118" s="54">
        <f t="shared" si="165"/>
        <v>0</v>
      </c>
      <c r="AA118" s="54">
        <f t="shared" ca="1" si="166"/>
        <v>0</v>
      </c>
      <c r="AB118" s="45" t="s">
        <v>9</v>
      </c>
      <c r="AD118" s="242">
        <f t="shared" si="138"/>
        <v>0</v>
      </c>
      <c r="AE118" s="242">
        <f t="shared" ca="1" si="144"/>
        <v>0</v>
      </c>
    </row>
    <row r="119" spans="1:31" ht="15.95" customHeight="1" outlineLevel="1" x14ac:dyDescent="0.2">
      <c r="A119" s="63" t="s">
        <v>146</v>
      </c>
      <c r="B119" s="132">
        <v>0</v>
      </c>
      <c r="C119" s="132">
        <v>0</v>
      </c>
      <c r="D119" s="132">
        <v>0</v>
      </c>
      <c r="E119" s="132">
        <v>0</v>
      </c>
      <c r="F119" s="132">
        <v>0</v>
      </c>
      <c r="G119" s="132">
        <v>0</v>
      </c>
      <c r="H119" s="132">
        <v>0</v>
      </c>
      <c r="I119" s="132">
        <v>0</v>
      </c>
      <c r="J119" s="132">
        <v>0</v>
      </c>
      <c r="K119" s="132">
        <v>0</v>
      </c>
      <c r="L119" s="132">
        <v>0</v>
      </c>
      <c r="M119" s="132">
        <v>0</v>
      </c>
      <c r="N119" s="132">
        <v>0</v>
      </c>
      <c r="O119" s="132">
        <v>0</v>
      </c>
      <c r="P119" s="132">
        <v>0</v>
      </c>
      <c r="Q119" s="132">
        <v>0</v>
      </c>
      <c r="R119" s="132">
        <v>0</v>
      </c>
      <c r="S119" s="132">
        <v>0</v>
      </c>
      <c r="T119" s="54">
        <v>0</v>
      </c>
      <c r="U119" s="54">
        <v>0</v>
      </c>
      <c r="W119" s="54">
        <f t="shared" si="162"/>
        <v>0</v>
      </c>
      <c r="X119" s="54">
        <f t="shared" si="163"/>
        <v>0</v>
      </c>
      <c r="Y119" s="54">
        <f t="shared" si="164"/>
        <v>0</v>
      </c>
      <c r="Z119" s="54">
        <f t="shared" si="165"/>
        <v>0</v>
      </c>
      <c r="AA119" s="54">
        <f t="shared" ca="1" si="166"/>
        <v>0</v>
      </c>
      <c r="AB119" s="45" t="s">
        <v>9</v>
      </c>
      <c r="AD119" s="242">
        <f t="shared" si="138"/>
        <v>0</v>
      </c>
      <c r="AE119" s="242">
        <f t="shared" ca="1" si="144"/>
        <v>0</v>
      </c>
    </row>
    <row r="120" spans="1:31" ht="15.95" customHeight="1" outlineLevel="1" x14ac:dyDescent="0.2">
      <c r="A120" s="63" t="s">
        <v>161</v>
      </c>
      <c r="B120" s="132">
        <v>0</v>
      </c>
      <c r="C120" s="132">
        <v>0</v>
      </c>
      <c r="D120" s="132">
        <v>0</v>
      </c>
      <c r="E120" s="132">
        <v>0</v>
      </c>
      <c r="F120" s="132">
        <v>0</v>
      </c>
      <c r="G120" s="132">
        <v>0</v>
      </c>
      <c r="H120" s="132">
        <v>0</v>
      </c>
      <c r="I120" s="132">
        <v>0</v>
      </c>
      <c r="J120" s="132">
        <v>1575</v>
      </c>
      <c r="K120" s="132">
        <v>1618</v>
      </c>
      <c r="L120" s="132">
        <v>1675</v>
      </c>
      <c r="M120" s="132">
        <v>1751</v>
      </c>
      <c r="N120" s="132">
        <v>1678</v>
      </c>
      <c r="O120" s="132">
        <v>1678</v>
      </c>
      <c r="P120" s="132">
        <v>1797</v>
      </c>
      <c r="Q120" s="132">
        <v>1840</v>
      </c>
      <c r="R120" s="132">
        <v>1974</v>
      </c>
      <c r="S120" s="132">
        <v>2003</v>
      </c>
      <c r="T120" s="54">
        <v>2045</v>
      </c>
      <c r="U120" s="54">
        <v>2080</v>
      </c>
      <c r="W120" s="54">
        <f t="shared" si="162"/>
        <v>0</v>
      </c>
      <c r="X120" s="54">
        <f t="shared" si="163"/>
        <v>0</v>
      </c>
      <c r="Y120" s="54">
        <f t="shared" si="164"/>
        <v>1751</v>
      </c>
      <c r="Z120" s="54">
        <f t="shared" si="165"/>
        <v>1840</v>
      </c>
      <c r="AA120" s="54">
        <f t="shared" ca="1" si="166"/>
        <v>2080</v>
      </c>
      <c r="AB120" s="45" t="s">
        <v>9</v>
      </c>
      <c r="AD120" s="242">
        <f t="shared" si="138"/>
        <v>0</v>
      </c>
      <c r="AE120" s="242">
        <f t="shared" ca="1" si="144"/>
        <v>0</v>
      </c>
    </row>
    <row r="121" spans="1:31" ht="15.95" customHeight="1" outlineLevel="1" x14ac:dyDescent="0.2">
      <c r="A121" s="63" t="s">
        <v>162</v>
      </c>
      <c r="B121" s="133">
        <v>0</v>
      </c>
      <c r="C121" s="133">
        <v>0</v>
      </c>
      <c r="D121" s="133">
        <v>0</v>
      </c>
      <c r="E121" s="133">
        <v>3619</v>
      </c>
      <c r="F121" s="133">
        <v>456</v>
      </c>
      <c r="G121" s="133">
        <v>456</v>
      </c>
      <c r="H121" s="133">
        <v>1681</v>
      </c>
      <c r="I121" s="133">
        <v>2014</v>
      </c>
      <c r="J121" s="133">
        <v>2667</v>
      </c>
      <c r="K121" s="133">
        <v>3148</v>
      </c>
      <c r="L121" s="133">
        <v>3311</v>
      </c>
      <c r="M121" s="133">
        <v>3841</v>
      </c>
      <c r="N121" s="133">
        <v>4732</v>
      </c>
      <c r="O121" s="133">
        <v>5723</v>
      </c>
      <c r="P121" s="133">
        <v>6534</v>
      </c>
      <c r="Q121" s="133">
        <v>7418</v>
      </c>
      <c r="R121" s="133">
        <v>8378</v>
      </c>
      <c r="S121" s="133">
        <v>0</v>
      </c>
      <c r="T121" s="54">
        <v>0</v>
      </c>
      <c r="U121" s="54">
        <v>0</v>
      </c>
      <c r="W121" s="54">
        <f t="shared" si="162"/>
        <v>3619</v>
      </c>
      <c r="X121" s="54">
        <f t="shared" si="163"/>
        <v>2014</v>
      </c>
      <c r="Y121" s="54">
        <f t="shared" si="164"/>
        <v>3841</v>
      </c>
      <c r="Z121" s="54">
        <f t="shared" si="165"/>
        <v>7418</v>
      </c>
      <c r="AA121" s="54">
        <f t="shared" ca="1" si="166"/>
        <v>0</v>
      </c>
      <c r="AB121" s="45" t="s">
        <v>9</v>
      </c>
      <c r="AD121" s="242">
        <f t="shared" si="138"/>
        <v>0</v>
      </c>
      <c r="AE121" s="242">
        <f t="shared" ca="1" si="144"/>
        <v>0</v>
      </c>
    </row>
    <row r="122" spans="1:31" ht="15.95" customHeight="1" outlineLevel="1" x14ac:dyDescent="0.2">
      <c r="A122" s="63" t="s">
        <v>159</v>
      </c>
      <c r="B122" s="132">
        <v>0</v>
      </c>
      <c r="C122" s="132">
        <v>0</v>
      </c>
      <c r="D122" s="132">
        <v>0</v>
      </c>
      <c r="E122" s="132">
        <v>0</v>
      </c>
      <c r="F122" s="132">
        <v>0</v>
      </c>
      <c r="G122" s="132">
        <v>0</v>
      </c>
      <c r="H122" s="132">
        <v>0</v>
      </c>
      <c r="I122" s="132">
        <v>0</v>
      </c>
      <c r="J122" s="132">
        <v>0</v>
      </c>
      <c r="K122" s="132">
        <v>0</v>
      </c>
      <c r="L122" s="132">
        <v>0</v>
      </c>
      <c r="M122" s="132">
        <v>0</v>
      </c>
      <c r="N122" s="132">
        <v>0</v>
      </c>
      <c r="O122" s="132">
        <v>0</v>
      </c>
      <c r="P122" s="132">
        <v>0</v>
      </c>
      <c r="Q122" s="132">
        <v>0</v>
      </c>
      <c r="R122" s="132">
        <v>0</v>
      </c>
      <c r="S122" s="132">
        <v>0</v>
      </c>
      <c r="T122" s="54">
        <v>0</v>
      </c>
      <c r="U122" s="54">
        <v>0</v>
      </c>
      <c r="W122" s="54">
        <f t="shared" si="162"/>
        <v>0</v>
      </c>
      <c r="X122" s="54">
        <f t="shared" si="163"/>
        <v>0</v>
      </c>
      <c r="Y122" s="54">
        <f t="shared" si="164"/>
        <v>0</v>
      </c>
      <c r="Z122" s="54">
        <f t="shared" si="165"/>
        <v>0</v>
      </c>
      <c r="AA122" s="54">
        <f t="shared" ca="1" si="166"/>
        <v>0</v>
      </c>
      <c r="AB122" s="45" t="s">
        <v>9</v>
      </c>
      <c r="AD122" s="242">
        <f t="shared" si="138"/>
        <v>0</v>
      </c>
      <c r="AE122" s="242">
        <f t="shared" ca="1" si="144"/>
        <v>0</v>
      </c>
    </row>
    <row r="123" spans="1:31" ht="15.95" customHeight="1" outlineLevel="1" x14ac:dyDescent="0.2">
      <c r="A123" s="63" t="s">
        <v>160</v>
      </c>
      <c r="B123" s="132">
        <v>0</v>
      </c>
      <c r="C123" s="132">
        <v>0</v>
      </c>
      <c r="D123" s="132">
        <v>0</v>
      </c>
      <c r="E123" s="132">
        <v>0</v>
      </c>
      <c r="F123" s="132">
        <v>0</v>
      </c>
      <c r="G123" s="132">
        <v>0</v>
      </c>
      <c r="H123" s="132">
        <v>0</v>
      </c>
      <c r="I123" s="132">
        <v>0</v>
      </c>
      <c r="J123" s="132">
        <v>0</v>
      </c>
      <c r="K123" s="132">
        <v>0</v>
      </c>
      <c r="L123" s="132">
        <v>0</v>
      </c>
      <c r="M123" s="132">
        <v>0</v>
      </c>
      <c r="N123" s="132">
        <v>0</v>
      </c>
      <c r="O123" s="132">
        <v>0</v>
      </c>
      <c r="P123" s="132">
        <v>0</v>
      </c>
      <c r="Q123" s="132">
        <v>0</v>
      </c>
      <c r="R123" s="132">
        <v>0</v>
      </c>
      <c r="S123" s="132">
        <v>342</v>
      </c>
      <c r="T123" s="54">
        <v>391</v>
      </c>
      <c r="U123" s="54">
        <v>446</v>
      </c>
      <c r="W123" s="54">
        <f t="shared" si="162"/>
        <v>0</v>
      </c>
      <c r="X123" s="54">
        <f t="shared" si="163"/>
        <v>0</v>
      </c>
      <c r="Y123" s="54">
        <f t="shared" si="164"/>
        <v>0</v>
      </c>
      <c r="Z123" s="54">
        <f t="shared" si="165"/>
        <v>0</v>
      </c>
      <c r="AA123" s="54">
        <f t="shared" ca="1" si="166"/>
        <v>446</v>
      </c>
      <c r="AB123" s="45" t="s">
        <v>9</v>
      </c>
      <c r="AD123" s="242">
        <f t="shared" si="138"/>
        <v>0</v>
      </c>
      <c r="AE123" s="242">
        <f t="shared" ca="1" si="144"/>
        <v>0</v>
      </c>
    </row>
    <row r="124" spans="1:31" ht="15.95" customHeight="1" outlineLevel="1" x14ac:dyDescent="0.2">
      <c r="A124" s="63" t="s">
        <v>157</v>
      </c>
      <c r="B124" s="132">
        <v>0</v>
      </c>
      <c r="C124" s="132">
        <v>0</v>
      </c>
      <c r="D124" s="132">
        <v>0</v>
      </c>
      <c r="E124" s="132">
        <v>0</v>
      </c>
      <c r="F124" s="132">
        <v>0</v>
      </c>
      <c r="G124" s="132">
        <v>0</v>
      </c>
      <c r="H124" s="132">
        <v>0</v>
      </c>
      <c r="I124" s="132">
        <v>0</v>
      </c>
      <c r="J124" s="132">
        <v>0</v>
      </c>
      <c r="K124" s="132">
        <v>0</v>
      </c>
      <c r="L124" s="132">
        <v>0</v>
      </c>
      <c r="M124" s="132">
        <v>0</v>
      </c>
      <c r="N124" s="132">
        <v>0</v>
      </c>
      <c r="O124" s="132">
        <v>0</v>
      </c>
      <c r="P124" s="132">
        <v>0</v>
      </c>
      <c r="Q124" s="132">
        <v>0</v>
      </c>
      <c r="R124" s="132">
        <v>0</v>
      </c>
      <c r="S124" s="132">
        <v>0</v>
      </c>
      <c r="T124" s="54">
        <v>0</v>
      </c>
      <c r="U124" s="54">
        <v>0</v>
      </c>
      <c r="W124" s="54">
        <f t="shared" si="162"/>
        <v>0</v>
      </c>
      <c r="X124" s="54">
        <f t="shared" si="163"/>
        <v>0</v>
      </c>
      <c r="Y124" s="54">
        <f t="shared" si="164"/>
        <v>0</v>
      </c>
      <c r="Z124" s="54">
        <f t="shared" si="165"/>
        <v>0</v>
      </c>
      <c r="AA124" s="54">
        <f t="shared" ca="1" si="166"/>
        <v>0</v>
      </c>
      <c r="AB124" s="45" t="s">
        <v>9</v>
      </c>
      <c r="AD124" s="242">
        <f t="shared" si="138"/>
        <v>0</v>
      </c>
      <c r="AE124" s="242">
        <f t="shared" ca="1" si="144"/>
        <v>0</v>
      </c>
    </row>
    <row r="125" spans="1:31" ht="15.95" customHeight="1" outlineLevel="1" x14ac:dyDescent="0.2">
      <c r="A125" s="63" t="s">
        <v>163</v>
      </c>
      <c r="B125" s="54">
        <v>2607</v>
      </c>
      <c r="C125" s="54">
        <v>2607</v>
      </c>
      <c r="D125" s="54">
        <v>2607</v>
      </c>
      <c r="E125" s="54">
        <v>75</v>
      </c>
      <c r="F125" s="54">
        <v>75</v>
      </c>
      <c r="G125" s="54">
        <v>75</v>
      </c>
      <c r="H125" s="54">
        <v>75</v>
      </c>
      <c r="I125" s="54">
        <v>75</v>
      </c>
      <c r="J125" s="54">
        <v>75</v>
      </c>
      <c r="K125" s="54">
        <v>75</v>
      </c>
      <c r="L125" s="54">
        <v>75</v>
      </c>
      <c r="M125" s="54">
        <v>75</v>
      </c>
      <c r="N125" s="54">
        <v>75</v>
      </c>
      <c r="O125" s="54">
        <v>75</v>
      </c>
      <c r="P125" s="54">
        <v>75</v>
      </c>
      <c r="Q125" s="54">
        <v>336</v>
      </c>
      <c r="R125" s="54">
        <v>365</v>
      </c>
      <c r="S125" s="54">
        <v>75</v>
      </c>
      <c r="T125" s="54">
        <v>75</v>
      </c>
      <c r="U125" s="54">
        <v>75</v>
      </c>
      <c r="W125" s="54">
        <f t="shared" si="162"/>
        <v>75</v>
      </c>
      <c r="X125" s="54">
        <f t="shared" si="163"/>
        <v>75</v>
      </c>
      <c r="Y125" s="54">
        <f t="shared" si="164"/>
        <v>75</v>
      </c>
      <c r="Z125" s="54">
        <f t="shared" si="165"/>
        <v>336</v>
      </c>
      <c r="AA125" s="54">
        <f t="shared" ca="1" si="166"/>
        <v>75</v>
      </c>
      <c r="AB125" s="45" t="s">
        <v>9</v>
      </c>
      <c r="AD125" s="242">
        <f t="shared" si="138"/>
        <v>0</v>
      </c>
      <c r="AE125" s="242">
        <f t="shared" ca="1" si="144"/>
        <v>0</v>
      </c>
    </row>
    <row r="126" spans="1:31" ht="15.95" customHeight="1" outlineLevel="1" x14ac:dyDescent="0.2">
      <c r="A126" s="61" t="s">
        <v>165</v>
      </c>
      <c r="B126" s="62">
        <v>135472</v>
      </c>
      <c r="C126" s="62">
        <v>141533</v>
      </c>
      <c r="D126" s="62">
        <v>148526</v>
      </c>
      <c r="E126" s="62">
        <v>151374</v>
      </c>
      <c r="F126" s="62">
        <v>156812</v>
      </c>
      <c r="G126" s="62">
        <v>162839</v>
      </c>
      <c r="H126" s="62">
        <v>43737</v>
      </c>
      <c r="I126" s="62">
        <f t="shared" ref="I126:N126" si="172">SUM(I127:I133)</f>
        <v>42449</v>
      </c>
      <c r="J126" s="62">
        <f t="shared" si="172"/>
        <v>28277</v>
      </c>
      <c r="K126" s="62">
        <f t="shared" si="172"/>
        <v>34406</v>
      </c>
      <c r="L126" s="62">
        <f t="shared" si="172"/>
        <v>23880</v>
      </c>
      <c r="M126" s="62">
        <f t="shared" si="172"/>
        <v>14307</v>
      </c>
      <c r="N126" s="62">
        <f t="shared" si="172"/>
        <v>16863</v>
      </c>
      <c r="O126" s="62">
        <f t="shared" ref="O126:P126" si="173">SUM(O127:O133)</f>
        <v>17684</v>
      </c>
      <c r="P126" s="62">
        <f t="shared" si="173"/>
        <v>-8580</v>
      </c>
      <c r="Q126" s="62">
        <f t="shared" ref="Q126:R126" si="174">SUM(Q127:Q133)</f>
        <v>-11221</v>
      </c>
      <c r="R126" s="62">
        <f t="shared" si="174"/>
        <v>-9308</v>
      </c>
      <c r="S126" s="62">
        <f t="shared" ref="S126:T126" si="175">SUM(S127:S133)</f>
        <v>-10689</v>
      </c>
      <c r="T126" s="62">
        <f t="shared" si="175"/>
        <v>-7385</v>
      </c>
      <c r="U126" s="62">
        <f t="shared" ref="U126" si="176">SUM(U127:U133)</f>
        <v>-10113</v>
      </c>
      <c r="W126" s="62">
        <f t="shared" si="162"/>
        <v>151374</v>
      </c>
      <c r="X126" s="62">
        <f t="shared" si="163"/>
        <v>42449</v>
      </c>
      <c r="Y126" s="62">
        <f t="shared" si="164"/>
        <v>14307</v>
      </c>
      <c r="Z126" s="62">
        <f t="shared" si="165"/>
        <v>-11221</v>
      </c>
      <c r="AA126" s="62">
        <f t="shared" ca="1" si="166"/>
        <v>-10113</v>
      </c>
      <c r="AB126" s="45" t="s">
        <v>9</v>
      </c>
      <c r="AD126" s="242">
        <f t="shared" si="138"/>
        <v>0</v>
      </c>
      <c r="AE126" s="242">
        <f t="shared" ca="1" si="144"/>
        <v>0</v>
      </c>
    </row>
    <row r="127" spans="1:31" ht="15.95" customHeight="1" outlineLevel="1" x14ac:dyDescent="0.2">
      <c r="A127" s="63" t="s">
        <v>166</v>
      </c>
      <c r="B127" s="54">
        <v>109194</v>
      </c>
      <c r="C127" s="54">
        <v>109194</v>
      </c>
      <c r="D127" s="54">
        <v>109194</v>
      </c>
      <c r="E127" s="54">
        <v>125686</v>
      </c>
      <c r="F127" s="54">
        <v>125686</v>
      </c>
      <c r="G127" s="54">
        <v>125686</v>
      </c>
      <c r="H127" s="54">
        <v>125686</v>
      </c>
      <c r="I127" s="54">
        <v>126286</v>
      </c>
      <c r="J127" s="54">
        <v>126286</v>
      </c>
      <c r="K127" s="54">
        <v>126286</v>
      </c>
      <c r="L127" s="54">
        <v>126286</v>
      </c>
      <c r="M127" s="54">
        <v>126286</v>
      </c>
      <c r="N127" s="54">
        <v>126286</v>
      </c>
      <c r="O127" s="54">
        <v>126286</v>
      </c>
      <c r="P127" s="54">
        <v>126286</v>
      </c>
      <c r="Q127" s="54">
        <v>126286</v>
      </c>
      <c r="R127" s="54">
        <v>126286</v>
      </c>
      <c r="S127" s="54">
        <v>126286</v>
      </c>
      <c r="T127" s="54">
        <v>126286</v>
      </c>
      <c r="U127" s="54">
        <v>126286</v>
      </c>
      <c r="W127" s="54">
        <f t="shared" si="162"/>
        <v>125686</v>
      </c>
      <c r="X127" s="54">
        <f t="shared" si="163"/>
        <v>126286</v>
      </c>
      <c r="Y127" s="54">
        <f t="shared" si="164"/>
        <v>126286</v>
      </c>
      <c r="Z127" s="54">
        <f t="shared" si="165"/>
        <v>126286</v>
      </c>
      <c r="AA127" s="54">
        <f t="shared" ca="1" si="166"/>
        <v>126286</v>
      </c>
      <c r="AB127" s="45" t="s">
        <v>9</v>
      </c>
      <c r="AD127" s="242">
        <f t="shared" si="138"/>
        <v>0</v>
      </c>
      <c r="AE127" s="242">
        <f t="shared" ca="1" si="144"/>
        <v>0</v>
      </c>
    </row>
    <row r="128" spans="1:31" ht="15.95" customHeight="1" outlineLevel="1" x14ac:dyDescent="0.25">
      <c r="A128" s="63" t="s">
        <v>167</v>
      </c>
      <c r="B128" s="131">
        <v>0</v>
      </c>
      <c r="C128" s="131">
        <v>0</v>
      </c>
      <c r="D128" s="131">
        <v>0</v>
      </c>
      <c r="E128" s="131">
        <v>0</v>
      </c>
      <c r="F128" s="131">
        <v>0</v>
      </c>
      <c r="G128" s="131">
        <v>0</v>
      </c>
      <c r="H128" s="131">
        <v>0</v>
      </c>
      <c r="I128" s="131">
        <v>0</v>
      </c>
      <c r="J128" s="131">
        <v>0</v>
      </c>
      <c r="K128" s="131">
        <v>0</v>
      </c>
      <c r="L128" s="131">
        <v>0</v>
      </c>
      <c r="M128" s="131">
        <v>0</v>
      </c>
      <c r="N128" s="131">
        <v>0</v>
      </c>
      <c r="O128" s="131">
        <v>0</v>
      </c>
      <c r="P128" s="131">
        <v>0</v>
      </c>
      <c r="Q128" s="131">
        <v>0</v>
      </c>
      <c r="R128" s="131">
        <v>0</v>
      </c>
      <c r="S128" s="131">
        <v>0</v>
      </c>
      <c r="T128" s="54">
        <v>0</v>
      </c>
      <c r="U128" s="54">
        <v>0</v>
      </c>
      <c r="W128" s="54">
        <f t="shared" si="162"/>
        <v>0</v>
      </c>
      <c r="X128" s="54">
        <f t="shared" si="163"/>
        <v>0</v>
      </c>
      <c r="Y128" s="54">
        <f t="shared" si="164"/>
        <v>0</v>
      </c>
      <c r="Z128" s="54">
        <f t="shared" si="165"/>
        <v>0</v>
      </c>
      <c r="AA128" s="54">
        <f t="shared" ca="1" si="166"/>
        <v>0</v>
      </c>
      <c r="AB128" s="45" t="s">
        <v>9</v>
      </c>
      <c r="AD128" s="242">
        <f t="shared" si="138"/>
        <v>0</v>
      </c>
      <c r="AE128" s="242">
        <f t="shared" ca="1" si="144"/>
        <v>0</v>
      </c>
    </row>
    <row r="129" spans="1:31" ht="15.95" customHeight="1" outlineLevel="1" x14ac:dyDescent="0.25">
      <c r="A129" s="63" t="s">
        <v>145</v>
      </c>
      <c r="B129" s="131">
        <v>0</v>
      </c>
      <c r="C129" s="131">
        <v>0</v>
      </c>
      <c r="D129" s="131">
        <v>0</v>
      </c>
      <c r="E129" s="131">
        <v>0</v>
      </c>
      <c r="F129" s="131">
        <v>0</v>
      </c>
      <c r="G129" s="131">
        <v>0</v>
      </c>
      <c r="H129" s="131">
        <v>0</v>
      </c>
      <c r="I129" s="131">
        <v>0</v>
      </c>
      <c r="J129" s="131">
        <v>0</v>
      </c>
      <c r="K129" s="131">
        <v>0</v>
      </c>
      <c r="L129" s="131">
        <v>0</v>
      </c>
      <c r="M129" s="131">
        <v>0</v>
      </c>
      <c r="N129" s="131">
        <v>0</v>
      </c>
      <c r="O129" s="131">
        <v>0</v>
      </c>
      <c r="P129" s="131">
        <v>0</v>
      </c>
      <c r="Q129" s="131">
        <v>0</v>
      </c>
      <c r="R129" s="131">
        <v>0</v>
      </c>
      <c r="S129" s="131">
        <v>0</v>
      </c>
      <c r="T129" s="54">
        <v>0</v>
      </c>
      <c r="U129" s="54">
        <v>0</v>
      </c>
      <c r="W129" s="54">
        <f t="shared" si="162"/>
        <v>0</v>
      </c>
      <c r="X129" s="54">
        <f t="shared" si="163"/>
        <v>0</v>
      </c>
      <c r="Y129" s="54">
        <f t="shared" si="164"/>
        <v>0</v>
      </c>
      <c r="Z129" s="54">
        <f t="shared" si="165"/>
        <v>0</v>
      </c>
      <c r="AA129" s="54">
        <f t="shared" ca="1" si="166"/>
        <v>0</v>
      </c>
      <c r="AB129" s="45" t="s">
        <v>9</v>
      </c>
      <c r="AD129" s="242">
        <f t="shared" si="138"/>
        <v>0</v>
      </c>
      <c r="AE129" s="242">
        <f t="shared" ca="1" si="144"/>
        <v>0</v>
      </c>
    </row>
    <row r="130" spans="1:31" ht="15.95" customHeight="1" outlineLevel="1" x14ac:dyDescent="0.25">
      <c r="A130" s="63" t="s">
        <v>168</v>
      </c>
      <c r="B130" s="131">
        <v>0</v>
      </c>
      <c r="C130" s="131">
        <v>0</v>
      </c>
      <c r="D130" s="131">
        <v>0</v>
      </c>
      <c r="E130" s="131">
        <v>0</v>
      </c>
      <c r="F130" s="131">
        <v>0</v>
      </c>
      <c r="G130" s="131">
        <v>0</v>
      </c>
      <c r="H130" s="131">
        <v>0</v>
      </c>
      <c r="I130" s="131">
        <v>0</v>
      </c>
      <c r="J130" s="131">
        <v>0</v>
      </c>
      <c r="K130" s="131">
        <v>0</v>
      </c>
      <c r="L130" s="131">
        <v>0</v>
      </c>
      <c r="M130" s="131">
        <v>0</v>
      </c>
      <c r="N130" s="131">
        <v>0</v>
      </c>
      <c r="O130" s="131">
        <v>0</v>
      </c>
      <c r="P130" s="131">
        <v>0</v>
      </c>
      <c r="Q130" s="131">
        <v>0</v>
      </c>
      <c r="R130" s="131">
        <v>0</v>
      </c>
      <c r="S130" s="131">
        <v>0</v>
      </c>
      <c r="T130" s="54">
        <v>0</v>
      </c>
      <c r="U130" s="54">
        <v>0</v>
      </c>
      <c r="W130" s="54">
        <f t="shared" si="162"/>
        <v>0</v>
      </c>
      <c r="X130" s="54">
        <f t="shared" si="163"/>
        <v>0</v>
      </c>
      <c r="Y130" s="54">
        <f t="shared" si="164"/>
        <v>0</v>
      </c>
      <c r="Z130" s="54">
        <f t="shared" si="165"/>
        <v>0</v>
      </c>
      <c r="AA130" s="54">
        <f t="shared" ca="1" si="166"/>
        <v>0</v>
      </c>
      <c r="AB130" s="45" t="s">
        <v>9</v>
      </c>
      <c r="AD130" s="242">
        <f t="shared" si="138"/>
        <v>0</v>
      </c>
      <c r="AE130" s="242">
        <f t="shared" ca="1" si="144"/>
        <v>0</v>
      </c>
    </row>
    <row r="131" spans="1:31" ht="15.95" customHeight="1" outlineLevel="1" x14ac:dyDescent="0.2">
      <c r="A131" s="63" t="s">
        <v>169</v>
      </c>
      <c r="B131" s="54">
        <v>20191</v>
      </c>
      <c r="C131" s="54">
        <v>20191</v>
      </c>
      <c r="D131" s="54">
        <v>20191</v>
      </c>
      <c r="E131" s="54">
        <v>25691</v>
      </c>
      <c r="F131" s="54">
        <v>25691</v>
      </c>
      <c r="G131" s="54">
        <v>25691</v>
      </c>
      <c r="H131" s="54">
        <v>-100011</v>
      </c>
      <c r="I131" s="54">
        <v>-83837</v>
      </c>
      <c r="J131" s="54">
        <v>-103837</v>
      </c>
      <c r="K131" s="54">
        <v>-103837</v>
      </c>
      <c r="L131" s="54">
        <v>-117837</v>
      </c>
      <c r="M131" s="54">
        <v>-111980</v>
      </c>
      <c r="N131" s="54">
        <v>-111980</v>
      </c>
      <c r="O131" s="54">
        <v>-111980</v>
      </c>
      <c r="P131" s="54">
        <v>-140526</v>
      </c>
      <c r="Q131" s="54">
        <v>-143547</v>
      </c>
      <c r="R131" s="54">
        <v>-143547</v>
      </c>
      <c r="S131" s="54">
        <v>-143547</v>
      </c>
      <c r="T131" s="54">
        <v>-143547</v>
      </c>
      <c r="U131" s="54">
        <v>-142188</v>
      </c>
      <c r="W131" s="54">
        <f t="shared" si="162"/>
        <v>25691</v>
      </c>
      <c r="X131" s="54">
        <f t="shared" si="163"/>
        <v>-83837</v>
      </c>
      <c r="Y131" s="54">
        <f t="shared" si="164"/>
        <v>-111980</v>
      </c>
      <c r="Z131" s="54">
        <f t="shared" si="165"/>
        <v>-143547</v>
      </c>
      <c r="AA131" s="54">
        <f t="shared" ca="1" si="166"/>
        <v>-142188</v>
      </c>
      <c r="AB131" s="45" t="s">
        <v>9</v>
      </c>
      <c r="AD131" s="242">
        <f t="shared" si="138"/>
        <v>0</v>
      </c>
      <c r="AE131" s="242">
        <f t="shared" ca="1" si="144"/>
        <v>0</v>
      </c>
    </row>
    <row r="132" spans="1:31" ht="15.95" customHeight="1" outlineLevel="1" x14ac:dyDescent="0.2">
      <c r="A132" s="63" t="s">
        <v>170</v>
      </c>
      <c r="B132" s="54">
        <v>6087</v>
      </c>
      <c r="C132" s="54">
        <v>12148</v>
      </c>
      <c r="D132" s="54">
        <v>19141</v>
      </c>
      <c r="E132" s="54">
        <v>-3</v>
      </c>
      <c r="F132" s="54">
        <v>5435</v>
      </c>
      <c r="G132" s="54">
        <v>11462</v>
      </c>
      <c r="H132" s="54">
        <v>18062</v>
      </c>
      <c r="I132" s="54">
        <v>0</v>
      </c>
      <c r="J132" s="54">
        <v>5828</v>
      </c>
      <c r="K132" s="54">
        <v>11957</v>
      </c>
      <c r="L132" s="54">
        <v>15431</v>
      </c>
      <c r="M132" s="54">
        <v>1</v>
      </c>
      <c r="N132" s="54">
        <v>2557</v>
      </c>
      <c r="O132" s="54">
        <v>3378</v>
      </c>
      <c r="P132" s="54">
        <v>5660</v>
      </c>
      <c r="Q132" s="54">
        <v>1</v>
      </c>
      <c r="R132" s="54">
        <v>1914</v>
      </c>
      <c r="S132" s="54">
        <v>533</v>
      </c>
      <c r="T132" s="54">
        <v>3837</v>
      </c>
      <c r="U132" s="54">
        <v>0</v>
      </c>
      <c r="W132" s="54">
        <f t="shared" si="162"/>
        <v>-3</v>
      </c>
      <c r="X132" s="54">
        <f t="shared" si="163"/>
        <v>0</v>
      </c>
      <c r="Y132" s="54">
        <f t="shared" si="164"/>
        <v>1</v>
      </c>
      <c r="Z132" s="54">
        <f t="shared" si="165"/>
        <v>1</v>
      </c>
      <c r="AA132" s="54">
        <f t="shared" ca="1" si="166"/>
        <v>0</v>
      </c>
      <c r="AB132" s="45" t="s">
        <v>9</v>
      </c>
      <c r="AD132" s="242">
        <f t="shared" si="138"/>
        <v>0</v>
      </c>
      <c r="AE132" s="242">
        <f t="shared" ca="1" si="144"/>
        <v>0</v>
      </c>
    </row>
    <row r="133" spans="1:31" ht="15.95" customHeight="1" outlineLevel="1" x14ac:dyDescent="0.25">
      <c r="A133" s="63" t="s">
        <v>171</v>
      </c>
      <c r="B133" s="134">
        <v>0</v>
      </c>
      <c r="C133" s="134">
        <v>0</v>
      </c>
      <c r="D133" s="134">
        <v>0</v>
      </c>
      <c r="E133" s="134">
        <v>0</v>
      </c>
      <c r="F133" s="134">
        <v>0</v>
      </c>
      <c r="G133" s="134">
        <v>0</v>
      </c>
      <c r="H133" s="134">
        <v>0</v>
      </c>
      <c r="I133" s="134">
        <v>0</v>
      </c>
      <c r="J133" s="134">
        <v>0</v>
      </c>
      <c r="K133" s="54">
        <v>0</v>
      </c>
      <c r="L133" s="54">
        <v>0</v>
      </c>
      <c r="M133" s="54"/>
      <c r="N133" s="54">
        <v>0</v>
      </c>
      <c r="O133" s="54">
        <v>0</v>
      </c>
      <c r="P133" s="54">
        <v>0</v>
      </c>
      <c r="Q133" s="54">
        <v>6039</v>
      </c>
      <c r="R133" s="54">
        <v>6039</v>
      </c>
      <c r="S133" s="54">
        <v>6039</v>
      </c>
      <c r="T133" s="54">
        <v>6039</v>
      </c>
      <c r="U133" s="54">
        <v>5789</v>
      </c>
      <c r="W133" s="54">
        <f t="shared" si="162"/>
        <v>0</v>
      </c>
      <c r="X133" s="54">
        <f t="shared" si="163"/>
        <v>0</v>
      </c>
      <c r="Y133" s="54">
        <f t="shared" si="164"/>
        <v>0</v>
      </c>
      <c r="Z133" s="54">
        <f t="shared" si="165"/>
        <v>6039</v>
      </c>
      <c r="AA133" s="54">
        <f t="shared" ca="1" si="166"/>
        <v>5789</v>
      </c>
      <c r="AB133" s="45" t="s">
        <v>9</v>
      </c>
      <c r="AD133" s="242">
        <f>Q133-Z133</f>
        <v>0</v>
      </c>
      <c r="AE133" s="242">
        <f t="shared" ca="1" si="144"/>
        <v>0</v>
      </c>
    </row>
    <row r="134" spans="1:31" ht="15.95" customHeight="1" collapsed="1" x14ac:dyDescent="0.2">
      <c r="P134" s="242">
        <f>P70-P99</f>
        <v>0</v>
      </c>
      <c r="Q134" s="242">
        <f>Q70-Q99</f>
        <v>0</v>
      </c>
      <c r="R134" s="242">
        <f>R70-R99</f>
        <v>0</v>
      </c>
      <c r="S134" s="242">
        <f>S70-S99</f>
        <v>0</v>
      </c>
      <c r="T134" s="242">
        <f>T70-T99</f>
        <v>0</v>
      </c>
      <c r="U134" s="242">
        <f>U70-U99</f>
        <v>0</v>
      </c>
      <c r="AB134" s="45" t="s">
        <v>9</v>
      </c>
    </row>
    <row r="135" spans="1:31" s="42" customFormat="1" ht="15.95" customHeight="1" x14ac:dyDescent="0.2">
      <c r="A135" s="39" t="s">
        <v>172</v>
      </c>
      <c r="B135" s="40"/>
      <c r="C135" s="40"/>
      <c r="D135" s="40"/>
      <c r="E135" s="40"/>
      <c r="F135" s="40"/>
      <c r="G135" s="40"/>
      <c r="H135" s="40"/>
      <c r="I135" s="40"/>
      <c r="J135" s="40"/>
      <c r="K135" s="40"/>
      <c r="L135" s="40"/>
      <c r="M135" s="40"/>
      <c r="N135" s="40"/>
      <c r="O135" s="40"/>
      <c r="P135" s="40"/>
      <c r="Q135" s="40"/>
      <c r="R135" s="40"/>
      <c r="S135" s="40"/>
      <c r="T135" s="40"/>
      <c r="U135" s="40"/>
      <c r="W135" s="40"/>
      <c r="X135" s="40"/>
      <c r="Y135" s="40"/>
      <c r="Z135" s="40"/>
      <c r="AA135" s="40"/>
      <c r="AB135" s="41" t="s">
        <v>9</v>
      </c>
    </row>
    <row r="136" spans="1:31" ht="15.95" customHeight="1" outlineLevel="1" x14ac:dyDescent="0.2">
      <c r="A136" s="55" t="s">
        <v>85</v>
      </c>
      <c r="B136" s="56">
        <v>-6410</v>
      </c>
      <c r="C136" s="56">
        <v>19519</v>
      </c>
      <c r="D136" s="56">
        <v>13576</v>
      </c>
      <c r="E136" s="56">
        <v>17798</v>
      </c>
      <c r="F136" s="56">
        <v>20313</v>
      </c>
      <c r="G136" s="56">
        <v>7265</v>
      </c>
      <c r="H136" s="56">
        <v>16689</v>
      </c>
      <c r="I136" s="56">
        <f t="shared" ref="I136:N136" si="177">SUM(I137:I144)</f>
        <v>22651</v>
      </c>
      <c r="J136" s="56">
        <f t="shared" si="177"/>
        <v>25252</v>
      </c>
      <c r="K136" s="56">
        <f t="shared" si="177"/>
        <v>24418</v>
      </c>
      <c r="L136" s="56">
        <f t="shared" si="177"/>
        <v>17319</v>
      </c>
      <c r="M136" s="56">
        <f t="shared" si="177"/>
        <v>30387</v>
      </c>
      <c r="N136" s="56">
        <f t="shared" si="177"/>
        <v>25512</v>
      </c>
      <c r="O136" s="56">
        <f t="shared" ref="O136:P136" si="178">SUM(O137:O144)</f>
        <v>31202</v>
      </c>
      <c r="P136" s="56">
        <f t="shared" si="178"/>
        <v>11701</v>
      </c>
      <c r="Q136" s="56">
        <f t="shared" ref="Q136:R136" si="179">SUM(Q137:Q144)</f>
        <v>17554</v>
      </c>
      <c r="R136" s="56">
        <f t="shared" si="179"/>
        <v>24916</v>
      </c>
      <c r="S136" s="56">
        <f t="shared" ref="S136:T136" si="180">SUM(S137:S144)</f>
        <v>22849</v>
      </c>
      <c r="T136" s="56">
        <f t="shared" si="180"/>
        <v>15646</v>
      </c>
      <c r="U136" s="56">
        <f t="shared" ref="U136" si="181">SUM(U137:U144)</f>
        <v>18265</v>
      </c>
      <c r="V136" s="34"/>
      <c r="W136" s="56">
        <f t="shared" ref="W136:W167" si="182">SUM(B136:E136)</f>
        <v>44483</v>
      </c>
      <c r="X136" s="56">
        <f t="shared" ref="X136:X167" si="183">SUM(F136:I136)</f>
        <v>66918</v>
      </c>
      <c r="Y136" s="56">
        <f t="shared" ref="Y136:Y167" si="184">SUM(J136:M136)</f>
        <v>97376</v>
      </c>
      <c r="Z136" s="56">
        <f>SUM(N136:Q136)</f>
        <v>85969</v>
      </c>
      <c r="AA136" s="56">
        <f>SUM(R136:V136)</f>
        <v>81676</v>
      </c>
      <c r="AB136" s="45" t="s">
        <v>9</v>
      </c>
      <c r="AD136" s="242">
        <f>SUM(N136:Q136)-Z136</f>
        <v>0</v>
      </c>
      <c r="AE136" s="242">
        <f t="shared" ref="AE136:AE187" si="185">SUM(R136:V136)-AA136</f>
        <v>0</v>
      </c>
    </row>
    <row r="137" spans="1:31" ht="15.95" customHeight="1" outlineLevel="1" x14ac:dyDescent="0.2">
      <c r="A137" s="57" t="s">
        <v>86</v>
      </c>
      <c r="B137" s="58">
        <v>4115</v>
      </c>
      <c r="C137" s="58">
        <v>2932</v>
      </c>
      <c r="D137" s="58">
        <v>3014</v>
      </c>
      <c r="E137" s="58">
        <v>1144</v>
      </c>
      <c r="F137" s="58">
        <v>2878</v>
      </c>
      <c r="G137" s="58">
        <v>1437</v>
      </c>
      <c r="H137" s="58">
        <v>3389</v>
      </c>
      <c r="I137" s="58">
        <v>5041</v>
      </c>
      <c r="J137" s="58">
        <v>3100</v>
      </c>
      <c r="K137" s="58">
        <v>3049</v>
      </c>
      <c r="L137" s="58">
        <v>1318</v>
      </c>
      <c r="M137" s="58">
        <v>3385</v>
      </c>
      <c r="N137" s="58">
        <v>3388</v>
      </c>
      <c r="O137" s="58">
        <v>3396</v>
      </c>
      <c r="P137" s="58">
        <v>3761</v>
      </c>
      <c r="Q137" s="58">
        <v>3785</v>
      </c>
      <c r="R137" s="58">
        <v>3788</v>
      </c>
      <c r="S137" s="58">
        <v>3782</v>
      </c>
      <c r="T137" s="58">
        <v>4064</v>
      </c>
      <c r="U137" s="58">
        <v>3885</v>
      </c>
      <c r="W137" s="58">
        <f t="shared" si="182"/>
        <v>11205</v>
      </c>
      <c r="X137" s="58">
        <f t="shared" si="183"/>
        <v>12745</v>
      </c>
      <c r="Y137" s="58">
        <f t="shared" si="184"/>
        <v>10852</v>
      </c>
      <c r="Z137" s="58">
        <f t="shared" ref="Z137:Z187" si="186">SUM(N137:Q137)</f>
        <v>14330</v>
      </c>
      <c r="AA137" s="58">
        <f t="shared" ref="AA137:AA187" si="187">SUM(R137:V137)</f>
        <v>15519</v>
      </c>
      <c r="AB137" s="45" t="s">
        <v>9</v>
      </c>
      <c r="AD137" s="242">
        <f t="shared" ref="AD137:AD187" si="188">SUM(N137:Q137)-Z137</f>
        <v>0</v>
      </c>
      <c r="AE137" s="242">
        <f t="shared" si="185"/>
        <v>0</v>
      </c>
    </row>
    <row r="138" spans="1:31" ht="15.95" customHeight="1" outlineLevel="1" x14ac:dyDescent="0.2">
      <c r="A138" s="57" t="s">
        <v>87</v>
      </c>
      <c r="B138" s="58">
        <v>0</v>
      </c>
      <c r="C138" s="58">
        <v>0</v>
      </c>
      <c r="D138" s="58">
        <v>0</v>
      </c>
      <c r="E138" s="58">
        <v>0</v>
      </c>
      <c r="F138" s="58">
        <v>0</v>
      </c>
      <c r="G138" s="58">
        <v>0</v>
      </c>
      <c r="H138" s="58">
        <v>0</v>
      </c>
      <c r="I138" s="58">
        <v>0</v>
      </c>
      <c r="J138" s="58">
        <v>0</v>
      </c>
      <c r="K138" s="58">
        <v>0</v>
      </c>
      <c r="L138" s="58">
        <v>0</v>
      </c>
      <c r="M138" s="58">
        <v>0</v>
      </c>
      <c r="N138" s="58">
        <v>0</v>
      </c>
      <c r="O138" s="58">
        <v>0</v>
      </c>
      <c r="P138" s="58">
        <v>0</v>
      </c>
      <c r="Q138" s="58">
        <v>0</v>
      </c>
      <c r="R138" s="58">
        <v>0</v>
      </c>
      <c r="S138" s="58">
        <v>0</v>
      </c>
      <c r="T138" s="58">
        <v>0</v>
      </c>
      <c r="U138" s="58">
        <v>0</v>
      </c>
      <c r="W138" s="58">
        <f t="shared" si="182"/>
        <v>0</v>
      </c>
      <c r="X138" s="58">
        <f t="shared" si="183"/>
        <v>0</v>
      </c>
      <c r="Y138" s="58">
        <f t="shared" si="184"/>
        <v>0</v>
      </c>
      <c r="Z138" s="58">
        <f t="shared" si="186"/>
        <v>0</v>
      </c>
      <c r="AA138" s="58">
        <f t="shared" si="187"/>
        <v>0</v>
      </c>
      <c r="AB138" s="45" t="s">
        <v>9</v>
      </c>
      <c r="AD138" s="242">
        <f t="shared" si="188"/>
        <v>0</v>
      </c>
      <c r="AE138" s="242">
        <f t="shared" si="185"/>
        <v>0</v>
      </c>
    </row>
    <row r="139" spans="1:31" s="21" customFormat="1" ht="15.95" customHeight="1" outlineLevel="1" x14ac:dyDescent="0.2">
      <c r="A139" s="136" t="s">
        <v>88</v>
      </c>
      <c r="B139" s="137">
        <v>-91210</v>
      </c>
      <c r="C139" s="137">
        <v>16587</v>
      </c>
      <c r="D139" s="137">
        <v>10562</v>
      </c>
      <c r="E139" s="137">
        <v>25781</v>
      </c>
      <c r="F139" s="137">
        <v>17435</v>
      </c>
      <c r="G139" s="137">
        <v>5828</v>
      </c>
      <c r="H139" s="137">
        <v>13300</v>
      </c>
      <c r="I139" s="137">
        <v>34486</v>
      </c>
      <c r="J139" s="137">
        <v>22152</v>
      </c>
      <c r="K139" s="137">
        <v>21369</v>
      </c>
      <c r="L139" s="137">
        <v>16001</v>
      </c>
      <c r="M139" s="137">
        <v>27002</v>
      </c>
      <c r="N139" s="137">
        <v>22124</v>
      </c>
      <c r="O139" s="137">
        <v>9953</v>
      </c>
      <c r="P139" s="137">
        <v>9977</v>
      </c>
      <c r="Q139" s="137">
        <v>9896</v>
      </c>
      <c r="R139" s="137">
        <v>9989</v>
      </c>
      <c r="S139" s="58">
        <v>10109</v>
      </c>
      <c r="T139" s="58">
        <v>10088</v>
      </c>
      <c r="U139" s="58">
        <v>10083</v>
      </c>
      <c r="W139" s="137">
        <f t="shared" si="182"/>
        <v>-38280</v>
      </c>
      <c r="X139" s="58">
        <f t="shared" si="183"/>
        <v>71049</v>
      </c>
      <c r="Y139" s="58">
        <f t="shared" si="184"/>
        <v>86524</v>
      </c>
      <c r="Z139" s="58">
        <f t="shared" si="186"/>
        <v>51950</v>
      </c>
      <c r="AA139" s="58">
        <f t="shared" si="187"/>
        <v>40269</v>
      </c>
      <c r="AB139" s="91" t="s">
        <v>9</v>
      </c>
      <c r="AD139" s="242">
        <f t="shared" si="188"/>
        <v>0</v>
      </c>
      <c r="AE139" s="242">
        <f t="shared" si="185"/>
        <v>0</v>
      </c>
    </row>
    <row r="140" spans="1:31" ht="15.95" customHeight="1" outlineLevel="1" x14ac:dyDescent="0.2">
      <c r="A140" s="57" t="s">
        <v>89</v>
      </c>
      <c r="B140" s="135">
        <v>0</v>
      </c>
      <c r="C140" s="135">
        <v>0</v>
      </c>
      <c r="D140" s="135">
        <v>0</v>
      </c>
      <c r="E140" s="135">
        <v>0</v>
      </c>
      <c r="F140" s="135">
        <v>0</v>
      </c>
      <c r="G140" s="135">
        <v>0</v>
      </c>
      <c r="H140" s="135">
        <v>0</v>
      </c>
      <c r="I140" s="135">
        <v>0</v>
      </c>
      <c r="J140" s="135">
        <v>0</v>
      </c>
      <c r="K140" s="135">
        <v>0</v>
      </c>
      <c r="L140" s="135">
        <v>0</v>
      </c>
      <c r="M140" s="135">
        <v>0</v>
      </c>
      <c r="N140" s="135">
        <v>0</v>
      </c>
      <c r="O140" s="135">
        <v>0</v>
      </c>
      <c r="P140" s="135">
        <v>0</v>
      </c>
      <c r="Q140" s="135">
        <v>0</v>
      </c>
      <c r="R140" s="135">
        <v>0</v>
      </c>
      <c r="S140" s="58">
        <v>0</v>
      </c>
      <c r="T140" s="58">
        <v>0</v>
      </c>
      <c r="U140" s="58">
        <v>0</v>
      </c>
      <c r="W140" s="58">
        <f t="shared" si="182"/>
        <v>0</v>
      </c>
      <c r="X140" s="58">
        <f t="shared" si="183"/>
        <v>0</v>
      </c>
      <c r="Y140" s="58">
        <f t="shared" si="184"/>
        <v>0</v>
      </c>
      <c r="Z140" s="58">
        <f t="shared" si="186"/>
        <v>0</v>
      </c>
      <c r="AA140" s="58">
        <f t="shared" si="187"/>
        <v>0</v>
      </c>
      <c r="AB140" s="45" t="s">
        <v>9</v>
      </c>
      <c r="AD140" s="242">
        <f t="shared" si="188"/>
        <v>0</v>
      </c>
      <c r="AE140" s="242">
        <f t="shared" si="185"/>
        <v>0</v>
      </c>
    </row>
    <row r="141" spans="1:31" ht="15.95" customHeight="1" outlineLevel="1" x14ac:dyDescent="0.2">
      <c r="A141" s="57" t="s">
        <v>90</v>
      </c>
      <c r="B141" s="135">
        <v>0</v>
      </c>
      <c r="C141" s="135">
        <v>0</v>
      </c>
      <c r="D141" s="135">
        <v>0</v>
      </c>
      <c r="E141" s="135">
        <v>0</v>
      </c>
      <c r="F141" s="135">
        <v>0</v>
      </c>
      <c r="G141" s="135">
        <v>0</v>
      </c>
      <c r="H141" s="135">
        <v>0</v>
      </c>
      <c r="I141" s="135">
        <v>0</v>
      </c>
      <c r="J141" s="135">
        <v>0</v>
      </c>
      <c r="K141" s="135">
        <v>0</v>
      </c>
      <c r="L141" s="135">
        <v>0</v>
      </c>
      <c r="M141" s="135">
        <v>0</v>
      </c>
      <c r="N141" s="135">
        <v>0</v>
      </c>
      <c r="O141" s="135">
        <v>17853</v>
      </c>
      <c r="P141" s="135">
        <v>-2037</v>
      </c>
      <c r="Q141" s="135">
        <v>3873</v>
      </c>
      <c r="R141" s="135">
        <v>11139</v>
      </c>
      <c r="S141" s="58">
        <v>8958</v>
      </c>
      <c r="T141" s="58">
        <v>1494</v>
      </c>
      <c r="U141" s="58">
        <v>4297</v>
      </c>
      <c r="W141" s="58">
        <f t="shared" si="182"/>
        <v>0</v>
      </c>
      <c r="X141" s="58">
        <f t="shared" si="183"/>
        <v>0</v>
      </c>
      <c r="Y141" s="58">
        <f t="shared" si="184"/>
        <v>0</v>
      </c>
      <c r="Z141" s="58">
        <f t="shared" si="186"/>
        <v>19689</v>
      </c>
      <c r="AA141" s="58">
        <f t="shared" si="187"/>
        <v>25888</v>
      </c>
      <c r="AB141" s="45" t="s">
        <v>9</v>
      </c>
      <c r="AD141" s="242">
        <f t="shared" si="188"/>
        <v>0</v>
      </c>
      <c r="AE141" s="242">
        <f t="shared" si="185"/>
        <v>0</v>
      </c>
    </row>
    <row r="142" spans="1:31" ht="15.95" customHeight="1" outlineLevel="1" x14ac:dyDescent="0.2">
      <c r="A142" s="57" t="s">
        <v>91</v>
      </c>
      <c r="B142" s="58">
        <v>80709</v>
      </c>
      <c r="C142" s="58"/>
      <c r="D142" s="58"/>
      <c r="E142" s="58">
        <v>-9127</v>
      </c>
      <c r="F142" s="58">
        <v>0</v>
      </c>
      <c r="G142" s="58">
        <v>0</v>
      </c>
      <c r="H142" s="58">
        <v>0</v>
      </c>
      <c r="I142" s="58">
        <v>-16876</v>
      </c>
      <c r="J142" s="58">
        <v>0</v>
      </c>
      <c r="K142" s="58">
        <v>0</v>
      </c>
      <c r="L142" s="58">
        <v>0</v>
      </c>
      <c r="M142" s="58">
        <v>0</v>
      </c>
      <c r="N142" s="58">
        <v>0</v>
      </c>
      <c r="O142" s="58">
        <v>0</v>
      </c>
      <c r="P142" s="58">
        <v>0</v>
      </c>
      <c r="Q142" s="58">
        <v>0</v>
      </c>
      <c r="R142" s="58">
        <v>0</v>
      </c>
      <c r="S142" s="58">
        <v>0</v>
      </c>
      <c r="T142" s="58">
        <v>0</v>
      </c>
      <c r="U142" s="58">
        <v>0</v>
      </c>
      <c r="W142" s="58">
        <f t="shared" si="182"/>
        <v>71582</v>
      </c>
      <c r="X142" s="58">
        <f t="shared" si="183"/>
        <v>-16876</v>
      </c>
      <c r="Y142" s="58">
        <f t="shared" si="184"/>
        <v>0</v>
      </c>
      <c r="Z142" s="58">
        <f t="shared" si="186"/>
        <v>0</v>
      </c>
      <c r="AA142" s="58">
        <f t="shared" si="187"/>
        <v>0</v>
      </c>
      <c r="AB142" s="45" t="s">
        <v>9</v>
      </c>
      <c r="AD142" s="242">
        <f t="shared" si="188"/>
        <v>0</v>
      </c>
      <c r="AE142" s="242">
        <f t="shared" si="185"/>
        <v>0</v>
      </c>
    </row>
    <row r="143" spans="1:31" ht="15.95" customHeight="1" outlineLevel="1" x14ac:dyDescent="0.2">
      <c r="A143" s="57" t="s">
        <v>173</v>
      </c>
      <c r="B143" s="135">
        <v>0</v>
      </c>
      <c r="C143" s="135">
        <v>0</v>
      </c>
      <c r="D143" s="135">
        <v>0</v>
      </c>
      <c r="E143" s="135">
        <v>0</v>
      </c>
      <c r="F143" s="135">
        <v>0</v>
      </c>
      <c r="G143" s="135">
        <v>0</v>
      </c>
      <c r="H143" s="135">
        <v>0</v>
      </c>
      <c r="I143" s="135">
        <v>0</v>
      </c>
      <c r="J143" s="135">
        <v>0</v>
      </c>
      <c r="K143" s="135">
        <v>0</v>
      </c>
      <c r="L143" s="135">
        <v>0</v>
      </c>
      <c r="M143" s="135">
        <v>0</v>
      </c>
      <c r="N143" s="135">
        <v>0</v>
      </c>
      <c r="O143" s="135">
        <v>0</v>
      </c>
      <c r="P143" s="135">
        <v>0</v>
      </c>
      <c r="Q143" s="135">
        <v>0</v>
      </c>
      <c r="R143" s="135">
        <v>0</v>
      </c>
      <c r="S143" s="58">
        <v>0</v>
      </c>
      <c r="T143" s="58">
        <v>0</v>
      </c>
      <c r="U143" s="58">
        <v>0</v>
      </c>
      <c r="W143" s="58">
        <f t="shared" si="182"/>
        <v>0</v>
      </c>
      <c r="X143" s="58">
        <f t="shared" si="183"/>
        <v>0</v>
      </c>
      <c r="Y143" s="58">
        <f t="shared" si="184"/>
        <v>0</v>
      </c>
      <c r="Z143" s="58">
        <f t="shared" si="186"/>
        <v>0</v>
      </c>
      <c r="AA143" s="58">
        <f t="shared" si="187"/>
        <v>0</v>
      </c>
      <c r="AB143" s="45" t="s">
        <v>9</v>
      </c>
      <c r="AD143" s="242">
        <f t="shared" si="188"/>
        <v>0</v>
      </c>
      <c r="AE143" s="242">
        <f t="shared" si="185"/>
        <v>0</v>
      </c>
    </row>
    <row r="144" spans="1:31" ht="15.95" customHeight="1" outlineLevel="1" x14ac:dyDescent="0.2">
      <c r="A144" s="57" t="s">
        <v>174</v>
      </c>
      <c r="B144" s="135">
        <v>0</v>
      </c>
      <c r="C144" s="135">
        <v>0</v>
      </c>
      <c r="D144" s="135">
        <v>0</v>
      </c>
      <c r="E144" s="135">
        <v>0</v>
      </c>
      <c r="F144" s="135">
        <v>0</v>
      </c>
      <c r="G144" s="135">
        <v>0</v>
      </c>
      <c r="H144" s="135">
        <v>0</v>
      </c>
      <c r="I144" s="135">
        <v>0</v>
      </c>
      <c r="J144" s="135">
        <v>0</v>
      </c>
      <c r="K144" s="135">
        <v>0</v>
      </c>
      <c r="L144" s="135">
        <v>0</v>
      </c>
      <c r="M144" s="135">
        <v>0</v>
      </c>
      <c r="N144" s="135">
        <v>0</v>
      </c>
      <c r="O144" s="135">
        <v>0</v>
      </c>
      <c r="P144" s="135">
        <v>0</v>
      </c>
      <c r="Q144" s="135">
        <v>0</v>
      </c>
      <c r="R144" s="135">
        <v>0</v>
      </c>
      <c r="S144" s="58">
        <v>0</v>
      </c>
      <c r="T144" s="58">
        <v>0</v>
      </c>
      <c r="U144" s="58">
        <v>0</v>
      </c>
      <c r="W144" s="58">
        <f t="shared" si="182"/>
        <v>0</v>
      </c>
      <c r="X144" s="58">
        <f t="shared" si="183"/>
        <v>0</v>
      </c>
      <c r="Y144" s="58">
        <f t="shared" si="184"/>
        <v>0</v>
      </c>
      <c r="Z144" s="58">
        <f t="shared" si="186"/>
        <v>0</v>
      </c>
      <c r="AA144" s="58">
        <f t="shared" si="187"/>
        <v>0</v>
      </c>
      <c r="AB144" s="45" t="s">
        <v>9</v>
      </c>
      <c r="AD144" s="242">
        <f t="shared" si="188"/>
        <v>0</v>
      </c>
      <c r="AE144" s="242">
        <f t="shared" si="185"/>
        <v>0</v>
      </c>
    </row>
    <row r="145" spans="1:31" ht="15.95" customHeight="1" outlineLevel="1" x14ac:dyDescent="0.2">
      <c r="A145" s="55" t="s">
        <v>92</v>
      </c>
      <c r="B145" s="56">
        <v>622</v>
      </c>
      <c r="C145" s="56">
        <v>-2452</v>
      </c>
      <c r="D145" s="56">
        <v>-1818</v>
      </c>
      <c r="E145" s="56">
        <v>-2309</v>
      </c>
      <c r="F145" s="56">
        <v>-2619</v>
      </c>
      <c r="G145" s="56">
        <v>-1005</v>
      </c>
      <c r="H145" s="56">
        <v>-2153</v>
      </c>
      <c r="I145" s="56">
        <f t="shared" ref="I145:N145" si="189">SUM(I146:I159)</f>
        <v>-2909</v>
      </c>
      <c r="J145" s="56">
        <f t="shared" si="189"/>
        <v>-3426</v>
      </c>
      <c r="K145" s="56">
        <f t="shared" si="189"/>
        <v>-2922</v>
      </c>
      <c r="L145" s="56">
        <f t="shared" si="189"/>
        <v>-2241</v>
      </c>
      <c r="M145" s="56">
        <f t="shared" si="189"/>
        <v>-3992</v>
      </c>
      <c r="N145" s="56">
        <f t="shared" si="189"/>
        <v>-3262</v>
      </c>
      <c r="O145" s="56">
        <f t="shared" ref="O145:P145" si="190">SUM(O146:O159)</f>
        <v>-3960</v>
      </c>
      <c r="P145" s="56">
        <f t="shared" si="190"/>
        <v>-1586</v>
      </c>
      <c r="Q145" s="56">
        <f t="shared" ref="Q145:R145" si="191">SUM(Q146:Q159)</f>
        <v>-2303</v>
      </c>
      <c r="R145" s="56">
        <f t="shared" si="191"/>
        <v>-3204</v>
      </c>
      <c r="S145" s="56">
        <f t="shared" ref="S145:T145" si="192">SUM(S146:S159)</f>
        <v>-2952</v>
      </c>
      <c r="T145" s="56">
        <f t="shared" si="192"/>
        <v>-2079</v>
      </c>
      <c r="U145" s="56">
        <f t="shared" ref="U145" si="193">SUM(U146:U159)</f>
        <v>-2395</v>
      </c>
      <c r="W145" s="56">
        <f t="shared" si="182"/>
        <v>-5957</v>
      </c>
      <c r="X145" s="56">
        <f t="shared" si="183"/>
        <v>-8686</v>
      </c>
      <c r="Y145" s="56">
        <f t="shared" si="184"/>
        <v>-12581</v>
      </c>
      <c r="Z145" s="56">
        <f t="shared" si="186"/>
        <v>-11111</v>
      </c>
      <c r="AA145" s="56">
        <f t="shared" si="187"/>
        <v>-10630</v>
      </c>
      <c r="AB145" s="45" t="s">
        <v>9</v>
      </c>
      <c r="AD145" s="242">
        <f t="shared" si="188"/>
        <v>0</v>
      </c>
      <c r="AE145" s="242">
        <f t="shared" si="185"/>
        <v>0</v>
      </c>
    </row>
    <row r="146" spans="1:31" ht="15.95" customHeight="1" outlineLevel="1" x14ac:dyDescent="0.2">
      <c r="A146" s="57" t="s">
        <v>93</v>
      </c>
      <c r="B146" s="58">
        <v>-242</v>
      </c>
      <c r="C146" s="58">
        <v>-224</v>
      </c>
      <c r="D146" s="58">
        <v>-250</v>
      </c>
      <c r="E146" s="58">
        <v>-244</v>
      </c>
      <c r="F146" s="58">
        <v>-244</v>
      </c>
      <c r="G146" s="58">
        <v>-221</v>
      </c>
      <c r="H146" s="58">
        <v>-257</v>
      </c>
      <c r="I146" s="58">
        <v>-247</v>
      </c>
      <c r="J146" s="58">
        <v>-250</v>
      </c>
      <c r="K146" s="58">
        <v>-250</v>
      </c>
      <c r="L146" s="58">
        <v>-226</v>
      </c>
      <c r="M146" s="58">
        <v>-283</v>
      </c>
      <c r="N146" s="58">
        <v>-260</v>
      </c>
      <c r="O146" s="58">
        <v>-261</v>
      </c>
      <c r="P146" s="58">
        <v>-290</v>
      </c>
      <c r="Q146" s="58">
        <v>-291</v>
      </c>
      <c r="R146" s="58">
        <v>-291</v>
      </c>
      <c r="S146" s="58">
        <v>-290</v>
      </c>
      <c r="T146" s="58">
        <v>-305</v>
      </c>
      <c r="U146" s="58">
        <v>-301</v>
      </c>
      <c r="W146" s="58">
        <f t="shared" si="182"/>
        <v>-960</v>
      </c>
      <c r="X146" s="58">
        <f t="shared" si="183"/>
        <v>-969</v>
      </c>
      <c r="Y146" s="58">
        <f t="shared" si="184"/>
        <v>-1009</v>
      </c>
      <c r="Z146" s="58">
        <f t="shared" si="186"/>
        <v>-1102</v>
      </c>
      <c r="AA146" s="58">
        <f t="shared" si="187"/>
        <v>-1187</v>
      </c>
      <c r="AB146" s="45" t="s">
        <v>9</v>
      </c>
      <c r="AD146" s="242">
        <f t="shared" si="188"/>
        <v>0</v>
      </c>
      <c r="AE146" s="242">
        <f t="shared" si="185"/>
        <v>0</v>
      </c>
    </row>
    <row r="147" spans="1:31" ht="15.95" customHeight="1" outlineLevel="1" x14ac:dyDescent="0.2">
      <c r="A147" s="57" t="s">
        <v>94</v>
      </c>
      <c r="B147" s="58">
        <v>-1114</v>
      </c>
      <c r="C147" s="58">
        <v>-1031</v>
      </c>
      <c r="D147" s="58">
        <v>-1152</v>
      </c>
      <c r="E147" s="58">
        <v>-1123</v>
      </c>
      <c r="F147" s="58">
        <v>-1126</v>
      </c>
      <c r="G147" s="58">
        <v>-1016</v>
      </c>
      <c r="H147" s="58">
        <v>-1181</v>
      </c>
      <c r="I147" s="58">
        <v>-1141</v>
      </c>
      <c r="J147" s="58">
        <v>-1154</v>
      </c>
      <c r="K147" s="58">
        <v>-1149</v>
      </c>
      <c r="L147" s="58">
        <v>-1042</v>
      </c>
      <c r="M147" s="58">
        <v>-1306</v>
      </c>
      <c r="N147" s="58">
        <v>-1199</v>
      </c>
      <c r="O147" s="58">
        <v>-1199</v>
      </c>
      <c r="P147" s="58">
        <v>-1337</v>
      </c>
      <c r="Q147" s="58">
        <v>-1339</v>
      </c>
      <c r="R147" s="58">
        <v>-1339</v>
      </c>
      <c r="S147" s="58">
        <v>-1339</v>
      </c>
      <c r="T147" s="58">
        <v>-1402</v>
      </c>
      <c r="U147" s="58">
        <v>-1389</v>
      </c>
      <c r="W147" s="58">
        <f t="shared" si="182"/>
        <v>-4420</v>
      </c>
      <c r="X147" s="58">
        <f t="shared" si="183"/>
        <v>-4464</v>
      </c>
      <c r="Y147" s="58">
        <f t="shared" si="184"/>
        <v>-4651</v>
      </c>
      <c r="Z147" s="58">
        <f t="shared" si="186"/>
        <v>-5074</v>
      </c>
      <c r="AA147" s="58">
        <f t="shared" si="187"/>
        <v>-5469</v>
      </c>
      <c r="AB147" s="45" t="s">
        <v>9</v>
      </c>
      <c r="AD147" s="242">
        <f t="shared" si="188"/>
        <v>0</v>
      </c>
      <c r="AE147" s="242">
        <f t="shared" si="185"/>
        <v>0</v>
      </c>
    </row>
    <row r="148" spans="1:31" ht="15.95" customHeight="1" outlineLevel="1" x14ac:dyDescent="0.2">
      <c r="A148" s="57" t="s">
        <v>175</v>
      </c>
      <c r="B148" s="58">
        <v>0</v>
      </c>
      <c r="C148" s="58">
        <v>0</v>
      </c>
      <c r="D148" s="58">
        <v>22</v>
      </c>
      <c r="E148" s="58">
        <v>-50</v>
      </c>
      <c r="F148" s="58">
        <v>-91</v>
      </c>
      <c r="G148" s="58">
        <v>101</v>
      </c>
      <c r="H148" s="58">
        <v>-19</v>
      </c>
      <c r="I148" s="58">
        <v>-127</v>
      </c>
      <c r="J148" s="58">
        <v>-166</v>
      </c>
      <c r="K148" s="58">
        <v>-153</v>
      </c>
      <c r="L148" s="58">
        <v>-60</v>
      </c>
      <c r="M148" s="58">
        <v>-241</v>
      </c>
      <c r="N148" s="58">
        <v>-161</v>
      </c>
      <c r="O148" s="58">
        <v>-254</v>
      </c>
      <c r="P148" s="58">
        <v>97</v>
      </c>
      <c r="Q148" s="58">
        <v>1</v>
      </c>
      <c r="R148" s="58">
        <v>-120</v>
      </c>
      <c r="S148" s="58">
        <v>-87</v>
      </c>
      <c r="T148" s="58">
        <v>47</v>
      </c>
      <c r="U148" s="58">
        <v>0</v>
      </c>
      <c r="W148" s="58">
        <f t="shared" si="182"/>
        <v>-28</v>
      </c>
      <c r="X148" s="58">
        <f t="shared" si="183"/>
        <v>-136</v>
      </c>
      <c r="Y148" s="58">
        <f t="shared" si="184"/>
        <v>-620</v>
      </c>
      <c r="Z148" s="58">
        <f t="shared" si="186"/>
        <v>-317</v>
      </c>
      <c r="AA148" s="58">
        <f t="shared" si="187"/>
        <v>-160</v>
      </c>
      <c r="AB148" s="45" t="s">
        <v>9</v>
      </c>
      <c r="AD148" s="242">
        <f t="shared" si="188"/>
        <v>0</v>
      </c>
      <c r="AE148" s="242">
        <f t="shared" si="185"/>
        <v>0</v>
      </c>
    </row>
    <row r="149" spans="1:31" ht="15.95" customHeight="1" outlineLevel="1" x14ac:dyDescent="0.2">
      <c r="A149" s="57" t="s">
        <v>176</v>
      </c>
      <c r="B149" s="58">
        <v>0</v>
      </c>
      <c r="C149" s="58">
        <v>0</v>
      </c>
      <c r="D149" s="58">
        <v>98</v>
      </c>
      <c r="E149" s="58">
        <v>-230</v>
      </c>
      <c r="F149" s="58">
        <v>-418</v>
      </c>
      <c r="G149" s="58">
        <v>464</v>
      </c>
      <c r="H149" s="58">
        <v>-87</v>
      </c>
      <c r="I149" s="58">
        <v>-585</v>
      </c>
      <c r="J149" s="58">
        <v>-766</v>
      </c>
      <c r="K149" s="58">
        <v>-706</v>
      </c>
      <c r="L149" s="58">
        <v>-275</v>
      </c>
      <c r="M149" s="58">
        <v>-1111</v>
      </c>
      <c r="N149" s="58">
        <v>-740</v>
      </c>
      <c r="O149" s="58">
        <v>-1172</v>
      </c>
      <c r="P149" s="58">
        <v>448</v>
      </c>
      <c r="Q149" s="58">
        <v>5</v>
      </c>
      <c r="R149" s="58">
        <v>-554</v>
      </c>
      <c r="S149" s="58">
        <v>-398</v>
      </c>
      <c r="T149" s="58">
        <v>213</v>
      </c>
      <c r="U149" s="58">
        <v>1</v>
      </c>
      <c r="W149" s="58">
        <f t="shared" si="182"/>
        <v>-132</v>
      </c>
      <c r="X149" s="58">
        <f t="shared" si="183"/>
        <v>-626</v>
      </c>
      <c r="Y149" s="58">
        <f t="shared" si="184"/>
        <v>-2858</v>
      </c>
      <c r="Z149" s="58">
        <f t="shared" si="186"/>
        <v>-1459</v>
      </c>
      <c r="AA149" s="58">
        <f t="shared" si="187"/>
        <v>-738</v>
      </c>
      <c r="AB149" s="45" t="s">
        <v>9</v>
      </c>
      <c r="AD149" s="242">
        <f t="shared" si="188"/>
        <v>0</v>
      </c>
      <c r="AE149" s="242">
        <f t="shared" si="185"/>
        <v>0</v>
      </c>
    </row>
    <row r="150" spans="1:31" ht="15.95" customHeight="1" outlineLevel="1" x14ac:dyDescent="0.2">
      <c r="A150" s="57" t="s">
        <v>95</v>
      </c>
      <c r="B150" s="130">
        <v>0</v>
      </c>
      <c r="C150" s="130">
        <v>0</v>
      </c>
      <c r="D150" s="130">
        <v>0</v>
      </c>
      <c r="E150" s="130">
        <v>0</v>
      </c>
      <c r="F150" s="130">
        <v>0</v>
      </c>
      <c r="G150" s="130">
        <v>0</v>
      </c>
      <c r="H150" s="130">
        <v>0</v>
      </c>
      <c r="I150" s="130">
        <v>0</v>
      </c>
      <c r="J150" s="130">
        <v>0</v>
      </c>
      <c r="K150" s="130">
        <v>0</v>
      </c>
      <c r="L150" s="130">
        <v>0</v>
      </c>
      <c r="M150" s="130">
        <v>0</v>
      </c>
      <c r="N150" s="130">
        <v>0</v>
      </c>
      <c r="O150" s="130">
        <v>0</v>
      </c>
      <c r="P150" s="130">
        <v>0</v>
      </c>
      <c r="Q150" s="130">
        <v>0</v>
      </c>
      <c r="R150" s="130">
        <v>0</v>
      </c>
      <c r="S150" s="58">
        <v>0</v>
      </c>
      <c r="T150" s="58">
        <v>0</v>
      </c>
      <c r="U150" s="58">
        <v>0</v>
      </c>
      <c r="W150" s="58">
        <f t="shared" si="182"/>
        <v>0</v>
      </c>
      <c r="X150" s="58">
        <f t="shared" si="183"/>
        <v>0</v>
      </c>
      <c r="Y150" s="58">
        <f t="shared" si="184"/>
        <v>0</v>
      </c>
      <c r="Z150" s="58">
        <f t="shared" si="186"/>
        <v>0</v>
      </c>
      <c r="AA150" s="58">
        <f t="shared" si="187"/>
        <v>0</v>
      </c>
      <c r="AB150" s="45" t="s">
        <v>9</v>
      </c>
      <c r="AD150" s="242">
        <f t="shared" si="188"/>
        <v>0</v>
      </c>
      <c r="AE150" s="242">
        <f t="shared" si="185"/>
        <v>0</v>
      </c>
    </row>
    <row r="151" spans="1:31" ht="15.95" customHeight="1" outlineLevel="1" x14ac:dyDescent="0.2">
      <c r="A151" s="57" t="s">
        <v>96</v>
      </c>
      <c r="B151" s="130">
        <v>0</v>
      </c>
      <c r="C151" s="130">
        <v>0</v>
      </c>
      <c r="D151" s="130">
        <v>0</v>
      </c>
      <c r="E151" s="130">
        <v>0</v>
      </c>
      <c r="F151" s="130">
        <v>0</v>
      </c>
      <c r="G151" s="130">
        <v>0</v>
      </c>
      <c r="H151" s="130">
        <v>0</v>
      </c>
      <c r="I151" s="130">
        <v>0</v>
      </c>
      <c r="J151" s="130">
        <v>0</v>
      </c>
      <c r="K151" s="130">
        <v>0</v>
      </c>
      <c r="L151" s="130">
        <v>0</v>
      </c>
      <c r="M151" s="130">
        <v>0</v>
      </c>
      <c r="N151" s="130">
        <v>0</v>
      </c>
      <c r="O151" s="130">
        <v>0</v>
      </c>
      <c r="P151" s="130">
        <v>0</v>
      </c>
      <c r="Q151" s="130">
        <v>0</v>
      </c>
      <c r="R151" s="130">
        <v>0</v>
      </c>
      <c r="S151" s="58">
        <v>0</v>
      </c>
      <c r="T151" s="58">
        <v>0</v>
      </c>
      <c r="U151" s="58">
        <v>0</v>
      </c>
      <c r="W151" s="58">
        <f t="shared" si="182"/>
        <v>0</v>
      </c>
      <c r="X151" s="58">
        <f t="shared" si="183"/>
        <v>0</v>
      </c>
      <c r="Y151" s="58">
        <f t="shared" si="184"/>
        <v>0</v>
      </c>
      <c r="Z151" s="58">
        <f t="shared" si="186"/>
        <v>0</v>
      </c>
      <c r="AA151" s="58">
        <f t="shared" si="187"/>
        <v>0</v>
      </c>
      <c r="AB151" s="45" t="s">
        <v>9</v>
      </c>
      <c r="AD151" s="242">
        <f t="shared" si="188"/>
        <v>0</v>
      </c>
      <c r="AE151" s="242">
        <f t="shared" si="185"/>
        <v>0</v>
      </c>
    </row>
    <row r="152" spans="1:31" ht="15.95" customHeight="1" outlineLevel="1" x14ac:dyDescent="0.2">
      <c r="A152" s="57" t="s">
        <v>97</v>
      </c>
      <c r="B152" s="130">
        <v>0</v>
      </c>
      <c r="C152" s="130">
        <v>0</v>
      </c>
      <c r="D152" s="130">
        <v>0</v>
      </c>
      <c r="E152" s="130">
        <v>0</v>
      </c>
      <c r="F152" s="130">
        <v>0</v>
      </c>
      <c r="G152" s="130">
        <v>0</v>
      </c>
      <c r="H152" s="130">
        <v>0</v>
      </c>
      <c r="I152" s="130">
        <v>0</v>
      </c>
      <c r="J152" s="130">
        <v>0</v>
      </c>
      <c r="K152" s="130">
        <v>0</v>
      </c>
      <c r="L152" s="130">
        <v>0</v>
      </c>
      <c r="M152" s="130">
        <v>0</v>
      </c>
      <c r="N152" s="130">
        <v>0</v>
      </c>
      <c r="O152" s="130">
        <v>0</v>
      </c>
      <c r="P152" s="130">
        <v>0</v>
      </c>
      <c r="Q152" s="130">
        <v>0</v>
      </c>
      <c r="R152" s="130">
        <v>0</v>
      </c>
      <c r="S152" s="58">
        <v>0</v>
      </c>
      <c r="T152" s="58">
        <v>0</v>
      </c>
      <c r="U152" s="58">
        <v>0</v>
      </c>
      <c r="W152" s="58">
        <f t="shared" si="182"/>
        <v>0</v>
      </c>
      <c r="X152" s="58">
        <f t="shared" si="183"/>
        <v>0</v>
      </c>
      <c r="Y152" s="58">
        <f t="shared" si="184"/>
        <v>0</v>
      </c>
      <c r="Z152" s="58">
        <f t="shared" si="186"/>
        <v>0</v>
      </c>
      <c r="AA152" s="58">
        <f t="shared" si="187"/>
        <v>0</v>
      </c>
      <c r="AB152" s="45" t="s">
        <v>9</v>
      </c>
      <c r="AD152" s="242">
        <f t="shared" si="188"/>
        <v>0</v>
      </c>
      <c r="AE152" s="242">
        <f t="shared" si="185"/>
        <v>0</v>
      </c>
    </row>
    <row r="153" spans="1:31" ht="15.95" customHeight="1" outlineLevel="1" x14ac:dyDescent="0.2">
      <c r="A153" s="57" t="s">
        <v>98</v>
      </c>
      <c r="B153" s="58">
        <v>-370</v>
      </c>
      <c r="C153" s="58">
        <v>-371</v>
      </c>
      <c r="D153" s="58">
        <v>-387</v>
      </c>
      <c r="E153" s="58">
        <v>-384</v>
      </c>
      <c r="F153" s="58">
        <v>-386</v>
      </c>
      <c r="G153" s="58">
        <v>-347</v>
      </c>
      <c r="H153" s="58">
        <v>-386</v>
      </c>
      <c r="I153" s="58">
        <v>-388</v>
      </c>
      <c r="J153" s="58">
        <v>-595</v>
      </c>
      <c r="K153" s="58">
        <v>-193</v>
      </c>
      <c r="L153" s="58">
        <v>-356</v>
      </c>
      <c r="M153" s="58">
        <v>-410</v>
      </c>
      <c r="N153" s="58">
        <v>-410</v>
      </c>
      <c r="O153" s="58">
        <v>-410</v>
      </c>
      <c r="P153" s="58">
        <v>-458</v>
      </c>
      <c r="Q153" s="58">
        <v>-458</v>
      </c>
      <c r="R153" s="58">
        <v>-458</v>
      </c>
      <c r="S153" s="58">
        <v>-458</v>
      </c>
      <c r="T153" s="58">
        <v>-407</v>
      </c>
      <c r="U153" s="58">
        <v>-475</v>
      </c>
      <c r="W153" s="58">
        <f t="shared" si="182"/>
        <v>-1512</v>
      </c>
      <c r="X153" s="58">
        <f t="shared" si="183"/>
        <v>-1507</v>
      </c>
      <c r="Y153" s="58">
        <f t="shared" si="184"/>
        <v>-1554</v>
      </c>
      <c r="Z153" s="58">
        <f t="shared" si="186"/>
        <v>-1736</v>
      </c>
      <c r="AA153" s="58">
        <f t="shared" si="187"/>
        <v>-1798</v>
      </c>
      <c r="AB153" s="45" t="s">
        <v>9</v>
      </c>
      <c r="AD153" s="242">
        <f t="shared" si="188"/>
        <v>0</v>
      </c>
      <c r="AE153" s="242">
        <f t="shared" si="185"/>
        <v>0</v>
      </c>
    </row>
    <row r="154" spans="1:31" ht="15.95" customHeight="1" outlineLevel="1" x14ac:dyDescent="0.2">
      <c r="A154" s="57" t="s">
        <v>177</v>
      </c>
      <c r="B154" s="58">
        <v>0</v>
      </c>
      <c r="C154" s="58">
        <v>0</v>
      </c>
      <c r="D154" s="58">
        <v>33</v>
      </c>
      <c r="E154" s="58">
        <v>-77</v>
      </c>
      <c r="F154" s="58">
        <v>-143</v>
      </c>
      <c r="G154" s="58">
        <v>159</v>
      </c>
      <c r="H154" s="58">
        <v>-30</v>
      </c>
      <c r="I154" s="58">
        <v>-200</v>
      </c>
      <c r="J154" s="58">
        <v>-262</v>
      </c>
      <c r="K154" s="58">
        <v>-241</v>
      </c>
      <c r="L154" s="58">
        <v>-94</v>
      </c>
      <c r="M154" s="58">
        <v>-381</v>
      </c>
      <c r="N154" s="58">
        <v>-253</v>
      </c>
      <c r="O154" s="58">
        <v>-401</v>
      </c>
      <c r="P154" s="58">
        <v>153</v>
      </c>
      <c r="Q154" s="58">
        <v>2</v>
      </c>
      <c r="R154" s="58">
        <v>-190</v>
      </c>
      <c r="S154" s="58">
        <v>-136</v>
      </c>
      <c r="T154" s="58">
        <v>0</v>
      </c>
      <c r="U154" s="58">
        <v>0</v>
      </c>
      <c r="W154" s="58">
        <f t="shared" si="182"/>
        <v>-44</v>
      </c>
      <c r="X154" s="58">
        <f t="shared" si="183"/>
        <v>-214</v>
      </c>
      <c r="Y154" s="58">
        <f t="shared" si="184"/>
        <v>-978</v>
      </c>
      <c r="Z154" s="58">
        <f t="shared" si="186"/>
        <v>-499</v>
      </c>
      <c r="AA154" s="58">
        <f t="shared" si="187"/>
        <v>-326</v>
      </c>
      <c r="AB154" s="45" t="s">
        <v>9</v>
      </c>
      <c r="AD154" s="242">
        <f t="shared" si="188"/>
        <v>0</v>
      </c>
      <c r="AE154" s="242">
        <f t="shared" si="185"/>
        <v>0</v>
      </c>
    </row>
    <row r="155" spans="1:31" ht="15.95" customHeight="1" outlineLevel="1" x14ac:dyDescent="0.2">
      <c r="A155" s="57" t="s">
        <v>99</v>
      </c>
      <c r="B155" s="58">
        <v>-50</v>
      </c>
      <c r="C155" s="58">
        <v>-50</v>
      </c>
      <c r="D155" s="58">
        <v>-51</v>
      </c>
      <c r="E155" s="58">
        <v>-52</v>
      </c>
      <c r="F155" s="58">
        <v>-52</v>
      </c>
      <c r="G155" s="58">
        <v>-46</v>
      </c>
      <c r="H155" s="58">
        <v>-52</v>
      </c>
      <c r="I155" s="58">
        <v>-52</v>
      </c>
      <c r="J155" s="58">
        <v>-53</v>
      </c>
      <c r="K155" s="58">
        <v>-53</v>
      </c>
      <c r="L155" s="58">
        <v>-47</v>
      </c>
      <c r="M155" s="58">
        <v>-56</v>
      </c>
      <c r="N155" s="58">
        <v>-55</v>
      </c>
      <c r="O155" s="58">
        <v>-55</v>
      </c>
      <c r="P155" s="58">
        <v>-61</v>
      </c>
      <c r="Q155" s="58">
        <v>-61</v>
      </c>
      <c r="R155" s="58">
        <v>-61</v>
      </c>
      <c r="S155" s="58">
        <v>-61</v>
      </c>
      <c r="T155" s="58">
        <v>-65</v>
      </c>
      <c r="U155" s="58">
        <v>-63</v>
      </c>
      <c r="W155" s="58">
        <f t="shared" si="182"/>
        <v>-203</v>
      </c>
      <c r="X155" s="58">
        <f t="shared" si="183"/>
        <v>-202</v>
      </c>
      <c r="Y155" s="58">
        <f t="shared" si="184"/>
        <v>-209</v>
      </c>
      <c r="Z155" s="58">
        <f t="shared" si="186"/>
        <v>-232</v>
      </c>
      <c r="AA155" s="58">
        <f t="shared" si="187"/>
        <v>-250</v>
      </c>
      <c r="AB155" s="45" t="s">
        <v>9</v>
      </c>
      <c r="AD155" s="242">
        <f t="shared" si="188"/>
        <v>0</v>
      </c>
      <c r="AE155" s="242">
        <f t="shared" si="185"/>
        <v>0</v>
      </c>
    </row>
    <row r="156" spans="1:31" ht="15.95" customHeight="1" outlineLevel="1" x14ac:dyDescent="0.2">
      <c r="A156" s="57" t="s">
        <v>100</v>
      </c>
      <c r="B156" s="58">
        <v>-50</v>
      </c>
      <c r="C156" s="58">
        <v>-50</v>
      </c>
      <c r="D156" s="58">
        <v>-51</v>
      </c>
      <c r="E156" s="58">
        <v>-52</v>
      </c>
      <c r="F156" s="58">
        <v>-52</v>
      </c>
      <c r="G156" s="58">
        <v>-46</v>
      </c>
      <c r="H156" s="58">
        <v>-52</v>
      </c>
      <c r="I156" s="58">
        <v>-52</v>
      </c>
      <c r="J156" s="58">
        <v>-53</v>
      </c>
      <c r="K156" s="58">
        <v>-53</v>
      </c>
      <c r="L156" s="58">
        <v>-47</v>
      </c>
      <c r="M156" s="58">
        <v>-56</v>
      </c>
      <c r="N156" s="58">
        <v>-55</v>
      </c>
      <c r="O156" s="58">
        <v>-55</v>
      </c>
      <c r="P156" s="58">
        <v>-61</v>
      </c>
      <c r="Q156" s="58">
        <v>-61</v>
      </c>
      <c r="R156" s="58">
        <v>-61</v>
      </c>
      <c r="S156" s="58">
        <v>-61</v>
      </c>
      <c r="T156" s="58">
        <v>-65</v>
      </c>
      <c r="U156" s="58">
        <v>-63</v>
      </c>
      <c r="W156" s="58">
        <f t="shared" si="182"/>
        <v>-203</v>
      </c>
      <c r="X156" s="58">
        <f t="shared" si="183"/>
        <v>-202</v>
      </c>
      <c r="Y156" s="58">
        <f t="shared" si="184"/>
        <v>-209</v>
      </c>
      <c r="Z156" s="58">
        <f t="shared" si="186"/>
        <v>-232</v>
      </c>
      <c r="AA156" s="58">
        <f t="shared" si="187"/>
        <v>-250</v>
      </c>
      <c r="AB156" s="45" t="s">
        <v>9</v>
      </c>
      <c r="AD156" s="242">
        <f t="shared" si="188"/>
        <v>0</v>
      </c>
      <c r="AE156" s="242">
        <f t="shared" si="185"/>
        <v>0</v>
      </c>
    </row>
    <row r="157" spans="1:31" ht="15.95" customHeight="1" outlineLevel="1" x14ac:dyDescent="0.2">
      <c r="A157" s="57" t="s">
        <v>101</v>
      </c>
      <c r="B157" s="58">
        <v>-25</v>
      </c>
      <c r="C157" s="58">
        <v>-25</v>
      </c>
      <c r="D157" s="58">
        <v>-26</v>
      </c>
      <c r="E157" s="58">
        <v>-26</v>
      </c>
      <c r="F157" s="58">
        <v>-26</v>
      </c>
      <c r="G157" s="58">
        <v>-23</v>
      </c>
      <c r="H157" s="58">
        <v>-26</v>
      </c>
      <c r="I157" s="58">
        <v>-26</v>
      </c>
      <c r="J157" s="58">
        <v>-26</v>
      </c>
      <c r="K157" s="58">
        <v>-27</v>
      </c>
      <c r="L157" s="58">
        <v>-24</v>
      </c>
      <c r="M157" s="58">
        <v>-27</v>
      </c>
      <c r="N157" s="58">
        <v>-27</v>
      </c>
      <c r="O157" s="58">
        <v>-28</v>
      </c>
      <c r="P157" s="58">
        <v>-30</v>
      </c>
      <c r="Q157" s="58">
        <v>-31</v>
      </c>
      <c r="R157" s="58">
        <v>-31</v>
      </c>
      <c r="S157" s="58">
        <v>-30</v>
      </c>
      <c r="T157" s="58">
        <v>-32</v>
      </c>
      <c r="U157" s="58">
        <v>-32</v>
      </c>
      <c r="W157" s="58">
        <f t="shared" si="182"/>
        <v>-102</v>
      </c>
      <c r="X157" s="58">
        <f t="shared" si="183"/>
        <v>-101</v>
      </c>
      <c r="Y157" s="58">
        <f t="shared" si="184"/>
        <v>-104</v>
      </c>
      <c r="Z157" s="58">
        <f t="shared" si="186"/>
        <v>-116</v>
      </c>
      <c r="AA157" s="58">
        <f t="shared" si="187"/>
        <v>-125</v>
      </c>
      <c r="AB157" s="45" t="s">
        <v>9</v>
      </c>
      <c r="AD157" s="242">
        <f t="shared" si="188"/>
        <v>0</v>
      </c>
      <c r="AE157" s="242">
        <f t="shared" si="185"/>
        <v>0</v>
      </c>
    </row>
    <row r="158" spans="1:31" ht="15.95" customHeight="1" outlineLevel="1" x14ac:dyDescent="0.2">
      <c r="A158" s="57" t="s">
        <v>102</v>
      </c>
      <c r="B158" s="58">
        <v>-57</v>
      </c>
      <c r="C158" s="58">
        <v>-57</v>
      </c>
      <c r="D158" s="58">
        <v>-60</v>
      </c>
      <c r="E158" s="58">
        <v>-59</v>
      </c>
      <c r="F158" s="58">
        <v>-59</v>
      </c>
      <c r="G158" s="58">
        <v>-54</v>
      </c>
      <c r="H158" s="58">
        <v>-59</v>
      </c>
      <c r="I158" s="58">
        <v>-60</v>
      </c>
      <c r="J158" s="58">
        <v>-61</v>
      </c>
      <c r="K158" s="58">
        <v>-60</v>
      </c>
      <c r="L158" s="58">
        <v>-55</v>
      </c>
      <c r="M158" s="58">
        <v>-63</v>
      </c>
      <c r="N158" s="58">
        <v>-63</v>
      </c>
      <c r="O158" s="58">
        <v>-63</v>
      </c>
      <c r="P158" s="58">
        <v>-71</v>
      </c>
      <c r="Q158" s="58">
        <v>-70</v>
      </c>
      <c r="R158" s="58">
        <v>-70</v>
      </c>
      <c r="S158" s="58">
        <v>-71</v>
      </c>
      <c r="T158" s="58">
        <v>-63</v>
      </c>
      <c r="U158" s="58">
        <v>-73</v>
      </c>
      <c r="W158" s="58">
        <f t="shared" si="182"/>
        <v>-233</v>
      </c>
      <c r="X158" s="58">
        <f t="shared" si="183"/>
        <v>-232</v>
      </c>
      <c r="Y158" s="58">
        <f t="shared" si="184"/>
        <v>-239</v>
      </c>
      <c r="Z158" s="58">
        <f t="shared" si="186"/>
        <v>-267</v>
      </c>
      <c r="AA158" s="58">
        <f t="shared" si="187"/>
        <v>-277</v>
      </c>
      <c r="AB158" s="45" t="s">
        <v>9</v>
      </c>
      <c r="AD158" s="242">
        <f t="shared" si="188"/>
        <v>0</v>
      </c>
      <c r="AE158" s="242">
        <f t="shared" si="185"/>
        <v>0</v>
      </c>
    </row>
    <row r="159" spans="1:31" ht="15.95" customHeight="1" outlineLevel="1" x14ac:dyDescent="0.2">
      <c r="A159" s="57" t="s">
        <v>178</v>
      </c>
      <c r="B159" s="58">
        <v>0</v>
      </c>
      <c r="C159" s="58">
        <v>0</v>
      </c>
      <c r="D159" s="58">
        <v>6</v>
      </c>
      <c r="E159" s="58">
        <v>-12</v>
      </c>
      <c r="F159" s="58">
        <v>-22</v>
      </c>
      <c r="G159" s="58">
        <v>24</v>
      </c>
      <c r="H159" s="58">
        <v>-4</v>
      </c>
      <c r="I159" s="58">
        <v>-31</v>
      </c>
      <c r="J159" s="58">
        <v>-40</v>
      </c>
      <c r="K159" s="58">
        <v>-37</v>
      </c>
      <c r="L159" s="58">
        <v>-15</v>
      </c>
      <c r="M159" s="58">
        <v>-58</v>
      </c>
      <c r="N159" s="58">
        <v>-39</v>
      </c>
      <c r="O159" s="58">
        <v>-62</v>
      </c>
      <c r="P159" s="58">
        <v>24</v>
      </c>
      <c r="Q159" s="58">
        <v>0</v>
      </c>
      <c r="R159" s="58">
        <v>-29</v>
      </c>
      <c r="S159" s="58">
        <v>-21</v>
      </c>
      <c r="T159" s="58">
        <v>0</v>
      </c>
      <c r="U159" s="58">
        <v>0</v>
      </c>
      <c r="W159" s="58">
        <f t="shared" si="182"/>
        <v>-6</v>
      </c>
      <c r="X159" s="58">
        <f t="shared" si="183"/>
        <v>-33</v>
      </c>
      <c r="Y159" s="58">
        <f t="shared" si="184"/>
        <v>-150</v>
      </c>
      <c r="Z159" s="58">
        <f t="shared" si="186"/>
        <v>-77</v>
      </c>
      <c r="AA159" s="58">
        <f t="shared" si="187"/>
        <v>-50</v>
      </c>
      <c r="AB159" s="45" t="s">
        <v>9</v>
      </c>
      <c r="AD159" s="242">
        <f t="shared" si="188"/>
        <v>0</v>
      </c>
      <c r="AE159" s="242">
        <f t="shared" si="185"/>
        <v>0</v>
      </c>
    </row>
    <row r="160" spans="1:31" ht="15.95" customHeight="1" outlineLevel="1" x14ac:dyDescent="0.2">
      <c r="A160" s="55" t="s">
        <v>103</v>
      </c>
      <c r="B160" s="56">
        <f t="shared" ref="B160:G160" si="194">B136+B145</f>
        <v>-5788</v>
      </c>
      <c r="C160" s="56">
        <f t="shared" si="194"/>
        <v>17067</v>
      </c>
      <c r="D160" s="56">
        <f t="shared" si="194"/>
        <v>11758</v>
      </c>
      <c r="E160" s="56">
        <f t="shared" si="194"/>
        <v>15489</v>
      </c>
      <c r="F160" s="56">
        <f t="shared" si="194"/>
        <v>17694</v>
      </c>
      <c r="G160" s="56">
        <f t="shared" si="194"/>
        <v>6260</v>
      </c>
      <c r="H160" s="56">
        <f t="shared" ref="H160:M160" si="195">H136+H145</f>
        <v>14536</v>
      </c>
      <c r="I160" s="56">
        <f t="shared" si="195"/>
        <v>19742</v>
      </c>
      <c r="J160" s="56">
        <f t="shared" si="195"/>
        <v>21826</v>
      </c>
      <c r="K160" s="56">
        <f t="shared" si="195"/>
        <v>21496</v>
      </c>
      <c r="L160" s="56">
        <f t="shared" si="195"/>
        <v>15078</v>
      </c>
      <c r="M160" s="56">
        <f t="shared" si="195"/>
        <v>26395</v>
      </c>
      <c r="N160" s="56">
        <f t="shared" ref="N160:O160" si="196">N136+N145</f>
        <v>22250</v>
      </c>
      <c r="O160" s="56">
        <f t="shared" si="196"/>
        <v>27242</v>
      </c>
      <c r="P160" s="56">
        <f t="shared" ref="P160" si="197">P136+P145</f>
        <v>10115</v>
      </c>
      <c r="Q160" s="56">
        <f t="shared" ref="Q160:R160" si="198">Q136+Q145</f>
        <v>15251</v>
      </c>
      <c r="R160" s="56">
        <f t="shared" si="198"/>
        <v>21712</v>
      </c>
      <c r="S160" s="56">
        <f t="shared" ref="S160:T160" si="199">S136+S145</f>
        <v>19897</v>
      </c>
      <c r="T160" s="56">
        <f t="shared" si="199"/>
        <v>13567</v>
      </c>
      <c r="U160" s="56">
        <f t="shared" ref="U160" si="200">U136+U145</f>
        <v>15870</v>
      </c>
      <c r="V160" s="34"/>
      <c r="W160" s="56">
        <f t="shared" si="182"/>
        <v>38526</v>
      </c>
      <c r="X160" s="56">
        <f t="shared" si="183"/>
        <v>58232</v>
      </c>
      <c r="Y160" s="56">
        <f t="shared" si="184"/>
        <v>84795</v>
      </c>
      <c r="Z160" s="56">
        <f t="shared" si="186"/>
        <v>74858</v>
      </c>
      <c r="AA160" s="56">
        <f t="shared" si="187"/>
        <v>71046</v>
      </c>
      <c r="AB160" s="45" t="s">
        <v>9</v>
      </c>
      <c r="AD160" s="242">
        <f t="shared" si="188"/>
        <v>0</v>
      </c>
      <c r="AE160" s="242">
        <f t="shared" si="185"/>
        <v>0</v>
      </c>
    </row>
    <row r="161" spans="1:31" ht="15.95" customHeight="1" outlineLevel="1" x14ac:dyDescent="0.2">
      <c r="A161" s="55" t="s">
        <v>104</v>
      </c>
      <c r="B161" s="56">
        <v>-1167</v>
      </c>
      <c r="C161" s="56">
        <v>-1313</v>
      </c>
      <c r="D161" s="56">
        <v>-1247</v>
      </c>
      <c r="E161" s="56">
        <v>-1859</v>
      </c>
      <c r="F161" s="56">
        <v>-2072</v>
      </c>
      <c r="G161" s="56">
        <v>-386</v>
      </c>
      <c r="H161" s="56">
        <v>-1425</v>
      </c>
      <c r="I161" s="56">
        <f t="shared" ref="I161:N161" si="201">SUM(I162:I165)</f>
        <v>-3390</v>
      </c>
      <c r="J161" s="56">
        <f t="shared" si="201"/>
        <v>-1658</v>
      </c>
      <c r="K161" s="56">
        <f t="shared" si="201"/>
        <v>-2012</v>
      </c>
      <c r="L161" s="56">
        <f t="shared" si="201"/>
        <v>-1972</v>
      </c>
      <c r="M161" s="56">
        <f t="shared" si="201"/>
        <v>-2026</v>
      </c>
      <c r="N161" s="56">
        <f t="shared" si="201"/>
        <v>-1580</v>
      </c>
      <c r="O161" s="56">
        <f t="shared" ref="O161:P161" si="202">SUM(O162:O165)</f>
        <v>-1751</v>
      </c>
      <c r="P161" s="56">
        <f t="shared" si="202"/>
        <v>-4858</v>
      </c>
      <c r="Q161" s="56">
        <f t="shared" ref="Q161:R161" si="203">SUM(Q162:Q165)</f>
        <v>-2628</v>
      </c>
      <c r="R161" s="56">
        <f t="shared" si="203"/>
        <v>-1938</v>
      </c>
      <c r="S161" s="56">
        <f t="shared" ref="S161:T161" si="204">SUM(S162:S165)</f>
        <v>-1503</v>
      </c>
      <c r="T161" s="56">
        <f t="shared" si="204"/>
        <v>-1761</v>
      </c>
      <c r="U161" s="56">
        <f t="shared" ref="U161" si="205">SUM(U162:U165)</f>
        <v>-1825</v>
      </c>
      <c r="V161" s="34"/>
      <c r="W161" s="56">
        <f t="shared" si="182"/>
        <v>-5586</v>
      </c>
      <c r="X161" s="56">
        <f t="shared" si="183"/>
        <v>-7273</v>
      </c>
      <c r="Y161" s="56">
        <f t="shared" si="184"/>
        <v>-7668</v>
      </c>
      <c r="Z161" s="56">
        <f t="shared" si="186"/>
        <v>-10817</v>
      </c>
      <c r="AA161" s="56">
        <f t="shared" si="187"/>
        <v>-7027</v>
      </c>
      <c r="AB161" s="45" t="s">
        <v>9</v>
      </c>
      <c r="AD161" s="242">
        <f t="shared" si="188"/>
        <v>0</v>
      </c>
      <c r="AE161" s="242">
        <f t="shared" si="185"/>
        <v>0</v>
      </c>
    </row>
    <row r="162" spans="1:31" ht="15.95" customHeight="1" outlineLevel="1" x14ac:dyDescent="0.2">
      <c r="A162" s="57" t="s">
        <v>105</v>
      </c>
      <c r="B162" s="129">
        <v>0</v>
      </c>
      <c r="C162" s="129">
        <v>0</v>
      </c>
      <c r="D162" s="129">
        <v>0</v>
      </c>
      <c r="E162" s="129">
        <v>0</v>
      </c>
      <c r="F162" s="129">
        <v>0</v>
      </c>
      <c r="G162" s="129">
        <v>0</v>
      </c>
      <c r="H162" s="129">
        <v>0</v>
      </c>
      <c r="I162" s="129">
        <v>0</v>
      </c>
      <c r="J162" s="129">
        <v>0</v>
      </c>
      <c r="K162" s="129">
        <v>0</v>
      </c>
      <c r="L162" s="129">
        <v>0</v>
      </c>
      <c r="M162" s="129">
        <v>0</v>
      </c>
      <c r="N162" s="129">
        <v>0</v>
      </c>
      <c r="O162" s="129">
        <v>0</v>
      </c>
      <c r="P162" s="129">
        <v>0</v>
      </c>
      <c r="Q162" s="129">
        <v>0</v>
      </c>
      <c r="R162" s="129">
        <v>0</v>
      </c>
      <c r="S162" s="58">
        <v>0</v>
      </c>
      <c r="T162" s="58">
        <v>0</v>
      </c>
      <c r="U162" s="58">
        <v>0</v>
      </c>
      <c r="W162" s="58">
        <f t="shared" si="182"/>
        <v>0</v>
      </c>
      <c r="X162" s="58">
        <f t="shared" si="183"/>
        <v>0</v>
      </c>
      <c r="Y162" s="58">
        <f t="shared" si="184"/>
        <v>0</v>
      </c>
      <c r="Z162" s="58">
        <f t="shared" si="186"/>
        <v>0</v>
      </c>
      <c r="AA162" s="58">
        <f t="shared" si="187"/>
        <v>0</v>
      </c>
      <c r="AB162" s="45" t="s">
        <v>9</v>
      </c>
      <c r="AD162" s="242">
        <f t="shared" si="188"/>
        <v>0</v>
      </c>
      <c r="AE162" s="242">
        <f t="shared" si="185"/>
        <v>0</v>
      </c>
    </row>
    <row r="163" spans="1:31" ht="15.95" customHeight="1" outlineLevel="1" x14ac:dyDescent="0.2">
      <c r="A163" s="57" t="s">
        <v>106</v>
      </c>
      <c r="B163" s="58">
        <v>-1167</v>
      </c>
      <c r="C163" s="58">
        <v>-1313</v>
      </c>
      <c r="D163" s="58">
        <v>-1247</v>
      </c>
      <c r="E163" s="58">
        <v>-1792</v>
      </c>
      <c r="F163" s="58">
        <v>-2056</v>
      </c>
      <c r="G163" s="58">
        <v>-348</v>
      </c>
      <c r="H163" s="58">
        <v>-1386</v>
      </c>
      <c r="I163" s="58">
        <v>-3344</v>
      </c>
      <c r="J163" s="58">
        <v>-1540</v>
      </c>
      <c r="K163" s="58">
        <v>-2001</v>
      </c>
      <c r="L163" s="58">
        <v>-1980</v>
      </c>
      <c r="M163" s="58">
        <v>-1955</v>
      </c>
      <c r="N163" s="58">
        <v>-1500</v>
      </c>
      <c r="O163" s="58">
        <v>-1699</v>
      </c>
      <c r="P163" s="58">
        <v>-4814</v>
      </c>
      <c r="Q163" s="58">
        <v>-2586</v>
      </c>
      <c r="R163" s="58">
        <v>-1896</v>
      </c>
      <c r="S163" s="58">
        <v>-1463</v>
      </c>
      <c r="T163" s="58">
        <v>-1719</v>
      </c>
      <c r="U163" s="58">
        <v>-1782</v>
      </c>
      <c r="W163" s="58">
        <f t="shared" si="182"/>
        <v>-5519</v>
      </c>
      <c r="X163" s="58">
        <f t="shared" si="183"/>
        <v>-7134</v>
      </c>
      <c r="Y163" s="58">
        <f t="shared" si="184"/>
        <v>-7476</v>
      </c>
      <c r="Z163" s="58">
        <f t="shared" si="186"/>
        <v>-10599</v>
      </c>
      <c r="AA163" s="58">
        <f t="shared" si="187"/>
        <v>-6860</v>
      </c>
      <c r="AB163" s="45" t="s">
        <v>9</v>
      </c>
      <c r="AD163" s="242">
        <f t="shared" si="188"/>
        <v>0</v>
      </c>
      <c r="AE163" s="242">
        <f t="shared" si="185"/>
        <v>0</v>
      </c>
    </row>
    <row r="164" spans="1:31" ht="15.95" customHeight="1" outlineLevel="1" x14ac:dyDescent="0.2">
      <c r="A164" s="57" t="s">
        <v>107</v>
      </c>
      <c r="B164" s="127">
        <v>0</v>
      </c>
      <c r="C164" s="127">
        <v>0</v>
      </c>
      <c r="D164" s="127">
        <v>0</v>
      </c>
      <c r="E164" s="127">
        <v>0</v>
      </c>
      <c r="F164" s="127">
        <v>0</v>
      </c>
      <c r="G164" s="127">
        <v>0</v>
      </c>
      <c r="H164" s="127">
        <v>0</v>
      </c>
      <c r="I164" s="127">
        <v>0</v>
      </c>
      <c r="J164" s="127">
        <v>0</v>
      </c>
      <c r="K164" s="127">
        <v>0</v>
      </c>
      <c r="L164" s="127">
        <v>0</v>
      </c>
      <c r="M164" s="127">
        <v>0</v>
      </c>
      <c r="N164" s="127">
        <v>0</v>
      </c>
      <c r="O164" s="127">
        <v>0</v>
      </c>
      <c r="P164" s="127">
        <v>0</v>
      </c>
      <c r="Q164" s="127">
        <v>0</v>
      </c>
      <c r="R164" s="127">
        <v>0</v>
      </c>
      <c r="S164" s="58">
        <v>0</v>
      </c>
      <c r="T164" s="58">
        <v>0</v>
      </c>
      <c r="U164" s="58">
        <v>0</v>
      </c>
      <c r="W164" s="58">
        <f t="shared" si="182"/>
        <v>0</v>
      </c>
      <c r="X164" s="58">
        <f t="shared" si="183"/>
        <v>0</v>
      </c>
      <c r="Y164" s="58">
        <f t="shared" si="184"/>
        <v>0</v>
      </c>
      <c r="Z164" s="58">
        <f t="shared" si="186"/>
        <v>0</v>
      </c>
      <c r="AA164" s="58">
        <f t="shared" si="187"/>
        <v>0</v>
      </c>
      <c r="AB164" s="45" t="s">
        <v>9</v>
      </c>
      <c r="AD164" s="242">
        <f t="shared" si="188"/>
        <v>0</v>
      </c>
      <c r="AE164" s="242">
        <f t="shared" si="185"/>
        <v>0</v>
      </c>
    </row>
    <row r="165" spans="1:31" ht="15.95" customHeight="1" outlineLevel="1" x14ac:dyDescent="0.2">
      <c r="A165" s="57" t="s">
        <v>108</v>
      </c>
      <c r="B165" s="58">
        <v>0</v>
      </c>
      <c r="C165" s="58">
        <v>0</v>
      </c>
      <c r="D165" s="58">
        <v>0</v>
      </c>
      <c r="E165" s="58">
        <v>-67</v>
      </c>
      <c r="F165" s="58">
        <v>-16</v>
      </c>
      <c r="G165" s="58">
        <v>-38</v>
      </c>
      <c r="H165" s="58">
        <v>-39</v>
      </c>
      <c r="I165" s="58">
        <v>-46</v>
      </c>
      <c r="J165" s="58">
        <v>-118</v>
      </c>
      <c r="K165" s="58">
        <v>-11</v>
      </c>
      <c r="L165" s="58">
        <v>8</v>
      </c>
      <c r="M165" s="58">
        <v>-71</v>
      </c>
      <c r="N165" s="58">
        <v>-80</v>
      </c>
      <c r="O165" s="58">
        <v>-52</v>
      </c>
      <c r="P165" s="58">
        <v>-44</v>
      </c>
      <c r="Q165" s="58">
        <v>-42</v>
      </c>
      <c r="R165" s="58">
        <v>-42</v>
      </c>
      <c r="S165" s="58">
        <v>-40</v>
      </c>
      <c r="T165" s="58">
        <v>-42</v>
      </c>
      <c r="U165" s="58">
        <v>-43</v>
      </c>
      <c r="W165" s="58">
        <f t="shared" si="182"/>
        <v>-67</v>
      </c>
      <c r="X165" s="58">
        <f t="shared" si="183"/>
        <v>-139</v>
      </c>
      <c r="Y165" s="58">
        <f t="shared" si="184"/>
        <v>-192</v>
      </c>
      <c r="Z165" s="58">
        <f t="shared" si="186"/>
        <v>-218</v>
      </c>
      <c r="AA165" s="58">
        <f t="shared" si="187"/>
        <v>-167</v>
      </c>
      <c r="AB165" s="45" t="s">
        <v>9</v>
      </c>
      <c r="AD165" s="242">
        <f t="shared" si="188"/>
        <v>0</v>
      </c>
      <c r="AE165" s="242">
        <f t="shared" si="185"/>
        <v>0</v>
      </c>
    </row>
    <row r="166" spans="1:31" ht="15.95" customHeight="1" outlineLevel="1" x14ac:dyDescent="0.2">
      <c r="A166" s="55" t="s">
        <v>109</v>
      </c>
      <c r="B166" s="56">
        <v>-297</v>
      </c>
      <c r="C166" s="56">
        <v>-571</v>
      </c>
      <c r="D166" s="56">
        <v>-108</v>
      </c>
      <c r="E166" s="56">
        <v>-677</v>
      </c>
      <c r="F166" s="56">
        <v>-335</v>
      </c>
      <c r="G166" s="56">
        <v>-380</v>
      </c>
      <c r="H166" s="56">
        <v>-511</v>
      </c>
      <c r="I166" s="56">
        <f t="shared" ref="I166:N166" si="206">SUM(I167:I172)</f>
        <v>-1019</v>
      </c>
      <c r="J166" s="56">
        <f t="shared" si="206"/>
        <v>-468</v>
      </c>
      <c r="K166" s="56">
        <f t="shared" si="206"/>
        <v>-125</v>
      </c>
      <c r="L166" s="56">
        <f t="shared" si="206"/>
        <v>-10187</v>
      </c>
      <c r="M166" s="56">
        <f t="shared" si="206"/>
        <v>-697</v>
      </c>
      <c r="N166" s="56">
        <f t="shared" si="206"/>
        <v>-497</v>
      </c>
      <c r="O166" s="56">
        <f t="shared" ref="O166:P166" si="207">SUM(O167:O172)</f>
        <v>-403</v>
      </c>
      <c r="P166" s="56">
        <f t="shared" si="207"/>
        <v>-569</v>
      </c>
      <c r="Q166" s="56">
        <f t="shared" ref="Q166:R166" si="208">SUM(Q167:Q172)</f>
        <v>-743</v>
      </c>
      <c r="R166" s="56">
        <f t="shared" si="208"/>
        <v>-493</v>
      </c>
      <c r="S166" s="56">
        <f t="shared" ref="S166:T166" si="209">SUM(S167:S172)</f>
        <v>-143</v>
      </c>
      <c r="T166" s="56">
        <f t="shared" si="209"/>
        <v>-344</v>
      </c>
      <c r="U166" s="56">
        <f t="shared" ref="U166" si="210">SUM(U167:U172)</f>
        <v>-286</v>
      </c>
      <c r="W166" s="56">
        <f t="shared" si="182"/>
        <v>-1653</v>
      </c>
      <c r="X166" s="56">
        <f t="shared" si="183"/>
        <v>-2245</v>
      </c>
      <c r="Y166" s="56">
        <f t="shared" si="184"/>
        <v>-11477</v>
      </c>
      <c r="Z166" s="56">
        <f t="shared" si="186"/>
        <v>-2212</v>
      </c>
      <c r="AA166" s="56">
        <f t="shared" si="187"/>
        <v>-1266</v>
      </c>
      <c r="AB166" s="45" t="s">
        <v>9</v>
      </c>
      <c r="AD166" s="242">
        <f t="shared" si="188"/>
        <v>0</v>
      </c>
      <c r="AE166" s="242">
        <f t="shared" si="185"/>
        <v>0</v>
      </c>
    </row>
    <row r="167" spans="1:31" ht="15.95" customHeight="1" outlineLevel="1" x14ac:dyDescent="0.2">
      <c r="A167" s="57" t="s">
        <v>110</v>
      </c>
      <c r="B167" s="58">
        <v>-118</v>
      </c>
      <c r="C167" s="58">
        <v>-157</v>
      </c>
      <c r="D167" s="58">
        <v>-147</v>
      </c>
      <c r="E167" s="58">
        <v>-306</v>
      </c>
      <c r="F167" s="58">
        <v>-85</v>
      </c>
      <c r="G167" s="58">
        <v>-204</v>
      </c>
      <c r="H167" s="58">
        <v>-237</v>
      </c>
      <c r="I167" s="58">
        <v>-157</v>
      </c>
      <c r="J167" s="58">
        <v>-223</v>
      </c>
      <c r="K167" s="58">
        <v>0</v>
      </c>
      <c r="L167" s="58">
        <v>-226</v>
      </c>
      <c r="M167" s="58">
        <v>-93</v>
      </c>
      <c r="N167" s="58">
        <v>-107</v>
      </c>
      <c r="O167" s="58">
        <v>-108</v>
      </c>
      <c r="P167" s="58">
        <v>-206</v>
      </c>
      <c r="Q167" s="58">
        <v>-145</v>
      </c>
      <c r="R167" s="58">
        <v>-126</v>
      </c>
      <c r="S167" s="58">
        <v>-181</v>
      </c>
      <c r="T167" s="58">
        <v>-198</v>
      </c>
      <c r="U167" s="58">
        <v>-217</v>
      </c>
      <c r="W167" s="58">
        <f t="shared" si="182"/>
        <v>-728</v>
      </c>
      <c r="X167" s="58">
        <f t="shared" si="183"/>
        <v>-683</v>
      </c>
      <c r="Y167" s="58">
        <f t="shared" si="184"/>
        <v>-542</v>
      </c>
      <c r="Z167" s="58">
        <f t="shared" si="186"/>
        <v>-566</v>
      </c>
      <c r="AA167" s="58">
        <f t="shared" si="187"/>
        <v>-722</v>
      </c>
      <c r="AB167" s="45" t="s">
        <v>9</v>
      </c>
      <c r="AD167" s="242">
        <f t="shared" si="188"/>
        <v>0</v>
      </c>
      <c r="AE167" s="242">
        <f t="shared" si="185"/>
        <v>0</v>
      </c>
    </row>
    <row r="168" spans="1:31" ht="15.95" customHeight="1" outlineLevel="1" x14ac:dyDescent="0.2">
      <c r="A168" s="57" t="s">
        <v>111</v>
      </c>
      <c r="B168" s="127">
        <v>0</v>
      </c>
      <c r="C168" s="127">
        <v>0</v>
      </c>
      <c r="D168" s="127">
        <v>0</v>
      </c>
      <c r="E168" s="127">
        <v>0</v>
      </c>
      <c r="F168" s="127">
        <v>0</v>
      </c>
      <c r="G168" s="127">
        <v>0</v>
      </c>
      <c r="H168" s="127">
        <v>0</v>
      </c>
      <c r="I168" s="127">
        <v>0</v>
      </c>
      <c r="J168" s="127">
        <v>0</v>
      </c>
      <c r="K168" s="127">
        <v>0</v>
      </c>
      <c r="L168" s="127">
        <v>0</v>
      </c>
      <c r="M168" s="127">
        <v>0</v>
      </c>
      <c r="N168" s="127">
        <v>0</v>
      </c>
      <c r="O168" s="127">
        <v>0</v>
      </c>
      <c r="P168" s="127">
        <v>0</v>
      </c>
      <c r="Q168" s="127">
        <v>0</v>
      </c>
      <c r="R168" s="127">
        <v>0</v>
      </c>
      <c r="S168" s="58">
        <v>0</v>
      </c>
      <c r="T168" s="58">
        <v>0</v>
      </c>
      <c r="U168" s="58">
        <v>0</v>
      </c>
      <c r="W168" s="58">
        <f t="shared" ref="W168:W187" si="211">SUM(B168:E168)</f>
        <v>0</v>
      </c>
      <c r="X168" s="58">
        <f t="shared" ref="X168:X187" si="212">SUM(F168:I168)</f>
        <v>0</v>
      </c>
      <c r="Y168" s="58">
        <f t="shared" ref="Y168:Y187" si="213">SUM(J168:M168)</f>
        <v>0</v>
      </c>
      <c r="Z168" s="58">
        <f t="shared" si="186"/>
        <v>0</v>
      </c>
      <c r="AA168" s="58">
        <f t="shared" si="187"/>
        <v>0</v>
      </c>
      <c r="AB168" s="45" t="s">
        <v>9</v>
      </c>
      <c r="AD168" s="242">
        <f t="shared" si="188"/>
        <v>0</v>
      </c>
      <c r="AE168" s="242">
        <f t="shared" si="185"/>
        <v>0</v>
      </c>
    </row>
    <row r="169" spans="1:31" ht="15.95" customHeight="1" outlineLevel="1" x14ac:dyDescent="0.2">
      <c r="A169" s="57" t="s">
        <v>112</v>
      </c>
      <c r="B169" s="58">
        <v>-179</v>
      </c>
      <c r="C169" s="58">
        <v>-438</v>
      </c>
      <c r="D169" s="58">
        <v>-328</v>
      </c>
      <c r="E169" s="58">
        <v>-395</v>
      </c>
      <c r="F169" s="58">
        <v>-250</v>
      </c>
      <c r="G169" s="58">
        <v>-176</v>
      </c>
      <c r="H169" s="58">
        <v>-274</v>
      </c>
      <c r="I169" s="58">
        <v>-922</v>
      </c>
      <c r="J169" s="58">
        <v>-245</v>
      </c>
      <c r="K169" s="58">
        <v>-125</v>
      </c>
      <c r="L169" s="58">
        <v>74</v>
      </c>
      <c r="M169" s="58">
        <v>-604</v>
      </c>
      <c r="N169" s="58">
        <v>-390</v>
      </c>
      <c r="O169" s="58">
        <v>-295</v>
      </c>
      <c r="P169" s="58">
        <v>-363</v>
      </c>
      <c r="Q169" s="58">
        <v>-598</v>
      </c>
      <c r="R169" s="58">
        <v>-367</v>
      </c>
      <c r="S169" s="58">
        <v>38</v>
      </c>
      <c r="T169" s="58">
        <v>-146</v>
      </c>
      <c r="U169" s="58">
        <v>-170</v>
      </c>
      <c r="W169" s="58">
        <f t="shared" si="211"/>
        <v>-1340</v>
      </c>
      <c r="X169" s="58">
        <f t="shared" si="212"/>
        <v>-1622</v>
      </c>
      <c r="Y169" s="58">
        <f t="shared" si="213"/>
        <v>-900</v>
      </c>
      <c r="Z169" s="58">
        <f t="shared" si="186"/>
        <v>-1646</v>
      </c>
      <c r="AA169" s="58">
        <f t="shared" si="187"/>
        <v>-645</v>
      </c>
      <c r="AB169" s="45" t="s">
        <v>9</v>
      </c>
      <c r="AD169" s="242">
        <f t="shared" si="188"/>
        <v>0</v>
      </c>
      <c r="AE169" s="242">
        <f t="shared" si="185"/>
        <v>0</v>
      </c>
    </row>
    <row r="170" spans="1:31" ht="15.95" customHeight="1" outlineLevel="1" x14ac:dyDescent="0.2">
      <c r="A170" s="57" t="s">
        <v>113</v>
      </c>
      <c r="B170" s="58">
        <v>0</v>
      </c>
      <c r="C170" s="58">
        <v>0</v>
      </c>
      <c r="D170" s="58">
        <v>0</v>
      </c>
      <c r="E170" s="58">
        <v>0</v>
      </c>
      <c r="F170" s="58">
        <v>0</v>
      </c>
      <c r="G170" s="58">
        <v>0</v>
      </c>
      <c r="H170" s="58">
        <v>0</v>
      </c>
      <c r="I170" s="58">
        <v>0</v>
      </c>
      <c r="J170" s="58">
        <v>0</v>
      </c>
      <c r="K170" s="58">
        <v>0</v>
      </c>
      <c r="L170" s="58">
        <v>0</v>
      </c>
      <c r="M170" s="58">
        <v>0</v>
      </c>
      <c r="N170" s="58">
        <v>0</v>
      </c>
      <c r="O170" s="58">
        <v>0</v>
      </c>
      <c r="P170" s="58">
        <v>0</v>
      </c>
      <c r="Q170" s="58">
        <v>0</v>
      </c>
      <c r="R170" s="58">
        <v>0</v>
      </c>
      <c r="S170" s="58">
        <v>0</v>
      </c>
      <c r="T170" s="58">
        <v>0</v>
      </c>
      <c r="U170" s="58">
        <v>0</v>
      </c>
      <c r="W170" s="58">
        <f t="shared" si="211"/>
        <v>0</v>
      </c>
      <c r="X170" s="58">
        <f t="shared" si="212"/>
        <v>0</v>
      </c>
      <c r="Y170" s="58">
        <f t="shared" si="213"/>
        <v>0</v>
      </c>
      <c r="Z170" s="58">
        <f t="shared" si="186"/>
        <v>0</v>
      </c>
      <c r="AA170" s="58">
        <f t="shared" si="187"/>
        <v>0</v>
      </c>
      <c r="AB170" s="45" t="s">
        <v>9</v>
      </c>
      <c r="AD170" s="242">
        <f t="shared" si="188"/>
        <v>0</v>
      </c>
      <c r="AE170" s="242">
        <f t="shared" si="185"/>
        <v>0</v>
      </c>
    </row>
    <row r="171" spans="1:31" ht="15.95" customHeight="1" outlineLevel="1" x14ac:dyDescent="0.2">
      <c r="A171" s="57" t="s">
        <v>114</v>
      </c>
      <c r="B171" s="58">
        <v>0</v>
      </c>
      <c r="C171" s="58">
        <v>24</v>
      </c>
      <c r="D171" s="58">
        <v>367</v>
      </c>
      <c r="E171" s="58">
        <v>24</v>
      </c>
      <c r="F171" s="58">
        <v>0</v>
      </c>
      <c r="G171" s="58">
        <v>0</v>
      </c>
      <c r="H171" s="58">
        <v>0</v>
      </c>
      <c r="I171" s="58">
        <v>60</v>
      </c>
      <c r="J171" s="58">
        <v>0</v>
      </c>
      <c r="K171" s="58">
        <v>0</v>
      </c>
      <c r="L171" s="58">
        <v>0</v>
      </c>
      <c r="M171" s="58">
        <v>0</v>
      </c>
      <c r="N171" s="58">
        <v>0</v>
      </c>
      <c r="O171" s="58">
        <v>0</v>
      </c>
      <c r="P171" s="58">
        <v>0</v>
      </c>
      <c r="Q171" s="58">
        <v>0</v>
      </c>
      <c r="R171" s="58">
        <v>0</v>
      </c>
      <c r="S171" s="58">
        <v>0</v>
      </c>
      <c r="T171" s="58">
        <v>0</v>
      </c>
      <c r="U171" s="58">
        <v>101</v>
      </c>
      <c r="W171" s="58">
        <f t="shared" si="211"/>
        <v>415</v>
      </c>
      <c r="X171" s="58">
        <f t="shared" si="212"/>
        <v>60</v>
      </c>
      <c r="Y171" s="58">
        <f t="shared" si="213"/>
        <v>0</v>
      </c>
      <c r="Z171" s="58">
        <f t="shared" si="186"/>
        <v>0</v>
      </c>
      <c r="AA171" s="58">
        <f t="shared" si="187"/>
        <v>101</v>
      </c>
      <c r="AB171" s="45" t="s">
        <v>9</v>
      </c>
      <c r="AD171" s="242">
        <f t="shared" si="188"/>
        <v>0</v>
      </c>
      <c r="AE171" s="242">
        <f t="shared" si="185"/>
        <v>0</v>
      </c>
    </row>
    <row r="172" spans="1:31" ht="15.95" customHeight="1" outlineLevel="1" x14ac:dyDescent="0.2">
      <c r="A172" s="57" t="s">
        <v>115</v>
      </c>
      <c r="B172" s="58">
        <v>0</v>
      </c>
      <c r="C172" s="58">
        <v>0</v>
      </c>
      <c r="D172" s="58">
        <v>0</v>
      </c>
      <c r="E172" s="58">
        <v>0</v>
      </c>
      <c r="F172" s="58">
        <v>0</v>
      </c>
      <c r="G172" s="58">
        <v>0</v>
      </c>
      <c r="H172" s="58">
        <v>0</v>
      </c>
      <c r="I172" s="58">
        <v>0</v>
      </c>
      <c r="J172" s="58">
        <v>0</v>
      </c>
      <c r="K172" s="58">
        <v>0</v>
      </c>
      <c r="L172" s="58">
        <v>-10035</v>
      </c>
      <c r="M172" s="58">
        <v>0</v>
      </c>
      <c r="N172" s="58">
        <v>0</v>
      </c>
      <c r="O172" s="58">
        <v>0</v>
      </c>
      <c r="P172" s="58">
        <v>0</v>
      </c>
      <c r="Q172" s="58">
        <v>0</v>
      </c>
      <c r="R172" s="58">
        <v>0</v>
      </c>
      <c r="S172" s="58">
        <v>0</v>
      </c>
      <c r="T172" s="58">
        <v>0</v>
      </c>
      <c r="U172" s="58">
        <v>0</v>
      </c>
      <c r="W172" s="58">
        <f t="shared" si="211"/>
        <v>0</v>
      </c>
      <c r="X172" s="58">
        <f t="shared" si="212"/>
        <v>0</v>
      </c>
      <c r="Y172" s="58">
        <f t="shared" si="213"/>
        <v>-10035</v>
      </c>
      <c r="Z172" s="58">
        <f t="shared" si="186"/>
        <v>0</v>
      </c>
      <c r="AA172" s="58">
        <f t="shared" si="187"/>
        <v>0</v>
      </c>
      <c r="AB172" s="45" t="s">
        <v>9</v>
      </c>
      <c r="AD172" s="242">
        <f t="shared" si="188"/>
        <v>0</v>
      </c>
      <c r="AE172" s="242">
        <f t="shared" si="185"/>
        <v>0</v>
      </c>
    </row>
    <row r="173" spans="1:31" ht="15.95" customHeight="1" outlineLevel="1" x14ac:dyDescent="0.2">
      <c r="A173" s="59" t="s">
        <v>116</v>
      </c>
      <c r="B173" s="56">
        <f t="shared" ref="B173:G173" si="214">B160+B161+B166</f>
        <v>-7252</v>
      </c>
      <c r="C173" s="56">
        <f t="shared" si="214"/>
        <v>15183</v>
      </c>
      <c r="D173" s="56">
        <f t="shared" si="214"/>
        <v>10403</v>
      </c>
      <c r="E173" s="56">
        <f t="shared" si="214"/>
        <v>12953</v>
      </c>
      <c r="F173" s="56">
        <f t="shared" si="214"/>
        <v>15287</v>
      </c>
      <c r="G173" s="56">
        <f t="shared" si="214"/>
        <v>5494</v>
      </c>
      <c r="H173" s="56">
        <f t="shared" ref="H173:M173" si="215">H160+H161+H166</f>
        <v>12600</v>
      </c>
      <c r="I173" s="56">
        <f t="shared" si="215"/>
        <v>15333</v>
      </c>
      <c r="J173" s="56">
        <f t="shared" si="215"/>
        <v>19700</v>
      </c>
      <c r="K173" s="56">
        <f t="shared" si="215"/>
        <v>19359</v>
      </c>
      <c r="L173" s="56">
        <f t="shared" si="215"/>
        <v>2919</v>
      </c>
      <c r="M173" s="56">
        <f t="shared" si="215"/>
        <v>23672</v>
      </c>
      <c r="N173" s="56">
        <f t="shared" ref="N173:O173" si="216">N160+N161+N166</f>
        <v>20173</v>
      </c>
      <c r="O173" s="56">
        <f t="shared" si="216"/>
        <v>25088</v>
      </c>
      <c r="P173" s="56">
        <f t="shared" ref="P173" si="217">P160+P161+P166</f>
        <v>4688</v>
      </c>
      <c r="Q173" s="56">
        <f t="shared" ref="Q173:R173" si="218">Q160+Q161+Q166</f>
        <v>11880</v>
      </c>
      <c r="R173" s="56">
        <f t="shared" si="218"/>
        <v>19281</v>
      </c>
      <c r="S173" s="56">
        <f t="shared" ref="S173:T173" si="219">S160+S161+S166</f>
        <v>18251</v>
      </c>
      <c r="T173" s="56">
        <f t="shared" si="219"/>
        <v>11462</v>
      </c>
      <c r="U173" s="56">
        <f t="shared" ref="U173" si="220">U160+U161+U166</f>
        <v>13759</v>
      </c>
      <c r="W173" s="56">
        <f t="shared" si="211"/>
        <v>31287</v>
      </c>
      <c r="X173" s="56">
        <f t="shared" si="212"/>
        <v>48714</v>
      </c>
      <c r="Y173" s="56">
        <f t="shared" si="213"/>
        <v>65650</v>
      </c>
      <c r="Z173" s="56">
        <f t="shared" si="186"/>
        <v>61829</v>
      </c>
      <c r="AA173" s="56">
        <f t="shared" si="187"/>
        <v>62753</v>
      </c>
      <c r="AB173" s="56"/>
      <c r="AC173" s="56"/>
      <c r="AD173" s="242">
        <f t="shared" si="188"/>
        <v>0</v>
      </c>
      <c r="AE173" s="242">
        <f t="shared" si="185"/>
        <v>0</v>
      </c>
    </row>
    <row r="174" spans="1:31" ht="15.95" customHeight="1" outlineLevel="1" x14ac:dyDescent="0.2">
      <c r="A174" s="60" t="s">
        <v>117</v>
      </c>
      <c r="B174" s="56">
        <v>-2729</v>
      </c>
      <c r="C174" s="56">
        <v>-2580</v>
      </c>
      <c r="D174" s="56">
        <v>-3009</v>
      </c>
      <c r="E174" s="56">
        <v>-2568</v>
      </c>
      <c r="F174" s="56">
        <v>-2603</v>
      </c>
      <c r="G174" s="56">
        <v>-3207</v>
      </c>
      <c r="H174" s="56">
        <v>-2861</v>
      </c>
      <c r="I174" s="56">
        <f t="shared" ref="I174:N174" si="221">SUM(I175:I177)</f>
        <v>-2767</v>
      </c>
      <c r="J174" s="56">
        <f t="shared" si="221"/>
        <v>-2801</v>
      </c>
      <c r="K174" s="56">
        <f t="shared" si="221"/>
        <v>-3524</v>
      </c>
      <c r="L174" s="56">
        <f t="shared" si="221"/>
        <v>-4505</v>
      </c>
      <c r="M174" s="56">
        <f t="shared" si="221"/>
        <v>-5716</v>
      </c>
      <c r="N174" s="56">
        <f t="shared" si="221"/>
        <v>-7352</v>
      </c>
      <c r="O174" s="56">
        <f t="shared" ref="O174:P174" si="222">SUM(O175:O177)</f>
        <v>-9865</v>
      </c>
      <c r="P174" s="56">
        <f t="shared" si="222"/>
        <v>-9315</v>
      </c>
      <c r="Q174" s="56">
        <f t="shared" ref="Q174:R174" si="223">SUM(Q175:Q177)</f>
        <v>-8930</v>
      </c>
      <c r="R174" s="56">
        <f t="shared" si="223"/>
        <v>-9069</v>
      </c>
      <c r="S174" s="56">
        <f t="shared" ref="S174:T174" si="224">SUM(S175:S177)</f>
        <v>-8839</v>
      </c>
      <c r="T174" s="56">
        <f t="shared" si="224"/>
        <v>-9035</v>
      </c>
      <c r="U174" s="56">
        <f t="shared" ref="U174" si="225">SUM(U175:U177)</f>
        <v>-8084</v>
      </c>
      <c r="W174" s="56">
        <f t="shared" si="211"/>
        <v>-10886</v>
      </c>
      <c r="X174" s="56">
        <f t="shared" si="212"/>
        <v>-11438</v>
      </c>
      <c r="Y174" s="56">
        <f t="shared" si="213"/>
        <v>-16546</v>
      </c>
      <c r="Z174" s="56">
        <f t="shared" si="186"/>
        <v>-35462</v>
      </c>
      <c r="AA174" s="56">
        <f t="shared" si="187"/>
        <v>-35027</v>
      </c>
      <c r="AB174" s="45" t="s">
        <v>9</v>
      </c>
      <c r="AD174" s="242">
        <f t="shared" si="188"/>
        <v>0</v>
      </c>
      <c r="AE174" s="242">
        <f t="shared" si="185"/>
        <v>0</v>
      </c>
    </row>
    <row r="175" spans="1:31" ht="15.95" customHeight="1" outlineLevel="1" x14ac:dyDescent="0.2">
      <c r="A175" s="57" t="s">
        <v>118</v>
      </c>
      <c r="B175" s="58">
        <v>-2550</v>
      </c>
      <c r="C175" s="58">
        <v>-2507</v>
      </c>
      <c r="D175" s="58">
        <v>-2453</v>
      </c>
      <c r="E175" s="58">
        <v>-2510</v>
      </c>
      <c r="F175" s="58">
        <v>-2203</v>
      </c>
      <c r="G175" s="58">
        <v>-2775</v>
      </c>
      <c r="H175" s="58">
        <v>-2832</v>
      </c>
      <c r="I175" s="58">
        <v>-2736</v>
      </c>
      <c r="J175" s="58">
        <v>-2753</v>
      </c>
      <c r="K175" s="58">
        <v>-3474</v>
      </c>
      <c r="L175" s="58">
        <v>-4469</v>
      </c>
      <c r="M175" s="58">
        <v>-5899</v>
      </c>
      <c r="N175" s="58">
        <v>-7331</v>
      </c>
      <c r="O175" s="58">
        <v>-9370</v>
      </c>
      <c r="P175" s="58">
        <v>-9190</v>
      </c>
      <c r="Q175" s="58">
        <v>-8899</v>
      </c>
      <c r="R175" s="58">
        <v>-9063</v>
      </c>
      <c r="S175" s="58">
        <v>-8777</v>
      </c>
      <c r="T175" s="58">
        <v>-9006</v>
      </c>
      <c r="U175" s="58">
        <v>-8044</v>
      </c>
      <c r="W175" s="58">
        <f t="shared" si="211"/>
        <v>-10020</v>
      </c>
      <c r="X175" s="58">
        <f t="shared" si="212"/>
        <v>-10546</v>
      </c>
      <c r="Y175" s="58">
        <f t="shared" si="213"/>
        <v>-16595</v>
      </c>
      <c r="Z175" s="58">
        <f t="shared" si="186"/>
        <v>-34790</v>
      </c>
      <c r="AA175" s="58">
        <f t="shared" si="187"/>
        <v>-34890</v>
      </c>
      <c r="AB175" s="45" t="s">
        <v>9</v>
      </c>
      <c r="AD175" s="242">
        <f t="shared" si="188"/>
        <v>0</v>
      </c>
      <c r="AE175" s="242">
        <f t="shared" si="185"/>
        <v>0</v>
      </c>
    </row>
    <row r="176" spans="1:31" ht="15.95" customHeight="1" outlineLevel="1" x14ac:dyDescent="0.2">
      <c r="A176" s="57" t="s">
        <v>119</v>
      </c>
      <c r="B176" s="127">
        <v>0</v>
      </c>
      <c r="C176" s="127">
        <v>0</v>
      </c>
      <c r="D176" s="127">
        <v>0</v>
      </c>
      <c r="E176" s="127">
        <v>0</v>
      </c>
      <c r="F176" s="127">
        <v>0</v>
      </c>
      <c r="G176" s="127">
        <v>0</v>
      </c>
      <c r="H176" s="127">
        <v>0</v>
      </c>
      <c r="I176" s="127">
        <v>0</v>
      </c>
      <c r="J176" s="127">
        <v>0</v>
      </c>
      <c r="K176" s="127">
        <v>0</v>
      </c>
      <c r="L176" s="127">
        <v>0</v>
      </c>
      <c r="M176" s="127">
        <v>0</v>
      </c>
      <c r="N176" s="127">
        <v>0</v>
      </c>
      <c r="O176" s="127">
        <v>0</v>
      </c>
      <c r="P176" s="127">
        <v>0</v>
      </c>
      <c r="Q176" s="127">
        <v>0</v>
      </c>
      <c r="R176" s="127">
        <v>0</v>
      </c>
      <c r="S176" s="58">
        <v>0</v>
      </c>
      <c r="T176" s="58">
        <v>0</v>
      </c>
      <c r="U176" s="58">
        <v>0</v>
      </c>
      <c r="W176" s="58">
        <f t="shared" si="211"/>
        <v>0</v>
      </c>
      <c r="X176" s="58">
        <f t="shared" si="212"/>
        <v>0</v>
      </c>
      <c r="Y176" s="58">
        <f t="shared" si="213"/>
        <v>0</v>
      </c>
      <c r="Z176" s="58">
        <f t="shared" si="186"/>
        <v>0</v>
      </c>
      <c r="AA176" s="58">
        <f t="shared" si="187"/>
        <v>0</v>
      </c>
      <c r="AB176" s="45" t="s">
        <v>9</v>
      </c>
      <c r="AD176" s="242">
        <f t="shared" si="188"/>
        <v>0</v>
      </c>
      <c r="AE176" s="242">
        <f t="shared" si="185"/>
        <v>0</v>
      </c>
    </row>
    <row r="177" spans="1:33" ht="15.95" customHeight="1" outlineLevel="1" x14ac:dyDescent="0.2">
      <c r="A177" s="57" t="s">
        <v>120</v>
      </c>
      <c r="B177" s="58">
        <v>-179</v>
      </c>
      <c r="C177" s="58">
        <v>-73</v>
      </c>
      <c r="D177" s="58">
        <v>-556</v>
      </c>
      <c r="E177" s="58">
        <v>-58</v>
      </c>
      <c r="F177" s="58">
        <v>-400</v>
      </c>
      <c r="G177" s="58">
        <v>-432</v>
      </c>
      <c r="H177" s="58">
        <v>-29</v>
      </c>
      <c r="I177" s="58">
        <v>-31</v>
      </c>
      <c r="J177" s="58">
        <v>-48</v>
      </c>
      <c r="K177" s="58">
        <v>-50</v>
      </c>
      <c r="L177" s="58">
        <v>-36</v>
      </c>
      <c r="M177" s="58">
        <v>183</v>
      </c>
      <c r="N177" s="58">
        <v>-21</v>
      </c>
      <c r="O177" s="58">
        <v>-495</v>
      </c>
      <c r="P177" s="58">
        <v>-125</v>
      </c>
      <c r="Q177" s="58">
        <v>-31</v>
      </c>
      <c r="R177" s="58">
        <v>-6</v>
      </c>
      <c r="S177" s="58">
        <v>-62</v>
      </c>
      <c r="T177" s="58">
        <v>-29</v>
      </c>
      <c r="U177" s="58">
        <v>-40</v>
      </c>
      <c r="W177" s="58">
        <f t="shared" si="211"/>
        <v>-866</v>
      </c>
      <c r="X177" s="58">
        <f t="shared" si="212"/>
        <v>-892</v>
      </c>
      <c r="Y177" s="58">
        <f t="shared" si="213"/>
        <v>49</v>
      </c>
      <c r="Z177" s="58">
        <f t="shared" si="186"/>
        <v>-672</v>
      </c>
      <c r="AA177" s="58">
        <f t="shared" si="187"/>
        <v>-137</v>
      </c>
      <c r="AB177" s="45" t="s">
        <v>9</v>
      </c>
      <c r="AD177" s="242">
        <f t="shared" si="188"/>
        <v>0</v>
      </c>
      <c r="AE177" s="242">
        <f t="shared" si="185"/>
        <v>0</v>
      </c>
    </row>
    <row r="178" spans="1:33" ht="15.95" customHeight="1" outlineLevel="1" x14ac:dyDescent="0.2">
      <c r="A178" s="60" t="s">
        <v>121</v>
      </c>
      <c r="B178" s="56">
        <v>591</v>
      </c>
      <c r="C178" s="56">
        <v>660</v>
      </c>
      <c r="D178" s="56">
        <v>698</v>
      </c>
      <c r="E178" s="56">
        <v>649</v>
      </c>
      <c r="F178" s="56">
        <v>266</v>
      </c>
      <c r="G178" s="56">
        <v>890</v>
      </c>
      <c r="H178" s="56">
        <v>411</v>
      </c>
      <c r="I178" s="56">
        <f t="shared" ref="I178:N178" si="226">SUM(I179:I180)</f>
        <v>553</v>
      </c>
      <c r="J178" s="56">
        <f t="shared" si="226"/>
        <v>266</v>
      </c>
      <c r="K178" s="56">
        <f t="shared" si="226"/>
        <v>427</v>
      </c>
      <c r="L178" s="56">
        <f t="shared" si="226"/>
        <v>255</v>
      </c>
      <c r="M178" s="56">
        <f t="shared" si="226"/>
        <v>190</v>
      </c>
      <c r="N178" s="56">
        <f t="shared" si="226"/>
        <v>382</v>
      </c>
      <c r="O178" s="56">
        <f t="shared" ref="O178:P178" si="227">SUM(O179:O180)</f>
        <v>1033</v>
      </c>
      <c r="P178" s="56">
        <f t="shared" si="227"/>
        <v>1214</v>
      </c>
      <c r="Q178" s="56">
        <f t="shared" ref="Q178:R178" si="228">SUM(Q179:Q180)</f>
        <v>552</v>
      </c>
      <c r="R178" s="56">
        <f t="shared" si="228"/>
        <v>330</v>
      </c>
      <c r="S178" s="56">
        <f t="shared" ref="S178:T178" si="229">SUM(S179:S180)</f>
        <v>471</v>
      </c>
      <c r="T178" s="56">
        <f t="shared" si="229"/>
        <v>915</v>
      </c>
      <c r="U178" s="56">
        <f t="shared" ref="U178" si="230">SUM(U179:U180)</f>
        <v>491</v>
      </c>
      <c r="W178" s="56">
        <f t="shared" si="211"/>
        <v>2598</v>
      </c>
      <c r="X178" s="56">
        <f t="shared" si="212"/>
        <v>2120</v>
      </c>
      <c r="Y178" s="56">
        <f t="shared" si="213"/>
        <v>1138</v>
      </c>
      <c r="Z178" s="56">
        <f t="shared" si="186"/>
        <v>3181</v>
      </c>
      <c r="AA178" s="56">
        <f t="shared" si="187"/>
        <v>2207</v>
      </c>
      <c r="AB178" s="45" t="s">
        <v>9</v>
      </c>
      <c r="AD178" s="242">
        <f t="shared" si="188"/>
        <v>0</v>
      </c>
      <c r="AE178" s="242">
        <f t="shared" si="185"/>
        <v>0</v>
      </c>
    </row>
    <row r="179" spans="1:33" ht="15.95" customHeight="1" outlineLevel="1" x14ac:dyDescent="0.2">
      <c r="A179" s="57" t="s">
        <v>122</v>
      </c>
      <c r="B179" s="58">
        <v>368</v>
      </c>
      <c r="C179" s="58">
        <v>437</v>
      </c>
      <c r="D179" s="58">
        <v>479</v>
      </c>
      <c r="E179" s="58">
        <v>443</v>
      </c>
      <c r="F179" s="58">
        <v>54</v>
      </c>
      <c r="G179" s="58">
        <v>634</v>
      </c>
      <c r="H179" s="58">
        <v>361</v>
      </c>
      <c r="I179" s="58">
        <v>124</v>
      </c>
      <c r="J179" s="58">
        <v>74</v>
      </c>
      <c r="K179" s="58">
        <v>69</v>
      </c>
      <c r="L179" s="58">
        <v>170</v>
      </c>
      <c r="M179" s="58">
        <v>150</v>
      </c>
      <c r="N179" s="58">
        <v>328</v>
      </c>
      <c r="O179" s="58">
        <v>991</v>
      </c>
      <c r="P179" s="58">
        <v>1299</v>
      </c>
      <c r="Q179" s="58">
        <v>549</v>
      </c>
      <c r="R179" s="58">
        <v>325</v>
      </c>
      <c r="S179" s="58">
        <v>386</v>
      </c>
      <c r="T179" s="58">
        <v>368</v>
      </c>
      <c r="U179" s="58">
        <v>467</v>
      </c>
      <c r="W179" s="58">
        <f t="shared" si="211"/>
        <v>1727</v>
      </c>
      <c r="X179" s="58">
        <f t="shared" si="212"/>
        <v>1173</v>
      </c>
      <c r="Y179" s="58">
        <f t="shared" si="213"/>
        <v>463</v>
      </c>
      <c r="Z179" s="58">
        <f t="shared" si="186"/>
        <v>3167</v>
      </c>
      <c r="AA179" s="58">
        <f t="shared" si="187"/>
        <v>1546</v>
      </c>
      <c r="AB179" s="45" t="s">
        <v>9</v>
      </c>
      <c r="AD179" s="242">
        <f t="shared" si="188"/>
        <v>0</v>
      </c>
      <c r="AE179" s="242">
        <f t="shared" si="185"/>
        <v>0</v>
      </c>
    </row>
    <row r="180" spans="1:33" ht="15.95" customHeight="1" outlineLevel="1" x14ac:dyDescent="0.2">
      <c r="A180" s="57" t="s">
        <v>120</v>
      </c>
      <c r="B180" s="58">
        <v>223</v>
      </c>
      <c r="C180" s="58">
        <v>223</v>
      </c>
      <c r="D180" s="58">
        <v>219</v>
      </c>
      <c r="E180" s="58">
        <v>206</v>
      </c>
      <c r="F180" s="58">
        <v>212</v>
      </c>
      <c r="G180" s="58">
        <v>256</v>
      </c>
      <c r="H180" s="58">
        <v>50</v>
      </c>
      <c r="I180" s="58">
        <v>429</v>
      </c>
      <c r="J180" s="58">
        <v>192</v>
      </c>
      <c r="K180" s="58">
        <v>358</v>
      </c>
      <c r="L180" s="58">
        <v>85</v>
      </c>
      <c r="M180" s="58">
        <v>40</v>
      </c>
      <c r="N180" s="58">
        <v>54</v>
      </c>
      <c r="O180" s="58">
        <v>42</v>
      </c>
      <c r="P180" s="58">
        <v>-85</v>
      </c>
      <c r="Q180" s="58">
        <v>3</v>
      </c>
      <c r="R180" s="58">
        <v>5</v>
      </c>
      <c r="S180" s="58">
        <v>85</v>
      </c>
      <c r="T180" s="58">
        <v>547</v>
      </c>
      <c r="U180" s="58">
        <v>24</v>
      </c>
      <c r="W180" s="58">
        <f t="shared" si="211"/>
        <v>871</v>
      </c>
      <c r="X180" s="58">
        <f t="shared" si="212"/>
        <v>947</v>
      </c>
      <c r="Y180" s="58">
        <f t="shared" si="213"/>
        <v>675</v>
      </c>
      <c r="Z180" s="58">
        <f t="shared" si="186"/>
        <v>14</v>
      </c>
      <c r="AA180" s="58">
        <f t="shared" si="187"/>
        <v>661</v>
      </c>
      <c r="AB180" s="45" t="s">
        <v>9</v>
      </c>
      <c r="AD180" s="242">
        <f t="shared" si="188"/>
        <v>0</v>
      </c>
      <c r="AE180" s="242">
        <f t="shared" si="185"/>
        <v>0</v>
      </c>
    </row>
    <row r="181" spans="1:33" ht="15.95" customHeight="1" outlineLevel="1" x14ac:dyDescent="0.2">
      <c r="A181" s="55" t="s">
        <v>123</v>
      </c>
      <c r="B181" s="56">
        <f t="shared" ref="B181:G181" si="231">B173+B174+B178</f>
        <v>-9390</v>
      </c>
      <c r="C181" s="56">
        <f t="shared" si="231"/>
        <v>13263</v>
      </c>
      <c r="D181" s="56">
        <f t="shared" si="231"/>
        <v>8092</v>
      </c>
      <c r="E181" s="56">
        <f t="shared" si="231"/>
        <v>11034</v>
      </c>
      <c r="F181" s="56">
        <f t="shared" si="231"/>
        <v>12950</v>
      </c>
      <c r="G181" s="56">
        <f t="shared" si="231"/>
        <v>3177</v>
      </c>
      <c r="H181" s="56">
        <f t="shared" ref="H181:M181" si="232">H173+H174+H178</f>
        <v>10150</v>
      </c>
      <c r="I181" s="56">
        <f t="shared" si="232"/>
        <v>13119</v>
      </c>
      <c r="J181" s="56">
        <f t="shared" si="232"/>
        <v>17165</v>
      </c>
      <c r="K181" s="56">
        <f t="shared" si="232"/>
        <v>16262</v>
      </c>
      <c r="L181" s="56">
        <f t="shared" si="232"/>
        <v>-1331</v>
      </c>
      <c r="M181" s="56">
        <f t="shared" si="232"/>
        <v>18146</v>
      </c>
      <c r="N181" s="56">
        <f t="shared" ref="N181:O181" si="233">N173+N174+N178</f>
        <v>13203</v>
      </c>
      <c r="O181" s="56">
        <f t="shared" si="233"/>
        <v>16256</v>
      </c>
      <c r="P181" s="56">
        <f t="shared" ref="P181" si="234">P173+P174+P178</f>
        <v>-3413</v>
      </c>
      <c r="Q181" s="56">
        <f t="shared" ref="Q181:R181" si="235">Q173+Q174+Q178</f>
        <v>3502</v>
      </c>
      <c r="R181" s="56">
        <f t="shared" si="235"/>
        <v>10542</v>
      </c>
      <c r="S181" s="56">
        <f t="shared" ref="S181:T181" si="236">S173+S174+S178</f>
        <v>9883</v>
      </c>
      <c r="T181" s="56">
        <f t="shared" si="236"/>
        <v>3342</v>
      </c>
      <c r="U181" s="56">
        <f t="shared" ref="U181" si="237">U173+U174+U178</f>
        <v>6166</v>
      </c>
      <c r="W181" s="56">
        <f t="shared" si="211"/>
        <v>22999</v>
      </c>
      <c r="X181" s="56">
        <f t="shared" si="212"/>
        <v>39396</v>
      </c>
      <c r="Y181" s="56">
        <f t="shared" si="213"/>
        <v>50242</v>
      </c>
      <c r="Z181" s="56">
        <f t="shared" si="186"/>
        <v>29548</v>
      </c>
      <c r="AA181" s="56">
        <f t="shared" si="187"/>
        <v>29933</v>
      </c>
      <c r="AB181" s="45" t="s">
        <v>9</v>
      </c>
      <c r="AD181" s="242">
        <f t="shared" si="188"/>
        <v>0</v>
      </c>
      <c r="AE181" s="242">
        <f t="shared" si="185"/>
        <v>0</v>
      </c>
    </row>
    <row r="182" spans="1:33" ht="15.95" customHeight="1" outlineLevel="1" x14ac:dyDescent="0.2">
      <c r="A182" s="55" t="s">
        <v>124</v>
      </c>
      <c r="B182" s="56">
        <v>2761</v>
      </c>
      <c r="C182" s="56">
        <v>-1118</v>
      </c>
      <c r="D182" s="56">
        <v>-697</v>
      </c>
      <c r="E182" s="56">
        <v>-4254</v>
      </c>
      <c r="F182" s="56">
        <v>-4318</v>
      </c>
      <c r="G182" s="56">
        <v>50</v>
      </c>
      <c r="H182" s="56">
        <v>-1842</v>
      </c>
      <c r="I182" s="56">
        <f t="shared" ref="I182:N182" si="238">SUM(I183:I186)</f>
        <v>-2949</v>
      </c>
      <c r="J182" s="56">
        <f t="shared" si="238"/>
        <v>-6240</v>
      </c>
      <c r="K182" s="56">
        <f t="shared" si="238"/>
        <v>-3623</v>
      </c>
      <c r="L182" s="56">
        <f t="shared" si="238"/>
        <v>1205</v>
      </c>
      <c r="M182" s="56">
        <f t="shared" si="238"/>
        <v>-5663</v>
      </c>
      <c r="N182" s="56">
        <f t="shared" si="238"/>
        <v>-5837</v>
      </c>
      <c r="O182" s="56">
        <f t="shared" ref="O182:P182" si="239">SUM(O183:O186)</f>
        <v>-5371</v>
      </c>
      <c r="P182" s="56">
        <f t="shared" si="239"/>
        <v>1316</v>
      </c>
      <c r="Q182" s="56">
        <f t="shared" ref="Q182:R182" si="240">SUM(Q183:Q186)</f>
        <v>-1208</v>
      </c>
      <c r="R182" s="56">
        <f t="shared" si="240"/>
        <v>-3806</v>
      </c>
      <c r="S182" s="56">
        <f t="shared" ref="S182:T182" si="241">SUM(S183:S186)</f>
        <v>-3790</v>
      </c>
      <c r="T182" s="56">
        <f t="shared" si="241"/>
        <v>-979</v>
      </c>
      <c r="U182" s="56">
        <f t="shared" ref="U182" si="242">SUM(U183:U186)</f>
        <v>-2500</v>
      </c>
      <c r="W182" s="56">
        <f t="shared" si="211"/>
        <v>-3308</v>
      </c>
      <c r="X182" s="56">
        <f t="shared" si="212"/>
        <v>-9059</v>
      </c>
      <c r="Y182" s="56">
        <f t="shared" si="213"/>
        <v>-14321</v>
      </c>
      <c r="Z182" s="56">
        <f t="shared" si="186"/>
        <v>-11100</v>
      </c>
      <c r="AA182" s="56">
        <f t="shared" si="187"/>
        <v>-11075</v>
      </c>
      <c r="AB182" s="45" t="s">
        <v>9</v>
      </c>
      <c r="AD182" s="242">
        <f t="shared" si="188"/>
        <v>0</v>
      </c>
      <c r="AE182" s="242">
        <f t="shared" si="185"/>
        <v>0</v>
      </c>
    </row>
    <row r="183" spans="1:33" ht="15.95" customHeight="1" outlineLevel="1" x14ac:dyDescent="0.2">
      <c r="A183" s="57" t="s">
        <v>125</v>
      </c>
      <c r="B183" s="58">
        <v>0</v>
      </c>
      <c r="C183" s="58">
        <v>0</v>
      </c>
      <c r="D183" s="58">
        <v>642</v>
      </c>
      <c r="E183" s="58">
        <v>0</v>
      </c>
      <c r="F183" s="58">
        <v>0</v>
      </c>
      <c r="G183" s="58">
        <v>0</v>
      </c>
      <c r="H183" s="58">
        <v>0</v>
      </c>
      <c r="I183" s="58">
        <v>0</v>
      </c>
      <c r="J183" s="58">
        <v>0</v>
      </c>
      <c r="K183" s="58">
        <v>0</v>
      </c>
      <c r="L183" s="58">
        <v>0</v>
      </c>
      <c r="M183" s="58">
        <v>0</v>
      </c>
      <c r="N183" s="58">
        <v>0</v>
      </c>
      <c r="O183" s="58">
        <v>0</v>
      </c>
      <c r="P183" s="58">
        <v>0</v>
      </c>
      <c r="Q183" s="58">
        <v>0</v>
      </c>
      <c r="R183" s="58">
        <v>-7</v>
      </c>
      <c r="S183" s="58">
        <v>7</v>
      </c>
      <c r="T183" s="58">
        <v>0</v>
      </c>
      <c r="U183" s="58">
        <v>0</v>
      </c>
      <c r="W183" s="58">
        <f t="shared" si="211"/>
        <v>642</v>
      </c>
      <c r="X183" s="58">
        <f t="shared" si="212"/>
        <v>0</v>
      </c>
      <c r="Y183" s="58">
        <f t="shared" si="213"/>
        <v>0</v>
      </c>
      <c r="Z183" s="58">
        <f t="shared" si="186"/>
        <v>0</v>
      </c>
      <c r="AA183" s="58">
        <f t="shared" si="187"/>
        <v>0</v>
      </c>
      <c r="AB183" s="45" t="s">
        <v>9</v>
      </c>
      <c r="AD183" s="242">
        <f t="shared" si="188"/>
        <v>0</v>
      </c>
      <c r="AE183" s="242">
        <f t="shared" si="185"/>
        <v>0</v>
      </c>
    </row>
    <row r="184" spans="1:33" ht="15.95" customHeight="1" outlineLevel="1" x14ac:dyDescent="0.2">
      <c r="A184" s="57" t="s">
        <v>126</v>
      </c>
      <c r="B184" s="58">
        <v>-515</v>
      </c>
      <c r="C184" s="58">
        <v>-475</v>
      </c>
      <c r="D184" s="58">
        <v>-768</v>
      </c>
      <c r="E184" s="58">
        <v>-491</v>
      </c>
      <c r="F184" s="58">
        <v>-568</v>
      </c>
      <c r="G184" s="58">
        <v>-392</v>
      </c>
      <c r="H184" s="58">
        <v>-427</v>
      </c>
      <c r="I184" s="58">
        <v>-730</v>
      </c>
      <c r="J184" s="58">
        <v>-563</v>
      </c>
      <c r="K184" s="58">
        <v>-475</v>
      </c>
      <c r="L184" s="58">
        <v>-395</v>
      </c>
      <c r="M184" s="58">
        <v>-127</v>
      </c>
      <c r="N184" s="58">
        <v>-127</v>
      </c>
      <c r="O184" s="58">
        <v>89</v>
      </c>
      <c r="P184" s="58">
        <v>-105</v>
      </c>
      <c r="Q184" s="58">
        <v>-233</v>
      </c>
      <c r="R184" s="58">
        <v>-136</v>
      </c>
      <c r="S184" s="58">
        <v>-78</v>
      </c>
      <c r="T184" s="58">
        <v>-310</v>
      </c>
      <c r="U184" s="58">
        <v>-161</v>
      </c>
      <c r="W184" s="58">
        <f t="shared" si="211"/>
        <v>-2249</v>
      </c>
      <c r="X184" s="58">
        <f t="shared" si="212"/>
        <v>-2117</v>
      </c>
      <c r="Y184" s="58">
        <f t="shared" si="213"/>
        <v>-1560</v>
      </c>
      <c r="Z184" s="58">
        <f t="shared" si="186"/>
        <v>-376</v>
      </c>
      <c r="AA184" s="58">
        <f t="shared" si="187"/>
        <v>-685</v>
      </c>
      <c r="AB184" s="45" t="s">
        <v>9</v>
      </c>
      <c r="AD184" s="242">
        <f t="shared" si="188"/>
        <v>0</v>
      </c>
      <c r="AE184" s="242">
        <f t="shared" si="185"/>
        <v>0</v>
      </c>
    </row>
    <row r="185" spans="1:33" ht="15.95" customHeight="1" outlineLevel="1" x14ac:dyDescent="0.2">
      <c r="A185" s="57" t="s">
        <v>127</v>
      </c>
      <c r="B185" s="58">
        <v>1917</v>
      </c>
      <c r="C185" s="58">
        <v>-441</v>
      </c>
      <c r="D185" s="58">
        <v>-398</v>
      </c>
      <c r="E185" s="58">
        <v>-2900</v>
      </c>
      <c r="F185" s="58">
        <v>-3172</v>
      </c>
      <c r="G185" s="58">
        <v>309</v>
      </c>
      <c r="H185" s="58">
        <v>-988</v>
      </c>
      <c r="I185" s="58">
        <v>-1549</v>
      </c>
      <c r="J185" s="58">
        <v>-4393</v>
      </c>
      <c r="K185" s="58">
        <v>-2225</v>
      </c>
      <c r="L185" s="58">
        <v>1130</v>
      </c>
      <c r="M185" s="58">
        <v>-3912</v>
      </c>
      <c r="N185" s="58">
        <v>-4896</v>
      </c>
      <c r="O185" s="58">
        <v>-3908</v>
      </c>
      <c r="P185" s="58">
        <v>1017</v>
      </c>
      <c r="Q185" s="58">
        <v>-732</v>
      </c>
      <c r="R185" s="58">
        <v>-2846</v>
      </c>
      <c r="S185" s="58">
        <v>-2914</v>
      </c>
      <c r="T185" s="58">
        <v>-730</v>
      </c>
      <c r="U185" s="58">
        <v>-1947</v>
      </c>
      <c r="W185" s="58">
        <f t="shared" si="211"/>
        <v>-1822</v>
      </c>
      <c r="X185" s="58">
        <f t="shared" si="212"/>
        <v>-5400</v>
      </c>
      <c r="Y185" s="58">
        <f t="shared" si="213"/>
        <v>-9400</v>
      </c>
      <c r="Z185" s="58">
        <f t="shared" si="186"/>
        <v>-8519</v>
      </c>
      <c r="AA185" s="58">
        <f t="shared" si="187"/>
        <v>-8437</v>
      </c>
      <c r="AB185" s="45" t="s">
        <v>9</v>
      </c>
      <c r="AD185" s="242">
        <f t="shared" si="188"/>
        <v>0</v>
      </c>
      <c r="AE185" s="242">
        <f t="shared" si="185"/>
        <v>0</v>
      </c>
    </row>
    <row r="186" spans="1:33" ht="15.95" customHeight="1" outlineLevel="1" x14ac:dyDescent="0.2">
      <c r="A186" s="57" t="s">
        <v>128</v>
      </c>
      <c r="B186" s="58">
        <v>1359</v>
      </c>
      <c r="C186" s="58">
        <v>-202</v>
      </c>
      <c r="D186" s="58">
        <v>-173</v>
      </c>
      <c r="E186" s="58">
        <v>-863</v>
      </c>
      <c r="F186" s="58">
        <v>-578</v>
      </c>
      <c r="G186" s="58">
        <v>133</v>
      </c>
      <c r="H186" s="58">
        <v>-427</v>
      </c>
      <c r="I186" s="58">
        <v>-670</v>
      </c>
      <c r="J186" s="58">
        <v>-1284</v>
      </c>
      <c r="K186" s="58">
        <v>-923</v>
      </c>
      <c r="L186" s="58">
        <v>470</v>
      </c>
      <c r="M186" s="58">
        <v>-1624</v>
      </c>
      <c r="N186" s="58">
        <v>-814</v>
      </c>
      <c r="O186" s="58">
        <v>-1552</v>
      </c>
      <c r="P186" s="58">
        <v>404</v>
      </c>
      <c r="Q186" s="58">
        <v>-243</v>
      </c>
      <c r="R186" s="58">
        <v>-817</v>
      </c>
      <c r="S186" s="58">
        <v>-805</v>
      </c>
      <c r="T186" s="58">
        <v>61</v>
      </c>
      <c r="U186" s="58">
        <v>-392</v>
      </c>
      <c r="W186" s="58">
        <f t="shared" si="211"/>
        <v>121</v>
      </c>
      <c r="X186" s="58">
        <f t="shared" si="212"/>
        <v>-1542</v>
      </c>
      <c r="Y186" s="58">
        <f t="shared" si="213"/>
        <v>-3361</v>
      </c>
      <c r="Z186" s="58">
        <f t="shared" si="186"/>
        <v>-2205</v>
      </c>
      <c r="AA186" s="58">
        <f t="shared" si="187"/>
        <v>-1953</v>
      </c>
      <c r="AB186" s="45" t="s">
        <v>9</v>
      </c>
      <c r="AD186" s="242">
        <f t="shared" si="188"/>
        <v>0</v>
      </c>
      <c r="AE186" s="242">
        <f t="shared" si="185"/>
        <v>0</v>
      </c>
    </row>
    <row r="187" spans="1:33" ht="15.95" customHeight="1" outlineLevel="1" x14ac:dyDescent="0.2">
      <c r="A187" s="55" t="s">
        <v>78</v>
      </c>
      <c r="B187" s="56">
        <f t="shared" ref="B187:G187" si="243">B181+B182</f>
        <v>-6629</v>
      </c>
      <c r="C187" s="56">
        <f t="shared" si="243"/>
        <v>12145</v>
      </c>
      <c r="D187" s="56">
        <f t="shared" si="243"/>
        <v>7395</v>
      </c>
      <c r="E187" s="56">
        <f t="shared" si="243"/>
        <v>6780</v>
      </c>
      <c r="F187" s="56">
        <f t="shared" si="243"/>
        <v>8632</v>
      </c>
      <c r="G187" s="56">
        <f t="shared" si="243"/>
        <v>3227</v>
      </c>
      <c r="H187" s="56">
        <f t="shared" ref="H187:M187" si="244">H181+H182</f>
        <v>8308</v>
      </c>
      <c r="I187" s="56">
        <f t="shared" si="244"/>
        <v>10170</v>
      </c>
      <c r="J187" s="56">
        <f t="shared" si="244"/>
        <v>10925</v>
      </c>
      <c r="K187" s="56">
        <f t="shared" si="244"/>
        <v>12639</v>
      </c>
      <c r="L187" s="56">
        <f t="shared" si="244"/>
        <v>-126</v>
      </c>
      <c r="M187" s="56">
        <f t="shared" si="244"/>
        <v>12483</v>
      </c>
      <c r="N187" s="56">
        <f t="shared" ref="N187:O187" si="245">N181+N182</f>
        <v>7366</v>
      </c>
      <c r="O187" s="56">
        <f t="shared" si="245"/>
        <v>10885</v>
      </c>
      <c r="P187" s="56">
        <f t="shared" ref="P187" si="246">P181+P182</f>
        <v>-2097</v>
      </c>
      <c r="Q187" s="56">
        <f t="shared" ref="Q187:R187" si="247">Q181+Q182</f>
        <v>2294</v>
      </c>
      <c r="R187" s="56">
        <f t="shared" si="247"/>
        <v>6736</v>
      </c>
      <c r="S187" s="56">
        <f t="shared" ref="S187:T187" si="248">S181+S182</f>
        <v>6093</v>
      </c>
      <c r="T187" s="56">
        <f t="shared" si="248"/>
        <v>2363</v>
      </c>
      <c r="U187" s="56">
        <f t="shared" ref="U187" si="249">U181+U182</f>
        <v>3666</v>
      </c>
      <c r="V187" s="34"/>
      <c r="W187" s="56">
        <f t="shared" si="211"/>
        <v>19691</v>
      </c>
      <c r="X187" s="56">
        <f t="shared" si="212"/>
        <v>30337</v>
      </c>
      <c r="Y187" s="56">
        <f t="shared" si="213"/>
        <v>35921</v>
      </c>
      <c r="Z187" s="56">
        <f t="shared" si="186"/>
        <v>18448</v>
      </c>
      <c r="AA187" s="56">
        <f t="shared" si="187"/>
        <v>18858</v>
      </c>
      <c r="AB187" s="45" t="s">
        <v>9</v>
      </c>
      <c r="AD187" s="242">
        <f t="shared" si="188"/>
        <v>0</v>
      </c>
      <c r="AE187" s="242">
        <f t="shared" si="185"/>
        <v>0</v>
      </c>
    </row>
    <row r="188" spans="1:33" ht="15.95" customHeight="1" collapsed="1" x14ac:dyDescent="0.2">
      <c r="AB188" s="45" t="s">
        <v>9</v>
      </c>
    </row>
    <row r="189" spans="1:33" s="42" customFormat="1" ht="15.95" customHeight="1" x14ac:dyDescent="0.2">
      <c r="A189" s="39" t="s">
        <v>179</v>
      </c>
      <c r="B189" s="40"/>
      <c r="C189" s="40"/>
      <c r="D189" s="40"/>
      <c r="E189" s="40"/>
      <c r="F189" s="40"/>
      <c r="G189" s="40"/>
      <c r="H189" s="40"/>
      <c r="I189" s="40"/>
      <c r="J189" s="40"/>
      <c r="K189" s="40"/>
      <c r="L189" s="40"/>
      <c r="M189" s="40"/>
      <c r="N189" s="40"/>
      <c r="O189" s="40"/>
      <c r="P189" s="40"/>
      <c r="Q189" s="40"/>
      <c r="R189" s="40"/>
      <c r="S189" s="40"/>
      <c r="T189" s="40"/>
      <c r="U189" s="40"/>
      <c r="W189" s="40"/>
      <c r="X189" s="40"/>
      <c r="Y189" s="40"/>
      <c r="Z189" s="40"/>
      <c r="AA189" s="40"/>
      <c r="AB189" s="41" t="s">
        <v>9</v>
      </c>
      <c r="AG189" s="138"/>
    </row>
    <row r="190" spans="1:33" ht="15.95" customHeight="1" x14ac:dyDescent="0.2">
      <c r="A190" s="43" t="s">
        <v>130</v>
      </c>
      <c r="B190" s="44">
        <f t="shared" ref="B190:H190" si="250">B191+B206</f>
        <v>588567</v>
      </c>
      <c r="C190" s="44">
        <f t="shared" si="250"/>
        <v>599173</v>
      </c>
      <c r="D190" s="44">
        <f t="shared" si="250"/>
        <v>605884</v>
      </c>
      <c r="E190" s="44">
        <f t="shared" si="250"/>
        <v>614224</v>
      </c>
      <c r="F190" s="44">
        <f t="shared" si="250"/>
        <v>622170</v>
      </c>
      <c r="G190" s="44">
        <f t="shared" si="250"/>
        <v>728178</v>
      </c>
      <c r="H190" s="44">
        <f t="shared" si="250"/>
        <v>595571</v>
      </c>
      <c r="I190" s="44">
        <f t="shared" ref="I190:J190" si="251">I191+I206</f>
        <v>601000</v>
      </c>
      <c r="J190" s="44">
        <f t="shared" si="251"/>
        <v>591758</v>
      </c>
      <c r="K190" s="44">
        <f t="shared" ref="K190:L190" si="252">K191+K206</f>
        <v>605345</v>
      </c>
      <c r="L190" s="44">
        <f t="shared" si="252"/>
        <v>592895</v>
      </c>
      <c r="M190" s="44">
        <f t="shared" ref="M190:N190" si="253">M191+M206</f>
        <v>613660</v>
      </c>
      <c r="N190" s="44">
        <f t="shared" si="253"/>
        <v>629881</v>
      </c>
      <c r="O190" s="44">
        <f t="shared" ref="O190:P190" si="254">O191+O206</f>
        <v>660758</v>
      </c>
      <c r="P190" s="44">
        <f t="shared" si="254"/>
        <v>668076</v>
      </c>
      <c r="Q190" s="44">
        <f t="shared" ref="Q190" si="255">Q191+Q206</f>
        <v>624658</v>
      </c>
      <c r="R190" s="44">
        <f t="shared" ref="R190:T190" si="256">R191+R206</f>
        <v>653301</v>
      </c>
      <c r="S190" s="44">
        <f t="shared" si="256"/>
        <v>644051</v>
      </c>
      <c r="T190" s="44">
        <f t="shared" si="256"/>
        <v>651460</v>
      </c>
      <c r="U190" s="44">
        <f t="shared" ref="U190" si="257">U191+U206</f>
        <v>640257</v>
      </c>
      <c r="W190" s="44">
        <f t="shared" ref="W190:W221" si="258">E190</f>
        <v>614224</v>
      </c>
      <c r="X190" s="44">
        <f t="shared" ref="X190:X221" si="259">I190</f>
        <v>601000</v>
      </c>
      <c r="Y190" s="44">
        <f t="shared" ref="Y190:Y221" si="260">M190</f>
        <v>613660</v>
      </c>
      <c r="Z190" s="44">
        <f t="shared" ref="Z190:Z221" si="261">Q190</f>
        <v>624658</v>
      </c>
      <c r="AA190" s="44">
        <f t="shared" ref="AA190:AA221" ca="1" si="262">OFFSET(V190,0,-1)</f>
        <v>640257</v>
      </c>
      <c r="AB190" s="45" t="s">
        <v>9</v>
      </c>
      <c r="AD190" s="242">
        <f t="shared" ref="AD190:AD253" si="263">Q190-Z190</f>
        <v>0</v>
      </c>
      <c r="AE190" s="242">
        <f t="shared" ref="AE190:AE253" ca="1" si="264">AA190-OFFSET(V190,,-1)</f>
        <v>0</v>
      </c>
    </row>
    <row r="191" spans="1:33" ht="15.95" customHeight="1" outlineLevel="1" x14ac:dyDescent="0.2">
      <c r="A191" s="61" t="s">
        <v>131</v>
      </c>
      <c r="B191" s="62">
        <v>87241</v>
      </c>
      <c r="C191" s="62">
        <v>93623</v>
      </c>
      <c r="D191" s="62">
        <v>93799</v>
      </c>
      <c r="E191" s="62">
        <v>99375</v>
      </c>
      <c r="F191" s="62">
        <v>103527</v>
      </c>
      <c r="G191" s="62">
        <v>222790</v>
      </c>
      <c r="H191" s="62">
        <v>90307</v>
      </c>
      <c r="I191" s="62">
        <f t="shared" ref="I191:N191" si="265">SUM(I192:I205)</f>
        <v>88733</v>
      </c>
      <c r="J191" s="62">
        <f t="shared" si="265"/>
        <v>71047</v>
      </c>
      <c r="K191" s="62">
        <f t="shared" si="265"/>
        <v>77493</v>
      </c>
      <c r="L191" s="62">
        <f t="shared" si="265"/>
        <v>70853</v>
      </c>
      <c r="M191" s="62">
        <f t="shared" si="265"/>
        <v>78690</v>
      </c>
      <c r="N191" s="62">
        <f t="shared" si="265"/>
        <v>87541</v>
      </c>
      <c r="O191" s="62">
        <f t="shared" ref="O191:P191" si="266">SUM(O192:O205)</f>
        <v>106459</v>
      </c>
      <c r="P191" s="62">
        <f t="shared" si="266"/>
        <v>120477</v>
      </c>
      <c r="Q191" s="62">
        <f t="shared" ref="Q191:R191" si="267">SUM(Q192:Q205)</f>
        <v>78206</v>
      </c>
      <c r="R191" s="62">
        <f t="shared" si="267"/>
        <v>93023</v>
      </c>
      <c r="S191" s="62">
        <f t="shared" ref="S191:T191" si="268">SUM(S192:S205)</f>
        <v>79845</v>
      </c>
      <c r="T191" s="62">
        <f t="shared" si="268"/>
        <v>89938</v>
      </c>
      <c r="U191" s="62">
        <f t="shared" ref="U191" si="269">SUM(U192:U205)</f>
        <v>78994</v>
      </c>
      <c r="W191" s="62">
        <f t="shared" si="258"/>
        <v>99375</v>
      </c>
      <c r="X191" s="62">
        <f t="shared" si="259"/>
        <v>88733</v>
      </c>
      <c r="Y191" s="62">
        <f t="shared" si="260"/>
        <v>78690</v>
      </c>
      <c r="Z191" s="62">
        <f t="shared" si="261"/>
        <v>78206</v>
      </c>
      <c r="AA191" s="62">
        <f t="shared" ca="1" si="262"/>
        <v>78994</v>
      </c>
      <c r="AB191" s="45" t="s">
        <v>9</v>
      </c>
      <c r="AD191" s="242">
        <f t="shared" si="263"/>
        <v>0</v>
      </c>
      <c r="AE191" s="242">
        <f t="shared" ca="1" si="264"/>
        <v>0</v>
      </c>
    </row>
    <row r="192" spans="1:33" ht="15.95" customHeight="1" outlineLevel="1" x14ac:dyDescent="0.2">
      <c r="A192" s="63" t="s">
        <v>132</v>
      </c>
      <c r="B192" s="54">
        <v>23422</v>
      </c>
      <c r="C192" s="54">
        <v>27847</v>
      </c>
      <c r="D192" s="54">
        <v>33155</v>
      </c>
      <c r="E192" s="54">
        <v>37812</v>
      </c>
      <c r="F192" s="54">
        <v>39995</v>
      </c>
      <c r="G192" s="54">
        <v>3067</v>
      </c>
      <c r="H192" s="54">
        <v>278</v>
      </c>
      <c r="I192" s="54">
        <v>130</v>
      </c>
      <c r="J192" s="54">
        <v>147</v>
      </c>
      <c r="K192" s="54">
        <v>371</v>
      </c>
      <c r="L192" s="54">
        <v>75</v>
      </c>
      <c r="M192" s="54">
        <v>273</v>
      </c>
      <c r="N192" s="54">
        <v>84</v>
      </c>
      <c r="O192" s="54">
        <v>272</v>
      </c>
      <c r="P192" s="54">
        <v>16</v>
      </c>
      <c r="Q192" s="54">
        <v>213</v>
      </c>
      <c r="R192" s="54">
        <v>160</v>
      </c>
      <c r="S192" s="54">
        <v>148</v>
      </c>
      <c r="T192" s="54">
        <v>92</v>
      </c>
      <c r="U192" s="54">
        <v>316</v>
      </c>
      <c r="W192" s="54">
        <f t="shared" si="258"/>
        <v>37812</v>
      </c>
      <c r="X192" s="54">
        <f t="shared" si="259"/>
        <v>130</v>
      </c>
      <c r="Y192" s="54">
        <f t="shared" si="260"/>
        <v>273</v>
      </c>
      <c r="Z192" s="54">
        <f t="shared" si="261"/>
        <v>213</v>
      </c>
      <c r="AA192" s="54">
        <f t="shared" ca="1" si="262"/>
        <v>316</v>
      </c>
      <c r="AB192" s="45" t="s">
        <v>9</v>
      </c>
      <c r="AD192" s="242">
        <f t="shared" si="263"/>
        <v>0</v>
      </c>
      <c r="AE192" s="242">
        <f t="shared" ca="1" si="264"/>
        <v>0</v>
      </c>
    </row>
    <row r="193" spans="1:31" ht="15.95" customHeight="1" outlineLevel="1" x14ac:dyDescent="0.2">
      <c r="A193" s="63" t="s">
        <v>133</v>
      </c>
      <c r="B193" s="54">
        <v>0</v>
      </c>
      <c r="C193" s="54">
        <v>0</v>
      </c>
      <c r="D193" s="54">
        <v>0</v>
      </c>
      <c r="E193" s="54">
        <v>0</v>
      </c>
      <c r="F193" s="54">
        <v>3135</v>
      </c>
      <c r="G193" s="54">
        <v>158104</v>
      </c>
      <c r="H193" s="54">
        <v>25923</v>
      </c>
      <c r="I193" s="54">
        <v>27831</v>
      </c>
      <c r="J193" s="54">
        <v>8789</v>
      </c>
      <c r="K193" s="54">
        <v>12336</v>
      </c>
      <c r="L193" s="54">
        <v>6765</v>
      </c>
      <c r="M193" s="54">
        <v>13569</v>
      </c>
      <c r="N193" s="54">
        <v>20352</v>
      </c>
      <c r="O193" s="54">
        <v>36113</v>
      </c>
      <c r="P193" s="54">
        <v>49017</v>
      </c>
      <c r="Q193" s="54">
        <v>6506</v>
      </c>
      <c r="R193" s="54">
        <v>16510</v>
      </c>
      <c r="S193" s="54">
        <v>12382</v>
      </c>
      <c r="T193" s="54">
        <v>21087</v>
      </c>
      <c r="U193" s="54">
        <v>9922</v>
      </c>
      <c r="W193" s="54">
        <f t="shared" si="258"/>
        <v>0</v>
      </c>
      <c r="X193" s="54">
        <f t="shared" si="259"/>
        <v>27831</v>
      </c>
      <c r="Y193" s="54">
        <f t="shared" si="260"/>
        <v>13569</v>
      </c>
      <c r="Z193" s="54">
        <f t="shared" si="261"/>
        <v>6506</v>
      </c>
      <c r="AA193" s="54">
        <f t="shared" ca="1" si="262"/>
        <v>9922</v>
      </c>
      <c r="AB193" s="45" t="s">
        <v>9</v>
      </c>
      <c r="AD193" s="242">
        <f t="shared" si="263"/>
        <v>0</v>
      </c>
      <c r="AE193" s="242">
        <f t="shared" ca="1" si="264"/>
        <v>0</v>
      </c>
    </row>
    <row r="194" spans="1:31" ht="15.95" customHeight="1" outlineLevel="1" x14ac:dyDescent="0.2">
      <c r="A194" s="63" t="s">
        <v>134</v>
      </c>
      <c r="B194" s="132">
        <v>7672</v>
      </c>
      <c r="C194" s="132">
        <v>7382</v>
      </c>
      <c r="D194" s="132">
        <v>0</v>
      </c>
      <c r="E194" s="132">
        <v>0</v>
      </c>
      <c r="F194" s="132">
        <v>0</v>
      </c>
      <c r="G194" s="132">
        <v>0</v>
      </c>
      <c r="H194" s="132">
        <v>0</v>
      </c>
      <c r="I194" s="132">
        <v>0</v>
      </c>
      <c r="J194" s="132">
        <v>0</v>
      </c>
      <c r="K194" s="132">
        <v>0</v>
      </c>
      <c r="L194" s="132">
        <v>0</v>
      </c>
      <c r="M194" s="132">
        <v>0</v>
      </c>
      <c r="N194" s="132">
        <v>0</v>
      </c>
      <c r="O194" s="132">
        <v>0</v>
      </c>
      <c r="P194" s="132">
        <v>0</v>
      </c>
      <c r="Q194" s="132">
        <v>1</v>
      </c>
      <c r="R194" s="132">
        <v>1</v>
      </c>
      <c r="S194" s="54">
        <v>1</v>
      </c>
      <c r="T194" s="54">
        <v>1</v>
      </c>
      <c r="U194" s="54">
        <v>0</v>
      </c>
      <c r="W194" s="54">
        <f t="shared" si="258"/>
        <v>0</v>
      </c>
      <c r="X194" s="54">
        <f t="shared" si="259"/>
        <v>0</v>
      </c>
      <c r="Y194" s="54">
        <f t="shared" si="260"/>
        <v>0</v>
      </c>
      <c r="Z194" s="54">
        <f t="shared" si="261"/>
        <v>1</v>
      </c>
      <c r="AA194" s="54">
        <f t="shared" ca="1" si="262"/>
        <v>0</v>
      </c>
      <c r="AB194" s="45" t="s">
        <v>9</v>
      </c>
      <c r="AD194" s="242">
        <f t="shared" si="263"/>
        <v>0</v>
      </c>
      <c r="AE194" s="242">
        <f t="shared" ca="1" si="264"/>
        <v>0</v>
      </c>
    </row>
    <row r="195" spans="1:31" ht="15.95" customHeight="1" outlineLevel="1" x14ac:dyDescent="0.2">
      <c r="A195" s="63" t="s">
        <v>135</v>
      </c>
      <c r="B195" s="54">
        <v>6246</v>
      </c>
      <c r="C195" s="54">
        <v>6930</v>
      </c>
      <c r="D195" s="54">
        <v>7642</v>
      </c>
      <c r="E195" s="54">
        <v>8492</v>
      </c>
      <c r="F195" s="54">
        <v>6210</v>
      </c>
      <c r="G195" s="54">
        <v>7533</v>
      </c>
      <c r="H195" s="54">
        <v>9361</v>
      </c>
      <c r="I195" s="54">
        <v>8921</v>
      </c>
      <c r="J195" s="54">
        <v>9177</v>
      </c>
      <c r="K195" s="54">
        <v>9248</v>
      </c>
      <c r="L195" s="54">
        <v>9285</v>
      </c>
      <c r="M195" s="54">
        <v>10744</v>
      </c>
      <c r="N195" s="54">
        <v>11536</v>
      </c>
      <c r="O195" s="54">
        <v>12712</v>
      </c>
      <c r="P195" s="54">
        <v>14361</v>
      </c>
      <c r="Q195" s="54">
        <v>15381</v>
      </c>
      <c r="R195" s="54">
        <v>16410</v>
      </c>
      <c r="S195" s="54">
        <v>4669</v>
      </c>
      <c r="T195" s="54">
        <v>5434</v>
      </c>
      <c r="U195" s="54">
        <v>5482</v>
      </c>
      <c r="W195" s="54">
        <f t="shared" si="258"/>
        <v>8492</v>
      </c>
      <c r="X195" s="54">
        <f t="shared" si="259"/>
        <v>8921</v>
      </c>
      <c r="Y195" s="54">
        <f t="shared" si="260"/>
        <v>10744</v>
      </c>
      <c r="Z195" s="54">
        <f t="shared" si="261"/>
        <v>15381</v>
      </c>
      <c r="AA195" s="54">
        <f t="shared" ca="1" si="262"/>
        <v>5482</v>
      </c>
      <c r="AB195" s="45" t="s">
        <v>9</v>
      </c>
      <c r="AD195" s="242">
        <f t="shared" si="263"/>
        <v>0</v>
      </c>
      <c r="AE195" s="242">
        <f t="shared" ca="1" si="264"/>
        <v>0</v>
      </c>
    </row>
    <row r="196" spans="1:31" ht="15.95" customHeight="1" outlineLevel="1" x14ac:dyDescent="0.2">
      <c r="A196" s="63" t="s">
        <v>136</v>
      </c>
      <c r="B196" s="132">
        <v>0</v>
      </c>
      <c r="C196" s="132">
        <v>0</v>
      </c>
      <c r="D196" s="132">
        <v>0</v>
      </c>
      <c r="E196" s="132">
        <v>0</v>
      </c>
      <c r="F196" s="132">
        <v>0</v>
      </c>
      <c r="G196" s="132">
        <v>0</v>
      </c>
      <c r="H196" s="132">
        <v>0</v>
      </c>
      <c r="I196" s="132">
        <v>0</v>
      </c>
      <c r="J196" s="132">
        <v>0</v>
      </c>
      <c r="K196" s="132">
        <v>0</v>
      </c>
      <c r="L196" s="132">
        <v>0</v>
      </c>
      <c r="M196" s="132">
        <v>0</v>
      </c>
      <c r="N196" s="132">
        <v>0</v>
      </c>
      <c r="O196" s="132">
        <v>0</v>
      </c>
      <c r="P196" s="132">
        <v>0</v>
      </c>
      <c r="Q196" s="132">
        <v>0</v>
      </c>
      <c r="R196" s="132">
        <v>0</v>
      </c>
      <c r="S196" s="54">
        <v>0</v>
      </c>
      <c r="T196" s="54">
        <v>0</v>
      </c>
      <c r="U196" s="54">
        <v>0</v>
      </c>
      <c r="W196" s="54">
        <f t="shared" si="258"/>
        <v>0</v>
      </c>
      <c r="X196" s="54">
        <f t="shared" si="259"/>
        <v>0</v>
      </c>
      <c r="Y196" s="54">
        <f t="shared" si="260"/>
        <v>0</v>
      </c>
      <c r="Z196" s="54">
        <f t="shared" si="261"/>
        <v>0</v>
      </c>
      <c r="AA196" s="54">
        <f t="shared" ca="1" si="262"/>
        <v>0</v>
      </c>
      <c r="AB196" s="45" t="s">
        <v>9</v>
      </c>
      <c r="AD196" s="242">
        <f t="shared" si="263"/>
        <v>0</v>
      </c>
      <c r="AE196" s="242">
        <f t="shared" ca="1" si="264"/>
        <v>0</v>
      </c>
    </row>
    <row r="197" spans="1:31" ht="15.95" customHeight="1" outlineLevel="1" x14ac:dyDescent="0.2">
      <c r="A197" s="63" t="s">
        <v>137</v>
      </c>
      <c r="B197" s="54">
        <v>1428</v>
      </c>
      <c r="C197" s="54">
        <v>1862</v>
      </c>
      <c r="D197" s="54">
        <v>2971</v>
      </c>
      <c r="E197" s="54">
        <v>2600</v>
      </c>
      <c r="F197" s="54">
        <v>2945</v>
      </c>
      <c r="G197" s="54">
        <v>3571</v>
      </c>
      <c r="H197" s="54">
        <v>4017</v>
      </c>
      <c r="I197" s="54">
        <v>2636</v>
      </c>
      <c r="J197" s="54">
        <v>2588</v>
      </c>
      <c r="K197" s="54">
        <v>3167</v>
      </c>
      <c r="L197" s="54">
        <v>3473</v>
      </c>
      <c r="M197" s="54">
        <v>1802</v>
      </c>
      <c r="N197" s="54">
        <v>1717</v>
      </c>
      <c r="O197" s="54">
        <v>1158</v>
      </c>
      <c r="P197" s="54">
        <v>1235</v>
      </c>
      <c r="Q197" s="54">
        <v>1819</v>
      </c>
      <c r="R197" s="54">
        <v>1082</v>
      </c>
      <c r="S197" s="54">
        <v>2553</v>
      </c>
      <c r="T197" s="54">
        <v>3118</v>
      </c>
      <c r="U197" s="54">
        <v>2855</v>
      </c>
      <c r="W197" s="54">
        <f t="shared" si="258"/>
        <v>2600</v>
      </c>
      <c r="X197" s="54">
        <f t="shared" si="259"/>
        <v>2636</v>
      </c>
      <c r="Y197" s="54">
        <f t="shared" si="260"/>
        <v>1802</v>
      </c>
      <c r="Z197" s="54">
        <f t="shared" si="261"/>
        <v>1819</v>
      </c>
      <c r="AA197" s="54">
        <f t="shared" ca="1" si="262"/>
        <v>2855</v>
      </c>
      <c r="AB197" s="45" t="s">
        <v>9</v>
      </c>
      <c r="AD197" s="242">
        <f t="shared" si="263"/>
        <v>0</v>
      </c>
      <c r="AE197" s="242">
        <f t="shared" ca="1" si="264"/>
        <v>0</v>
      </c>
    </row>
    <row r="198" spans="1:31" ht="15.95" customHeight="1" outlineLevel="1" x14ac:dyDescent="0.2">
      <c r="A198" s="63" t="s">
        <v>138</v>
      </c>
      <c r="B198" s="54">
        <v>317</v>
      </c>
      <c r="C198" s="54">
        <v>268</v>
      </c>
      <c r="D198" s="54">
        <v>258</v>
      </c>
      <c r="E198" s="54">
        <v>270</v>
      </c>
      <c r="F198" s="54">
        <v>272</v>
      </c>
      <c r="G198" s="54">
        <v>1092</v>
      </c>
      <c r="H198" s="54">
        <v>1099</v>
      </c>
      <c r="I198" s="54">
        <v>1136</v>
      </c>
      <c r="J198" s="54">
        <v>1138</v>
      </c>
      <c r="K198" s="54">
        <v>1148</v>
      </c>
      <c r="L198" s="54">
        <v>2012</v>
      </c>
      <c r="M198" s="54">
        <v>2032</v>
      </c>
      <c r="N198" s="54">
        <v>2007</v>
      </c>
      <c r="O198" s="54">
        <v>2014</v>
      </c>
      <c r="P198" s="54">
        <v>2017</v>
      </c>
      <c r="Q198" s="54">
        <v>302</v>
      </c>
      <c r="R198" s="54">
        <v>1044</v>
      </c>
      <c r="S198" s="54">
        <v>1043</v>
      </c>
      <c r="T198" s="54">
        <v>1044</v>
      </c>
      <c r="U198" s="54">
        <v>1010</v>
      </c>
      <c r="W198" s="54">
        <f t="shared" si="258"/>
        <v>270</v>
      </c>
      <c r="X198" s="54">
        <f t="shared" si="259"/>
        <v>1136</v>
      </c>
      <c r="Y198" s="54">
        <f t="shared" si="260"/>
        <v>2032</v>
      </c>
      <c r="Z198" s="54">
        <f t="shared" si="261"/>
        <v>302</v>
      </c>
      <c r="AA198" s="54">
        <f t="shared" ca="1" si="262"/>
        <v>1010</v>
      </c>
      <c r="AB198" s="45" t="s">
        <v>9</v>
      </c>
      <c r="AD198" s="242">
        <f t="shared" si="263"/>
        <v>0</v>
      </c>
      <c r="AE198" s="242">
        <f t="shared" ca="1" si="264"/>
        <v>0</v>
      </c>
    </row>
    <row r="199" spans="1:31" ht="15.95" customHeight="1" outlineLevel="1" x14ac:dyDescent="0.2">
      <c r="A199" s="63" t="s">
        <v>139</v>
      </c>
      <c r="B199" s="54">
        <v>2694</v>
      </c>
      <c r="C199" s="54">
        <v>2694</v>
      </c>
      <c r="D199" s="54">
        <v>2694</v>
      </c>
      <c r="E199" s="54">
        <v>2694</v>
      </c>
      <c r="F199" s="54">
        <v>2713</v>
      </c>
      <c r="G199" s="54">
        <v>2713</v>
      </c>
      <c r="H199" s="54">
        <v>3142</v>
      </c>
      <c r="I199" s="54">
        <v>2819</v>
      </c>
      <c r="J199" s="54">
        <v>2819</v>
      </c>
      <c r="K199" s="54">
        <v>3103</v>
      </c>
      <c r="L199" s="54">
        <v>3103</v>
      </c>
      <c r="M199" s="54">
        <v>3152</v>
      </c>
      <c r="N199" s="54">
        <v>3152</v>
      </c>
      <c r="O199" s="54">
        <v>3170</v>
      </c>
      <c r="P199" s="54">
        <v>3165</v>
      </c>
      <c r="Q199" s="54">
        <v>3229</v>
      </c>
      <c r="R199" s="54">
        <v>3235</v>
      </c>
      <c r="S199" s="54">
        <v>3288</v>
      </c>
      <c r="T199" s="54">
        <v>3288</v>
      </c>
      <c r="U199" s="54">
        <v>3290</v>
      </c>
      <c r="W199" s="54">
        <f t="shared" si="258"/>
        <v>2694</v>
      </c>
      <c r="X199" s="54">
        <f t="shared" si="259"/>
        <v>2819</v>
      </c>
      <c r="Y199" s="54">
        <f t="shared" si="260"/>
        <v>3152</v>
      </c>
      <c r="Z199" s="54">
        <f t="shared" si="261"/>
        <v>3229</v>
      </c>
      <c r="AA199" s="54">
        <f t="shared" ca="1" si="262"/>
        <v>3290</v>
      </c>
      <c r="AB199" s="45" t="s">
        <v>9</v>
      </c>
      <c r="AD199" s="242">
        <f t="shared" si="263"/>
        <v>0</v>
      </c>
      <c r="AE199" s="242">
        <f t="shared" ca="1" si="264"/>
        <v>0</v>
      </c>
    </row>
    <row r="200" spans="1:31" ht="15.95" customHeight="1" outlineLevel="1" x14ac:dyDescent="0.2">
      <c r="A200" s="63" t="s">
        <v>140</v>
      </c>
      <c r="B200" s="132">
        <v>0</v>
      </c>
      <c r="C200" s="132">
        <v>0</v>
      </c>
      <c r="D200" s="132">
        <v>0</v>
      </c>
      <c r="E200" s="132">
        <v>0</v>
      </c>
      <c r="F200" s="132">
        <v>0</v>
      </c>
      <c r="G200" s="132">
        <v>0</v>
      </c>
      <c r="H200" s="132">
        <v>0</v>
      </c>
      <c r="I200" s="132">
        <v>0</v>
      </c>
      <c r="J200" s="132">
        <v>0</v>
      </c>
      <c r="K200" s="132">
        <v>0</v>
      </c>
      <c r="L200" s="132">
        <v>0</v>
      </c>
      <c r="M200" s="132">
        <v>0</v>
      </c>
      <c r="N200" s="132">
        <v>0</v>
      </c>
      <c r="O200" s="132">
        <v>0</v>
      </c>
      <c r="P200" s="132">
        <v>0</v>
      </c>
      <c r="Q200" s="132">
        <v>0</v>
      </c>
      <c r="R200" s="132">
        <v>0</v>
      </c>
      <c r="S200" s="54">
        <v>0</v>
      </c>
      <c r="T200" s="54">
        <v>0</v>
      </c>
      <c r="U200" s="54">
        <v>0</v>
      </c>
      <c r="W200" s="54">
        <f t="shared" si="258"/>
        <v>0</v>
      </c>
      <c r="X200" s="54">
        <f t="shared" si="259"/>
        <v>0</v>
      </c>
      <c r="Y200" s="54">
        <f t="shared" si="260"/>
        <v>0</v>
      </c>
      <c r="Z200" s="54">
        <f t="shared" si="261"/>
        <v>0</v>
      </c>
      <c r="AA200" s="54">
        <f t="shared" ca="1" si="262"/>
        <v>0</v>
      </c>
      <c r="AB200" s="45" t="s">
        <v>9</v>
      </c>
      <c r="AD200" s="242">
        <f t="shared" si="263"/>
        <v>0</v>
      </c>
      <c r="AE200" s="242">
        <f t="shared" ca="1" si="264"/>
        <v>0</v>
      </c>
    </row>
    <row r="201" spans="1:31" ht="15.95" customHeight="1" outlineLevel="1" x14ac:dyDescent="0.2">
      <c r="A201" s="63" t="s">
        <v>141</v>
      </c>
      <c r="B201" s="54">
        <v>52</v>
      </c>
      <c r="C201" s="54">
        <v>2</v>
      </c>
      <c r="D201" s="54">
        <v>149</v>
      </c>
      <c r="E201" s="54">
        <v>103</v>
      </c>
      <c r="F201" s="54">
        <v>53</v>
      </c>
      <c r="G201" s="54">
        <v>3</v>
      </c>
      <c r="H201" s="54">
        <v>90</v>
      </c>
      <c r="I201" s="54">
        <v>66</v>
      </c>
      <c r="J201" s="54">
        <v>39</v>
      </c>
      <c r="K201" s="54">
        <v>32</v>
      </c>
      <c r="L201" s="54">
        <v>363</v>
      </c>
      <c r="M201" s="54">
        <v>441</v>
      </c>
      <c r="N201" s="54">
        <v>444</v>
      </c>
      <c r="O201" s="54">
        <v>407</v>
      </c>
      <c r="P201" s="54">
        <v>130</v>
      </c>
      <c r="Q201" s="54">
        <v>99</v>
      </c>
      <c r="R201" s="54">
        <v>57</v>
      </c>
      <c r="S201" s="54">
        <v>54</v>
      </c>
      <c r="T201" s="54">
        <v>126</v>
      </c>
      <c r="U201" s="54">
        <v>125</v>
      </c>
      <c r="W201" s="54">
        <f t="shared" si="258"/>
        <v>103</v>
      </c>
      <c r="X201" s="54">
        <f t="shared" si="259"/>
        <v>66</v>
      </c>
      <c r="Y201" s="54">
        <f t="shared" si="260"/>
        <v>441</v>
      </c>
      <c r="Z201" s="54">
        <f t="shared" si="261"/>
        <v>99</v>
      </c>
      <c r="AA201" s="54">
        <f t="shared" ca="1" si="262"/>
        <v>125</v>
      </c>
      <c r="AB201" s="45" t="s">
        <v>9</v>
      </c>
      <c r="AD201" s="242">
        <f t="shared" si="263"/>
        <v>0</v>
      </c>
      <c r="AE201" s="242">
        <f t="shared" ca="1" si="264"/>
        <v>0</v>
      </c>
    </row>
    <row r="202" spans="1:31" ht="15.95" customHeight="1" outlineLevel="1" x14ac:dyDescent="0.2">
      <c r="A202" s="63" t="s">
        <v>142</v>
      </c>
      <c r="B202" s="132">
        <v>0</v>
      </c>
      <c r="C202" s="132">
        <v>0</v>
      </c>
      <c r="D202" s="132">
        <v>0</v>
      </c>
      <c r="E202" s="132">
        <v>0</v>
      </c>
      <c r="F202" s="132">
        <v>0</v>
      </c>
      <c r="G202" s="132">
        <v>0</v>
      </c>
      <c r="H202" s="132">
        <v>0</v>
      </c>
      <c r="I202" s="132">
        <v>0</v>
      </c>
      <c r="J202" s="132">
        <v>0</v>
      </c>
      <c r="K202" s="132">
        <v>0</v>
      </c>
      <c r="L202" s="132">
        <v>0</v>
      </c>
      <c r="M202" s="132">
        <v>0</v>
      </c>
      <c r="N202" s="132">
        <v>0</v>
      </c>
      <c r="O202" s="132">
        <v>0</v>
      </c>
      <c r="P202" s="132">
        <v>0</v>
      </c>
      <c r="Q202" s="132">
        <v>0</v>
      </c>
      <c r="R202" s="132">
        <v>0</v>
      </c>
      <c r="S202" s="54">
        <v>0</v>
      </c>
      <c r="T202" s="54">
        <v>0</v>
      </c>
      <c r="U202" s="54">
        <v>0</v>
      </c>
      <c r="W202" s="54">
        <f t="shared" si="258"/>
        <v>0</v>
      </c>
      <c r="X202" s="54">
        <f t="shared" si="259"/>
        <v>0</v>
      </c>
      <c r="Y202" s="54">
        <f t="shared" si="260"/>
        <v>0</v>
      </c>
      <c r="Z202" s="54">
        <f t="shared" si="261"/>
        <v>0</v>
      </c>
      <c r="AA202" s="54">
        <f t="shared" ca="1" si="262"/>
        <v>0</v>
      </c>
      <c r="AB202" s="45" t="s">
        <v>9</v>
      </c>
      <c r="AD202" s="242">
        <f t="shared" si="263"/>
        <v>0</v>
      </c>
      <c r="AE202" s="242">
        <f t="shared" ca="1" si="264"/>
        <v>0</v>
      </c>
    </row>
    <row r="203" spans="1:31" ht="15.95" customHeight="1" outlineLevel="1" x14ac:dyDescent="0.2">
      <c r="A203" s="63" t="s">
        <v>180</v>
      </c>
      <c r="B203" s="54">
        <v>44808</v>
      </c>
      <c r="C203" s="54">
        <v>45820</v>
      </c>
      <c r="D203" s="54">
        <v>45855</v>
      </c>
      <c r="E203" s="54">
        <v>46277</v>
      </c>
      <c r="F203" s="54">
        <v>46938</v>
      </c>
      <c r="G203" s="54">
        <v>45367</v>
      </c>
      <c r="H203" s="54">
        <v>44918</v>
      </c>
      <c r="I203" s="54">
        <v>44996</v>
      </c>
      <c r="J203" s="54">
        <v>46188</v>
      </c>
      <c r="K203" s="54">
        <v>47916</v>
      </c>
      <c r="L203" s="54">
        <v>45630</v>
      </c>
      <c r="M203" s="54">
        <v>46535</v>
      </c>
      <c r="N203" s="54">
        <v>48105</v>
      </c>
      <c r="O203" s="54">
        <v>50431</v>
      </c>
      <c r="P203" s="54">
        <v>50383</v>
      </c>
      <c r="Q203" s="54">
        <v>50519</v>
      </c>
      <c r="R203" s="54">
        <v>54374</v>
      </c>
      <c r="S203" s="54">
        <v>55546</v>
      </c>
      <c r="T203" s="54">
        <v>55598</v>
      </c>
      <c r="U203" s="54">
        <v>55850</v>
      </c>
      <c r="W203" s="54">
        <f t="shared" si="258"/>
        <v>46277</v>
      </c>
      <c r="X203" s="54">
        <f t="shared" si="259"/>
        <v>44996</v>
      </c>
      <c r="Y203" s="54">
        <f t="shared" si="260"/>
        <v>46535</v>
      </c>
      <c r="Z203" s="54">
        <f t="shared" si="261"/>
        <v>50519</v>
      </c>
      <c r="AA203" s="54">
        <f t="shared" ca="1" si="262"/>
        <v>55850</v>
      </c>
      <c r="AB203" s="45" t="s">
        <v>9</v>
      </c>
      <c r="AD203" s="242">
        <f t="shared" si="263"/>
        <v>0</v>
      </c>
      <c r="AE203" s="242">
        <f t="shared" ca="1" si="264"/>
        <v>0</v>
      </c>
    </row>
    <row r="204" spans="1:31" ht="15.95" customHeight="1" outlineLevel="1" x14ac:dyDescent="0.2">
      <c r="A204" s="63" t="s">
        <v>181</v>
      </c>
      <c r="B204" s="132">
        <v>0</v>
      </c>
      <c r="C204" s="132">
        <v>0</v>
      </c>
      <c r="D204" s="132">
        <v>0</v>
      </c>
      <c r="E204" s="132">
        <v>0</v>
      </c>
      <c r="F204" s="132">
        <v>0</v>
      </c>
      <c r="G204" s="132">
        <v>0</v>
      </c>
      <c r="H204" s="132">
        <v>0</v>
      </c>
      <c r="I204" s="132">
        <v>0</v>
      </c>
      <c r="J204" s="132">
        <v>0</v>
      </c>
      <c r="K204" s="132">
        <v>0</v>
      </c>
      <c r="L204" s="132">
        <v>0</v>
      </c>
      <c r="M204" s="132">
        <v>0</v>
      </c>
      <c r="N204" s="132">
        <v>0</v>
      </c>
      <c r="O204" s="132">
        <v>0</v>
      </c>
      <c r="P204" s="132">
        <v>0</v>
      </c>
      <c r="Q204" s="132">
        <v>0</v>
      </c>
      <c r="R204" s="132">
        <v>0</v>
      </c>
      <c r="S204" s="54">
        <v>0</v>
      </c>
      <c r="T204" s="54">
        <v>0</v>
      </c>
      <c r="U204" s="54">
        <v>0</v>
      </c>
      <c r="W204" s="54">
        <f t="shared" si="258"/>
        <v>0</v>
      </c>
      <c r="X204" s="54">
        <f t="shared" si="259"/>
        <v>0</v>
      </c>
      <c r="Y204" s="54">
        <f t="shared" si="260"/>
        <v>0</v>
      </c>
      <c r="Z204" s="54">
        <f t="shared" si="261"/>
        <v>0</v>
      </c>
      <c r="AA204" s="54">
        <f t="shared" ca="1" si="262"/>
        <v>0</v>
      </c>
      <c r="AB204" s="45" t="s">
        <v>9</v>
      </c>
      <c r="AD204" s="242">
        <f t="shared" si="263"/>
        <v>0</v>
      </c>
      <c r="AE204" s="242">
        <f t="shared" ca="1" si="264"/>
        <v>0</v>
      </c>
    </row>
    <row r="205" spans="1:31" ht="15.95" customHeight="1" outlineLevel="1" x14ac:dyDescent="0.2">
      <c r="A205" s="63" t="s">
        <v>143</v>
      </c>
      <c r="B205" s="54">
        <v>602</v>
      </c>
      <c r="C205" s="54">
        <v>818</v>
      </c>
      <c r="D205" s="54">
        <v>1075</v>
      </c>
      <c r="E205" s="54">
        <v>1127</v>
      </c>
      <c r="F205" s="54">
        <v>1266</v>
      </c>
      <c r="G205" s="54">
        <v>1340</v>
      </c>
      <c r="H205" s="54">
        <v>1479</v>
      </c>
      <c r="I205" s="54">
        <v>198</v>
      </c>
      <c r="J205" s="54">
        <v>162</v>
      </c>
      <c r="K205" s="54">
        <v>172</v>
      </c>
      <c r="L205" s="54">
        <v>147</v>
      </c>
      <c r="M205" s="54">
        <v>142</v>
      </c>
      <c r="N205" s="54">
        <v>144</v>
      </c>
      <c r="O205" s="54">
        <v>182</v>
      </c>
      <c r="P205" s="54">
        <v>153</v>
      </c>
      <c r="Q205" s="54">
        <v>137</v>
      </c>
      <c r="R205" s="54">
        <v>150</v>
      </c>
      <c r="S205" s="54">
        <v>161</v>
      </c>
      <c r="T205" s="54">
        <v>150</v>
      </c>
      <c r="U205" s="54">
        <v>144</v>
      </c>
      <c r="W205" s="54">
        <f t="shared" si="258"/>
        <v>1127</v>
      </c>
      <c r="X205" s="54">
        <f t="shared" si="259"/>
        <v>198</v>
      </c>
      <c r="Y205" s="54">
        <f t="shared" si="260"/>
        <v>142</v>
      </c>
      <c r="Z205" s="54">
        <f t="shared" si="261"/>
        <v>137</v>
      </c>
      <c r="AA205" s="54">
        <f t="shared" ca="1" si="262"/>
        <v>144</v>
      </c>
      <c r="AB205" s="45" t="s">
        <v>9</v>
      </c>
      <c r="AD205" s="242">
        <f t="shared" si="263"/>
        <v>0</v>
      </c>
      <c r="AE205" s="242">
        <f t="shared" ca="1" si="264"/>
        <v>0</v>
      </c>
    </row>
    <row r="206" spans="1:31" ht="15.95" customHeight="1" outlineLevel="1" x14ac:dyDescent="0.2">
      <c r="A206" s="61" t="s">
        <v>144</v>
      </c>
      <c r="B206" s="62">
        <v>501326</v>
      </c>
      <c r="C206" s="62">
        <v>505550</v>
      </c>
      <c r="D206" s="62">
        <v>512085</v>
      </c>
      <c r="E206" s="62">
        <v>514849</v>
      </c>
      <c r="F206" s="62">
        <v>518643</v>
      </c>
      <c r="G206" s="62">
        <v>505388</v>
      </c>
      <c r="H206" s="62">
        <v>505264</v>
      </c>
      <c r="I206" s="62">
        <f t="shared" ref="I206:N206" si="270">SUM(I207:I221)</f>
        <v>512267</v>
      </c>
      <c r="J206" s="62">
        <f t="shared" si="270"/>
        <v>520711</v>
      </c>
      <c r="K206" s="62">
        <f t="shared" si="270"/>
        <v>527852</v>
      </c>
      <c r="L206" s="62">
        <f t="shared" si="270"/>
        <v>522042</v>
      </c>
      <c r="M206" s="62">
        <f t="shared" si="270"/>
        <v>534970</v>
      </c>
      <c r="N206" s="62">
        <f t="shared" si="270"/>
        <v>542340</v>
      </c>
      <c r="O206" s="62">
        <f t="shared" ref="O206:P206" si="271">SUM(O207:O221)</f>
        <v>554299</v>
      </c>
      <c r="P206" s="62">
        <f t="shared" si="271"/>
        <v>547599</v>
      </c>
      <c r="Q206" s="62">
        <f t="shared" ref="Q206:R206" si="272">SUM(Q207:Q221)</f>
        <v>546452</v>
      </c>
      <c r="R206" s="62">
        <f t="shared" si="272"/>
        <v>560278</v>
      </c>
      <c r="S206" s="62">
        <f t="shared" ref="S206:T206" si="273">SUM(S207:S221)</f>
        <v>564206</v>
      </c>
      <c r="T206" s="62">
        <f t="shared" si="273"/>
        <v>561522</v>
      </c>
      <c r="U206" s="62">
        <f t="shared" ref="U206" si="274">SUM(U207:U221)</f>
        <v>561263</v>
      </c>
      <c r="W206" s="62">
        <f t="shared" si="258"/>
        <v>514849</v>
      </c>
      <c r="X206" s="62">
        <f t="shared" si="259"/>
        <v>512267</v>
      </c>
      <c r="Y206" s="62">
        <f t="shared" si="260"/>
        <v>534970</v>
      </c>
      <c r="Z206" s="62">
        <f t="shared" si="261"/>
        <v>546452</v>
      </c>
      <c r="AA206" s="62">
        <f t="shared" ca="1" si="262"/>
        <v>561263</v>
      </c>
      <c r="AB206" s="45" t="s">
        <v>9</v>
      </c>
      <c r="AD206" s="242">
        <f t="shared" si="263"/>
        <v>0</v>
      </c>
      <c r="AE206" s="242">
        <f t="shared" ca="1" si="264"/>
        <v>0</v>
      </c>
    </row>
    <row r="207" spans="1:31" ht="15.95" customHeight="1" outlineLevel="1" x14ac:dyDescent="0.2">
      <c r="A207" s="63" t="s">
        <v>135</v>
      </c>
      <c r="B207" s="58">
        <v>525</v>
      </c>
      <c r="C207" s="58">
        <v>525</v>
      </c>
      <c r="D207" s="58">
        <v>525</v>
      </c>
      <c r="E207" s="58">
        <v>298</v>
      </c>
      <c r="F207" s="58">
        <v>297</v>
      </c>
      <c r="G207" s="58">
        <v>291</v>
      </c>
      <c r="H207" s="58">
        <v>303</v>
      </c>
      <c r="I207" s="58">
        <v>317</v>
      </c>
      <c r="J207" s="58">
        <v>324</v>
      </c>
      <c r="K207" s="58">
        <v>318</v>
      </c>
      <c r="L207" s="58">
        <v>263</v>
      </c>
      <c r="M207" s="58">
        <v>281</v>
      </c>
      <c r="N207" s="58">
        <v>297</v>
      </c>
      <c r="O207" s="58">
        <v>273</v>
      </c>
      <c r="P207" s="58">
        <v>274</v>
      </c>
      <c r="Q207" s="58">
        <v>277</v>
      </c>
      <c r="R207" s="58">
        <v>277</v>
      </c>
      <c r="S207" s="54">
        <v>303</v>
      </c>
      <c r="T207" s="54">
        <v>516</v>
      </c>
      <c r="U207" s="54">
        <v>519</v>
      </c>
      <c r="W207" s="58">
        <f t="shared" si="258"/>
        <v>298</v>
      </c>
      <c r="X207" s="58">
        <f t="shared" si="259"/>
        <v>317</v>
      </c>
      <c r="Y207" s="58">
        <f t="shared" si="260"/>
        <v>281</v>
      </c>
      <c r="Z207" s="58">
        <f t="shared" si="261"/>
        <v>277</v>
      </c>
      <c r="AA207" s="58">
        <f t="shared" ca="1" si="262"/>
        <v>519</v>
      </c>
      <c r="AB207" s="45" t="s">
        <v>9</v>
      </c>
      <c r="AD207" s="242">
        <f t="shared" si="263"/>
        <v>0</v>
      </c>
      <c r="AE207" s="242">
        <f t="shared" ca="1" si="264"/>
        <v>0</v>
      </c>
    </row>
    <row r="208" spans="1:31" ht="15.95" customHeight="1" outlineLevel="1" x14ac:dyDescent="0.2">
      <c r="A208" s="63" t="s">
        <v>136</v>
      </c>
      <c r="B208" s="132">
        <v>0</v>
      </c>
      <c r="C208" s="132">
        <v>0</v>
      </c>
      <c r="D208" s="132">
        <v>0</v>
      </c>
      <c r="E208" s="132">
        <v>0</v>
      </c>
      <c r="F208" s="132">
        <v>0</v>
      </c>
      <c r="G208" s="132">
        <v>0</v>
      </c>
      <c r="H208" s="132">
        <v>0</v>
      </c>
      <c r="I208" s="132">
        <v>0</v>
      </c>
      <c r="J208" s="132">
        <v>0</v>
      </c>
      <c r="K208" s="132">
        <v>0</v>
      </c>
      <c r="L208" s="132">
        <v>0</v>
      </c>
      <c r="M208" s="132">
        <v>0</v>
      </c>
      <c r="N208" s="132">
        <v>0</v>
      </c>
      <c r="O208" s="132">
        <v>0</v>
      </c>
      <c r="P208" s="132">
        <v>0</v>
      </c>
      <c r="Q208" s="132">
        <v>0</v>
      </c>
      <c r="R208" s="132">
        <v>0</v>
      </c>
      <c r="S208" s="54">
        <v>0</v>
      </c>
      <c r="T208" s="54">
        <v>0</v>
      </c>
      <c r="U208" s="54">
        <v>0</v>
      </c>
      <c r="W208" s="54">
        <f t="shared" si="258"/>
        <v>0</v>
      </c>
      <c r="X208" s="58">
        <f t="shared" si="259"/>
        <v>0</v>
      </c>
      <c r="Y208" s="58">
        <f t="shared" si="260"/>
        <v>0</v>
      </c>
      <c r="Z208" s="58">
        <f t="shared" si="261"/>
        <v>0</v>
      </c>
      <c r="AA208" s="58">
        <f t="shared" ca="1" si="262"/>
        <v>0</v>
      </c>
      <c r="AB208" s="45" t="s">
        <v>9</v>
      </c>
      <c r="AD208" s="242">
        <f t="shared" si="263"/>
        <v>0</v>
      </c>
      <c r="AE208" s="242">
        <f t="shared" ca="1" si="264"/>
        <v>0</v>
      </c>
    </row>
    <row r="209" spans="1:31" ht="15.95" customHeight="1" outlineLevel="1" x14ac:dyDescent="0.2">
      <c r="A209" s="63" t="s">
        <v>145</v>
      </c>
      <c r="B209" s="132">
        <v>0</v>
      </c>
      <c r="C209" s="132">
        <v>0</v>
      </c>
      <c r="D209" s="132">
        <v>0</v>
      </c>
      <c r="E209" s="132">
        <v>0</v>
      </c>
      <c r="F209" s="132">
        <v>0</v>
      </c>
      <c r="G209" s="132">
        <v>0</v>
      </c>
      <c r="H209" s="132">
        <v>0</v>
      </c>
      <c r="I209" s="132">
        <v>0</v>
      </c>
      <c r="J209" s="132">
        <v>0</v>
      </c>
      <c r="K209" s="132">
        <v>0</v>
      </c>
      <c r="L209" s="132">
        <v>0</v>
      </c>
      <c r="M209" s="132">
        <v>0</v>
      </c>
      <c r="N209" s="132">
        <v>0</v>
      </c>
      <c r="O209" s="132">
        <v>0</v>
      </c>
      <c r="P209" s="132">
        <v>0</v>
      </c>
      <c r="Q209" s="132">
        <v>0</v>
      </c>
      <c r="R209" s="132">
        <v>0</v>
      </c>
      <c r="S209" s="54">
        <v>0</v>
      </c>
      <c r="T209" s="54">
        <v>0</v>
      </c>
      <c r="U209" s="54">
        <v>0</v>
      </c>
      <c r="W209" s="54">
        <f t="shared" si="258"/>
        <v>0</v>
      </c>
      <c r="X209" s="58">
        <f t="shared" si="259"/>
        <v>0</v>
      </c>
      <c r="Y209" s="58">
        <f t="shared" si="260"/>
        <v>0</v>
      </c>
      <c r="Z209" s="58">
        <f t="shared" si="261"/>
        <v>0</v>
      </c>
      <c r="AA209" s="58">
        <f t="shared" ca="1" si="262"/>
        <v>0</v>
      </c>
      <c r="AB209" s="45" t="s">
        <v>9</v>
      </c>
      <c r="AD209" s="242">
        <f t="shared" si="263"/>
        <v>0</v>
      </c>
      <c r="AE209" s="242">
        <f t="shared" ca="1" si="264"/>
        <v>0</v>
      </c>
    </row>
    <row r="210" spans="1:31" ht="15.95" customHeight="1" outlineLevel="1" x14ac:dyDescent="0.2">
      <c r="A210" s="63" t="s">
        <v>134</v>
      </c>
      <c r="B210" s="54">
        <v>0</v>
      </c>
      <c r="C210" s="54">
        <v>0</v>
      </c>
      <c r="D210" s="54">
        <v>7875</v>
      </c>
      <c r="E210" s="54">
        <v>7968</v>
      </c>
      <c r="F210" s="54">
        <v>6939</v>
      </c>
      <c r="G210" s="54">
        <v>0</v>
      </c>
      <c r="H210" s="54">
        <v>0</v>
      </c>
      <c r="I210" s="54">
        <v>0</v>
      </c>
      <c r="J210" s="54">
        <v>0</v>
      </c>
      <c r="K210" s="54">
        <v>0</v>
      </c>
      <c r="L210" s="54">
        <v>0</v>
      </c>
      <c r="M210" s="54">
        <v>0</v>
      </c>
      <c r="N210" s="54">
        <v>0</v>
      </c>
      <c r="O210" s="54">
        <v>0</v>
      </c>
      <c r="P210" s="54">
        <v>0</v>
      </c>
      <c r="Q210" s="54">
        <v>0</v>
      </c>
      <c r="R210" s="54">
        <v>0</v>
      </c>
      <c r="S210" s="54">
        <v>0</v>
      </c>
      <c r="T210" s="54">
        <v>0</v>
      </c>
      <c r="U210" s="54">
        <v>0</v>
      </c>
      <c r="W210" s="54">
        <f t="shared" si="258"/>
        <v>7968</v>
      </c>
      <c r="X210" s="58">
        <f t="shared" si="259"/>
        <v>0</v>
      </c>
      <c r="Y210" s="58">
        <f t="shared" si="260"/>
        <v>0</v>
      </c>
      <c r="Z210" s="58">
        <f t="shared" si="261"/>
        <v>0</v>
      </c>
      <c r="AA210" s="58">
        <f t="shared" ca="1" si="262"/>
        <v>0</v>
      </c>
      <c r="AB210" s="45" t="s">
        <v>9</v>
      </c>
      <c r="AD210" s="242">
        <f t="shared" si="263"/>
        <v>0</v>
      </c>
      <c r="AE210" s="242">
        <f t="shared" ca="1" si="264"/>
        <v>0</v>
      </c>
    </row>
    <row r="211" spans="1:31" ht="15.95" customHeight="1" outlineLevel="1" x14ac:dyDescent="0.2">
      <c r="A211" s="63" t="s">
        <v>137</v>
      </c>
      <c r="B211" s="132">
        <v>0</v>
      </c>
      <c r="C211" s="132">
        <v>0</v>
      </c>
      <c r="D211" s="132">
        <v>0</v>
      </c>
      <c r="E211" s="132">
        <v>0</v>
      </c>
      <c r="F211" s="132">
        <v>0</v>
      </c>
      <c r="G211" s="132">
        <v>0</v>
      </c>
      <c r="H211" s="132">
        <v>0</v>
      </c>
      <c r="I211" s="132">
        <v>0</v>
      </c>
      <c r="J211" s="132">
        <v>0</v>
      </c>
      <c r="K211" s="132">
        <v>0</v>
      </c>
      <c r="L211" s="132">
        <v>0</v>
      </c>
      <c r="M211" s="132">
        <v>0</v>
      </c>
      <c r="N211" s="132">
        <v>0</v>
      </c>
      <c r="O211" s="132">
        <v>0</v>
      </c>
      <c r="P211" s="132">
        <v>0</v>
      </c>
      <c r="Q211" s="132">
        <v>0</v>
      </c>
      <c r="R211" s="132">
        <v>0</v>
      </c>
      <c r="S211" s="54">
        <v>0</v>
      </c>
      <c r="T211" s="54">
        <v>0</v>
      </c>
      <c r="U211" s="54">
        <v>0</v>
      </c>
      <c r="W211" s="54">
        <f t="shared" si="258"/>
        <v>0</v>
      </c>
      <c r="X211" s="58">
        <f t="shared" si="259"/>
        <v>0</v>
      </c>
      <c r="Y211" s="58">
        <f t="shared" si="260"/>
        <v>0</v>
      </c>
      <c r="Z211" s="58">
        <f t="shared" si="261"/>
        <v>0</v>
      </c>
      <c r="AA211" s="58">
        <f t="shared" ca="1" si="262"/>
        <v>0</v>
      </c>
      <c r="AB211" s="45" t="s">
        <v>9</v>
      </c>
      <c r="AD211" s="242">
        <f t="shared" si="263"/>
        <v>0</v>
      </c>
      <c r="AE211" s="242">
        <f t="shared" ca="1" si="264"/>
        <v>0</v>
      </c>
    </row>
    <row r="212" spans="1:31" ht="15.95" customHeight="1" outlineLevel="1" x14ac:dyDescent="0.2">
      <c r="A212" s="63" t="s">
        <v>146</v>
      </c>
      <c r="B212" s="132">
        <v>0</v>
      </c>
      <c r="C212" s="132">
        <v>0</v>
      </c>
      <c r="D212" s="132">
        <v>0</v>
      </c>
      <c r="E212" s="132">
        <v>0</v>
      </c>
      <c r="F212" s="132">
        <v>0</v>
      </c>
      <c r="G212" s="132">
        <v>0</v>
      </c>
      <c r="H212" s="132">
        <v>0</v>
      </c>
      <c r="I212" s="132">
        <v>0</v>
      </c>
      <c r="J212" s="132">
        <v>0</v>
      </c>
      <c r="K212" s="132">
        <v>0</v>
      </c>
      <c r="L212" s="132">
        <v>0</v>
      </c>
      <c r="M212" s="132">
        <v>0</v>
      </c>
      <c r="N212" s="132">
        <v>0</v>
      </c>
      <c r="O212" s="132">
        <v>0</v>
      </c>
      <c r="P212" s="132">
        <v>0</v>
      </c>
      <c r="Q212" s="132">
        <v>0</v>
      </c>
      <c r="R212" s="132">
        <v>0</v>
      </c>
      <c r="S212" s="54">
        <v>0</v>
      </c>
      <c r="T212" s="54">
        <v>0</v>
      </c>
      <c r="U212" s="54">
        <v>0</v>
      </c>
      <c r="W212" s="54">
        <f t="shared" si="258"/>
        <v>0</v>
      </c>
      <c r="X212" s="58">
        <f t="shared" si="259"/>
        <v>0</v>
      </c>
      <c r="Y212" s="58">
        <f t="shared" si="260"/>
        <v>0</v>
      </c>
      <c r="Z212" s="58">
        <f t="shared" si="261"/>
        <v>0</v>
      </c>
      <c r="AA212" s="58">
        <f t="shared" ca="1" si="262"/>
        <v>0</v>
      </c>
      <c r="AB212" s="45" t="s">
        <v>9</v>
      </c>
      <c r="AD212" s="242">
        <f t="shared" si="263"/>
        <v>0</v>
      </c>
      <c r="AE212" s="242">
        <f t="shared" ca="1" si="264"/>
        <v>0</v>
      </c>
    </row>
    <row r="213" spans="1:31" ht="15.95" customHeight="1" outlineLevel="1" x14ac:dyDescent="0.2">
      <c r="A213" s="63" t="s">
        <v>138</v>
      </c>
      <c r="B213" s="132">
        <v>0</v>
      </c>
      <c r="C213" s="132">
        <v>0</v>
      </c>
      <c r="D213" s="132">
        <v>0</v>
      </c>
      <c r="E213" s="132">
        <v>0</v>
      </c>
      <c r="F213" s="132">
        <v>0</v>
      </c>
      <c r="G213" s="132">
        <v>0</v>
      </c>
      <c r="H213" s="132">
        <v>0</v>
      </c>
      <c r="I213" s="132">
        <v>0</v>
      </c>
      <c r="J213" s="132">
        <v>0</v>
      </c>
      <c r="K213" s="132">
        <v>0</v>
      </c>
      <c r="L213" s="132">
        <v>0</v>
      </c>
      <c r="M213" s="132">
        <v>0</v>
      </c>
      <c r="N213" s="132">
        <v>0</v>
      </c>
      <c r="O213" s="132">
        <v>0</v>
      </c>
      <c r="P213" s="132">
        <v>0</v>
      </c>
      <c r="Q213" s="132">
        <v>0</v>
      </c>
      <c r="R213" s="132">
        <v>0</v>
      </c>
      <c r="S213" s="54">
        <v>0</v>
      </c>
      <c r="T213" s="54">
        <v>0</v>
      </c>
      <c r="U213" s="54">
        <v>0</v>
      </c>
      <c r="W213" s="54">
        <f t="shared" si="258"/>
        <v>0</v>
      </c>
      <c r="X213" s="58">
        <f t="shared" si="259"/>
        <v>0</v>
      </c>
      <c r="Y213" s="58">
        <f t="shared" si="260"/>
        <v>0</v>
      </c>
      <c r="Z213" s="58">
        <f t="shared" si="261"/>
        <v>0</v>
      </c>
      <c r="AA213" s="58">
        <f t="shared" ca="1" si="262"/>
        <v>0</v>
      </c>
      <c r="AB213" s="45" t="s">
        <v>9</v>
      </c>
      <c r="AD213" s="242">
        <f t="shared" si="263"/>
        <v>0</v>
      </c>
      <c r="AE213" s="242">
        <f t="shared" ca="1" si="264"/>
        <v>0</v>
      </c>
    </row>
    <row r="214" spans="1:31" ht="15.95" customHeight="1" outlineLevel="1" x14ac:dyDescent="0.2">
      <c r="A214" s="63" t="s">
        <v>139</v>
      </c>
      <c r="B214" s="132">
        <v>0</v>
      </c>
      <c r="C214" s="132">
        <v>0</v>
      </c>
      <c r="D214" s="132">
        <v>0</v>
      </c>
      <c r="E214" s="132">
        <v>0</v>
      </c>
      <c r="F214" s="132">
        <v>0</v>
      </c>
      <c r="G214" s="132">
        <v>0</v>
      </c>
      <c r="H214" s="132">
        <v>0</v>
      </c>
      <c r="I214" s="132">
        <v>0</v>
      </c>
      <c r="J214" s="132">
        <v>0</v>
      </c>
      <c r="K214" s="132">
        <v>0</v>
      </c>
      <c r="L214" s="132">
        <v>0</v>
      </c>
      <c r="M214" s="132">
        <v>0</v>
      </c>
      <c r="N214" s="132">
        <v>0</v>
      </c>
      <c r="O214" s="132">
        <v>0</v>
      </c>
      <c r="P214" s="132">
        <v>0</v>
      </c>
      <c r="Q214" s="132">
        <v>0</v>
      </c>
      <c r="R214" s="132">
        <v>0</v>
      </c>
      <c r="S214" s="54">
        <v>0</v>
      </c>
      <c r="T214" s="54">
        <v>0</v>
      </c>
      <c r="U214" s="54">
        <v>0</v>
      </c>
      <c r="W214" s="54">
        <f t="shared" si="258"/>
        <v>0</v>
      </c>
      <c r="X214" s="58">
        <f t="shared" si="259"/>
        <v>0</v>
      </c>
      <c r="Y214" s="58">
        <f t="shared" si="260"/>
        <v>0</v>
      </c>
      <c r="Z214" s="58">
        <f t="shared" si="261"/>
        <v>0</v>
      </c>
      <c r="AA214" s="58">
        <f t="shared" ca="1" si="262"/>
        <v>0</v>
      </c>
      <c r="AB214" s="45" t="s">
        <v>9</v>
      </c>
      <c r="AD214" s="242">
        <f t="shared" si="263"/>
        <v>0</v>
      </c>
      <c r="AE214" s="242">
        <f t="shared" ca="1" si="264"/>
        <v>0</v>
      </c>
    </row>
    <row r="215" spans="1:31" ht="15.95" customHeight="1" outlineLevel="1" x14ac:dyDescent="0.2">
      <c r="A215" s="63" t="s">
        <v>140</v>
      </c>
      <c r="B215" s="54">
        <v>44</v>
      </c>
      <c r="C215" s="54">
        <v>34</v>
      </c>
      <c r="D215" s="54">
        <v>34</v>
      </c>
      <c r="E215" s="54">
        <v>34</v>
      </c>
      <c r="F215" s="54">
        <v>34</v>
      </c>
      <c r="G215" s="54">
        <v>34</v>
      </c>
      <c r="H215" s="54">
        <v>109</v>
      </c>
      <c r="I215" s="54">
        <v>131</v>
      </c>
      <c r="J215" s="54">
        <v>131</v>
      </c>
      <c r="K215" s="54">
        <v>131</v>
      </c>
      <c r="L215" s="54">
        <v>131</v>
      </c>
      <c r="M215" s="54">
        <v>131</v>
      </c>
      <c r="N215" s="54">
        <v>288</v>
      </c>
      <c r="O215" s="54">
        <v>288</v>
      </c>
      <c r="P215" s="54">
        <v>288</v>
      </c>
      <c r="Q215" s="54">
        <v>288</v>
      </c>
      <c r="R215" s="54">
        <v>288</v>
      </c>
      <c r="S215" s="54">
        <v>288</v>
      </c>
      <c r="T215" s="54">
        <v>288</v>
      </c>
      <c r="U215" s="54">
        <v>325</v>
      </c>
      <c r="W215" s="54">
        <f t="shared" si="258"/>
        <v>34</v>
      </c>
      <c r="X215" s="58">
        <f t="shared" si="259"/>
        <v>131</v>
      </c>
      <c r="Y215" s="58">
        <f t="shared" si="260"/>
        <v>131</v>
      </c>
      <c r="Z215" s="58">
        <f t="shared" si="261"/>
        <v>288</v>
      </c>
      <c r="AA215" s="58">
        <f t="shared" ca="1" si="262"/>
        <v>325</v>
      </c>
      <c r="AB215" s="45" t="s">
        <v>9</v>
      </c>
      <c r="AD215" s="242">
        <f t="shared" si="263"/>
        <v>0</v>
      </c>
      <c r="AE215" s="242">
        <f t="shared" ca="1" si="264"/>
        <v>0</v>
      </c>
    </row>
    <row r="216" spans="1:31" ht="15.95" customHeight="1" outlineLevel="1" x14ac:dyDescent="0.2">
      <c r="A216" s="63" t="s">
        <v>142</v>
      </c>
      <c r="B216" s="132">
        <v>0</v>
      </c>
      <c r="C216" s="132">
        <v>0</v>
      </c>
      <c r="D216" s="132">
        <v>0</v>
      </c>
      <c r="E216" s="132">
        <v>0</v>
      </c>
      <c r="F216" s="132">
        <v>0</v>
      </c>
      <c r="G216" s="132">
        <v>0</v>
      </c>
      <c r="H216" s="132">
        <v>0</v>
      </c>
      <c r="I216" s="132">
        <v>0</v>
      </c>
      <c r="J216" s="132">
        <v>0</v>
      </c>
      <c r="K216" s="132">
        <v>0</v>
      </c>
      <c r="L216" s="132">
        <v>0</v>
      </c>
      <c r="M216" s="132">
        <v>0</v>
      </c>
      <c r="N216" s="132">
        <v>0</v>
      </c>
      <c r="O216" s="132">
        <v>0</v>
      </c>
      <c r="P216" s="132">
        <v>0</v>
      </c>
      <c r="Q216" s="132">
        <v>0</v>
      </c>
      <c r="R216" s="132">
        <v>0</v>
      </c>
      <c r="S216" s="54">
        <v>0</v>
      </c>
      <c r="T216" s="54">
        <v>0</v>
      </c>
      <c r="U216" s="54">
        <v>0</v>
      </c>
      <c r="W216" s="54">
        <f t="shared" si="258"/>
        <v>0</v>
      </c>
      <c r="X216" s="58">
        <f t="shared" si="259"/>
        <v>0</v>
      </c>
      <c r="Y216" s="58">
        <f t="shared" si="260"/>
        <v>0</v>
      </c>
      <c r="Z216" s="58">
        <f t="shared" si="261"/>
        <v>0</v>
      </c>
      <c r="AA216" s="58">
        <f t="shared" ca="1" si="262"/>
        <v>0</v>
      </c>
      <c r="AB216" s="45" t="s">
        <v>9</v>
      </c>
      <c r="AD216" s="242">
        <f t="shared" si="263"/>
        <v>0</v>
      </c>
      <c r="AE216" s="242">
        <f t="shared" ca="1" si="264"/>
        <v>0</v>
      </c>
    </row>
    <row r="217" spans="1:31" ht="15.95" customHeight="1" outlineLevel="1" x14ac:dyDescent="0.2">
      <c r="A217" s="63" t="s">
        <v>180</v>
      </c>
      <c r="B217" s="54">
        <v>500757</v>
      </c>
      <c r="C217" s="54">
        <v>504991</v>
      </c>
      <c r="D217" s="54">
        <v>503651</v>
      </c>
      <c r="E217" s="54">
        <v>506255</v>
      </c>
      <c r="F217" s="54">
        <v>511095</v>
      </c>
      <c r="G217" s="54">
        <v>504529</v>
      </c>
      <c r="H217" s="54">
        <v>504347</v>
      </c>
      <c r="I217" s="54">
        <v>511368</v>
      </c>
      <c r="J217" s="54">
        <v>519514</v>
      </c>
      <c r="K217" s="54">
        <v>526595</v>
      </c>
      <c r="L217" s="54">
        <v>520899</v>
      </c>
      <c r="M217" s="54">
        <v>533888</v>
      </c>
      <c r="N217" s="54">
        <v>541166</v>
      </c>
      <c r="O217" s="54">
        <v>552935</v>
      </c>
      <c r="P217" s="54">
        <v>546278</v>
      </c>
      <c r="Q217" s="54">
        <v>545190</v>
      </c>
      <c r="R217" s="54">
        <v>559057</v>
      </c>
      <c r="S217" s="54">
        <v>563116</v>
      </c>
      <c r="T217" s="54">
        <v>560262</v>
      </c>
      <c r="U217" s="54">
        <v>560005</v>
      </c>
      <c r="W217" s="54">
        <f t="shared" si="258"/>
        <v>506255</v>
      </c>
      <c r="X217" s="58">
        <f t="shared" si="259"/>
        <v>511368</v>
      </c>
      <c r="Y217" s="58">
        <f t="shared" si="260"/>
        <v>533888</v>
      </c>
      <c r="Z217" s="58">
        <f t="shared" si="261"/>
        <v>545190</v>
      </c>
      <c r="AA217" s="58">
        <f t="shared" ca="1" si="262"/>
        <v>560005</v>
      </c>
      <c r="AB217" s="45" t="s">
        <v>9</v>
      </c>
      <c r="AD217" s="242">
        <f t="shared" si="263"/>
        <v>0</v>
      </c>
      <c r="AE217" s="242">
        <f t="shared" ca="1" si="264"/>
        <v>0</v>
      </c>
    </row>
    <row r="218" spans="1:31" ht="15.95" customHeight="1" outlineLevel="1" x14ac:dyDescent="0.2">
      <c r="A218" s="63" t="s">
        <v>143</v>
      </c>
      <c r="B218" s="132">
        <v>0</v>
      </c>
      <c r="C218" s="132">
        <v>0</v>
      </c>
      <c r="D218" s="132">
        <v>0</v>
      </c>
      <c r="E218" s="132">
        <v>0</v>
      </c>
      <c r="F218" s="132">
        <v>0</v>
      </c>
      <c r="G218" s="132">
        <v>0</v>
      </c>
      <c r="H218" s="132">
        <v>0</v>
      </c>
      <c r="I218" s="132">
        <v>0</v>
      </c>
      <c r="J218" s="132">
        <v>0</v>
      </c>
      <c r="K218" s="132">
        <v>0</v>
      </c>
      <c r="L218" s="132">
        <v>0</v>
      </c>
      <c r="M218" s="132">
        <v>0</v>
      </c>
      <c r="N218" s="132">
        <v>0</v>
      </c>
      <c r="O218" s="132">
        <v>0</v>
      </c>
      <c r="P218" s="132">
        <v>0</v>
      </c>
      <c r="Q218" s="132">
        <v>0</v>
      </c>
      <c r="R218" s="132">
        <v>0</v>
      </c>
      <c r="S218" s="54">
        <v>0</v>
      </c>
      <c r="T218" s="54">
        <v>0</v>
      </c>
      <c r="U218" s="54">
        <v>0</v>
      </c>
      <c r="W218" s="54">
        <f t="shared" si="258"/>
        <v>0</v>
      </c>
      <c r="X218" s="58">
        <f t="shared" si="259"/>
        <v>0</v>
      </c>
      <c r="Y218" s="58">
        <f t="shared" si="260"/>
        <v>0</v>
      </c>
      <c r="Z218" s="58">
        <f t="shared" si="261"/>
        <v>0</v>
      </c>
      <c r="AA218" s="58">
        <f t="shared" ca="1" si="262"/>
        <v>0</v>
      </c>
      <c r="AB218" s="45" t="s">
        <v>9</v>
      </c>
      <c r="AD218" s="242">
        <f t="shared" si="263"/>
        <v>0</v>
      </c>
      <c r="AE218" s="242">
        <f t="shared" ca="1" si="264"/>
        <v>0</v>
      </c>
    </row>
    <row r="219" spans="1:31" ht="15.95" customHeight="1" outlineLevel="1" x14ac:dyDescent="0.2">
      <c r="A219" s="63" t="s">
        <v>147</v>
      </c>
      <c r="B219" s="132">
        <v>0</v>
      </c>
      <c r="C219" s="132">
        <v>0</v>
      </c>
      <c r="D219" s="132">
        <v>0</v>
      </c>
      <c r="E219" s="132">
        <v>0</v>
      </c>
      <c r="F219" s="132">
        <v>0</v>
      </c>
      <c r="G219" s="132">
        <v>0</v>
      </c>
      <c r="H219" s="132">
        <v>0</v>
      </c>
      <c r="I219" s="132">
        <v>0</v>
      </c>
      <c r="J219" s="132">
        <v>0</v>
      </c>
      <c r="K219" s="132">
        <v>0</v>
      </c>
      <c r="L219" s="132">
        <v>0</v>
      </c>
      <c r="M219" s="132">
        <v>0</v>
      </c>
      <c r="N219" s="132">
        <v>0</v>
      </c>
      <c r="O219" s="132">
        <v>0</v>
      </c>
      <c r="P219" s="132">
        <v>0</v>
      </c>
      <c r="Q219" s="132">
        <v>0</v>
      </c>
      <c r="R219" s="132">
        <v>0</v>
      </c>
      <c r="S219" s="54">
        <v>0</v>
      </c>
      <c r="T219" s="54">
        <v>0</v>
      </c>
      <c r="U219" s="54">
        <v>0</v>
      </c>
      <c r="W219" s="54">
        <f t="shared" si="258"/>
        <v>0</v>
      </c>
      <c r="X219" s="58">
        <f t="shared" si="259"/>
        <v>0</v>
      </c>
      <c r="Y219" s="58">
        <f t="shared" si="260"/>
        <v>0</v>
      </c>
      <c r="Z219" s="58">
        <f t="shared" si="261"/>
        <v>0</v>
      </c>
      <c r="AA219" s="58">
        <f t="shared" ca="1" si="262"/>
        <v>0</v>
      </c>
      <c r="AB219" s="45" t="s">
        <v>9</v>
      </c>
      <c r="AD219" s="242">
        <f t="shared" si="263"/>
        <v>0</v>
      </c>
      <c r="AE219" s="242">
        <f t="shared" ca="1" si="264"/>
        <v>0</v>
      </c>
    </row>
    <row r="220" spans="1:31" ht="15.95" customHeight="1" outlineLevel="1" x14ac:dyDescent="0.2">
      <c r="A220" s="63" t="s">
        <v>148</v>
      </c>
      <c r="B220" s="54">
        <v>0</v>
      </c>
      <c r="C220" s="54">
        <v>0</v>
      </c>
      <c r="D220" s="54">
        <v>0</v>
      </c>
      <c r="E220" s="54">
        <v>294</v>
      </c>
      <c r="F220" s="54">
        <v>278</v>
      </c>
      <c r="G220" s="54">
        <v>534</v>
      </c>
      <c r="H220" s="54">
        <v>505</v>
      </c>
      <c r="I220" s="54">
        <v>451</v>
      </c>
      <c r="J220" s="54">
        <v>742</v>
      </c>
      <c r="K220" s="54">
        <v>808</v>
      </c>
      <c r="L220" s="54">
        <v>749</v>
      </c>
      <c r="M220" s="54">
        <v>670</v>
      </c>
      <c r="N220" s="54">
        <v>589</v>
      </c>
      <c r="O220" s="54">
        <v>803</v>
      </c>
      <c r="P220" s="54">
        <v>759</v>
      </c>
      <c r="Q220" s="54">
        <v>697</v>
      </c>
      <c r="R220" s="54">
        <v>653</v>
      </c>
      <c r="S220" s="54">
        <v>496</v>
      </c>
      <c r="T220" s="54">
        <v>453</v>
      </c>
      <c r="U220" s="54">
        <v>411</v>
      </c>
      <c r="W220" s="54">
        <f t="shared" si="258"/>
        <v>294</v>
      </c>
      <c r="X220" s="58">
        <f t="shared" si="259"/>
        <v>451</v>
      </c>
      <c r="Y220" s="58">
        <f t="shared" si="260"/>
        <v>670</v>
      </c>
      <c r="Z220" s="58">
        <f t="shared" si="261"/>
        <v>697</v>
      </c>
      <c r="AA220" s="58">
        <f t="shared" ca="1" si="262"/>
        <v>411</v>
      </c>
      <c r="AB220" s="45" t="s">
        <v>9</v>
      </c>
      <c r="AD220" s="242">
        <f t="shared" si="263"/>
        <v>0</v>
      </c>
      <c r="AE220" s="242">
        <f t="shared" ca="1" si="264"/>
        <v>0</v>
      </c>
    </row>
    <row r="221" spans="1:31" ht="15.95" customHeight="1" outlineLevel="1" x14ac:dyDescent="0.2">
      <c r="A221" s="63" t="s">
        <v>149</v>
      </c>
      <c r="B221" s="132">
        <v>0</v>
      </c>
      <c r="C221" s="132">
        <v>0</v>
      </c>
      <c r="D221" s="132">
        <v>0</v>
      </c>
      <c r="E221" s="132">
        <v>0</v>
      </c>
      <c r="F221" s="132">
        <v>0</v>
      </c>
      <c r="G221" s="132">
        <v>0</v>
      </c>
      <c r="H221" s="132">
        <v>0</v>
      </c>
      <c r="I221" s="132">
        <v>0</v>
      </c>
      <c r="J221" s="132">
        <v>0</v>
      </c>
      <c r="K221" s="132">
        <v>0</v>
      </c>
      <c r="L221" s="132">
        <v>0</v>
      </c>
      <c r="M221" s="132">
        <v>0</v>
      </c>
      <c r="N221" s="132">
        <v>0</v>
      </c>
      <c r="O221" s="132">
        <v>0</v>
      </c>
      <c r="P221" s="132">
        <v>0</v>
      </c>
      <c r="Q221" s="132">
        <v>0</v>
      </c>
      <c r="R221" s="132">
        <v>3</v>
      </c>
      <c r="S221" s="54">
        <v>3</v>
      </c>
      <c r="T221" s="54">
        <v>3</v>
      </c>
      <c r="U221" s="54">
        <v>3</v>
      </c>
      <c r="W221" s="54">
        <f t="shared" si="258"/>
        <v>0</v>
      </c>
      <c r="X221" s="58">
        <f t="shared" si="259"/>
        <v>0</v>
      </c>
      <c r="Y221" s="58">
        <f t="shared" si="260"/>
        <v>0</v>
      </c>
      <c r="Z221" s="58">
        <f t="shared" si="261"/>
        <v>0</v>
      </c>
      <c r="AA221" s="58">
        <f t="shared" ca="1" si="262"/>
        <v>3</v>
      </c>
      <c r="AB221" s="45" t="s">
        <v>9</v>
      </c>
      <c r="AD221" s="242">
        <f t="shared" si="263"/>
        <v>0</v>
      </c>
      <c r="AE221" s="242">
        <f t="shared" ca="1" si="264"/>
        <v>0</v>
      </c>
    </row>
    <row r="222" spans="1:31" ht="15.95" customHeight="1" x14ac:dyDescent="0.2">
      <c r="A222" s="43" t="s">
        <v>150</v>
      </c>
      <c r="B222" s="44">
        <f t="shared" ref="B222:G222" si="275">B223+B238+B254</f>
        <v>588567</v>
      </c>
      <c r="C222" s="44">
        <f t="shared" si="275"/>
        <v>599173</v>
      </c>
      <c r="D222" s="44">
        <f t="shared" si="275"/>
        <v>605884</v>
      </c>
      <c r="E222" s="44">
        <f t="shared" si="275"/>
        <v>614224</v>
      </c>
      <c r="F222" s="44">
        <f t="shared" si="275"/>
        <v>622170</v>
      </c>
      <c r="G222" s="44">
        <f t="shared" si="275"/>
        <v>728178</v>
      </c>
      <c r="H222" s="44">
        <f t="shared" ref="H222:M222" si="276">H223+H238+H254</f>
        <v>595571</v>
      </c>
      <c r="I222" s="44">
        <f t="shared" si="276"/>
        <v>601000</v>
      </c>
      <c r="J222" s="44">
        <f t="shared" si="276"/>
        <v>591758</v>
      </c>
      <c r="K222" s="44">
        <f t="shared" si="276"/>
        <v>605345</v>
      </c>
      <c r="L222" s="44">
        <f t="shared" si="276"/>
        <v>592895</v>
      </c>
      <c r="M222" s="44">
        <f t="shared" si="276"/>
        <v>613660</v>
      </c>
      <c r="N222" s="44">
        <f t="shared" ref="N222:O222" si="277">N223+N238+N254</f>
        <v>629881</v>
      </c>
      <c r="O222" s="44">
        <f t="shared" si="277"/>
        <v>660758</v>
      </c>
      <c r="P222" s="44">
        <f t="shared" ref="P222" si="278">P223+P238+P254</f>
        <v>668076</v>
      </c>
      <c r="Q222" s="44">
        <f t="shared" ref="Q222" si="279">Q223+Q238+Q254</f>
        <v>624658</v>
      </c>
      <c r="R222" s="44">
        <f t="shared" ref="R222:T222" si="280">R223+R238+R254</f>
        <v>653301</v>
      </c>
      <c r="S222" s="44">
        <f t="shared" si="280"/>
        <v>644051</v>
      </c>
      <c r="T222" s="44">
        <f t="shared" si="280"/>
        <v>651460</v>
      </c>
      <c r="U222" s="44">
        <f t="shared" ref="U222" si="281">U223+U238+U254</f>
        <v>640257</v>
      </c>
      <c r="W222" s="44">
        <f t="shared" ref="W222:W253" si="282">E222</f>
        <v>614224</v>
      </c>
      <c r="X222" s="44">
        <f t="shared" ref="X222:X253" si="283">I222</f>
        <v>601000</v>
      </c>
      <c r="Y222" s="44">
        <f t="shared" ref="Y222:Y253" si="284">M222</f>
        <v>613660</v>
      </c>
      <c r="Z222" s="44">
        <f t="shared" ref="Z222:Z253" si="285">Q222</f>
        <v>624658</v>
      </c>
      <c r="AA222" s="44">
        <f t="shared" ref="AA222:AA253" ca="1" si="286">OFFSET(V222,0,-1)</f>
        <v>640257</v>
      </c>
      <c r="AB222" s="45" t="s">
        <v>9</v>
      </c>
      <c r="AD222" s="242">
        <f t="shared" si="263"/>
        <v>0</v>
      </c>
      <c r="AE222" s="242">
        <f t="shared" ca="1" si="264"/>
        <v>0</v>
      </c>
    </row>
    <row r="223" spans="1:31" ht="15.95" customHeight="1" outlineLevel="1" x14ac:dyDescent="0.2">
      <c r="A223" s="61" t="s">
        <v>151</v>
      </c>
      <c r="B223" s="62">
        <v>61585</v>
      </c>
      <c r="C223" s="62">
        <v>61996</v>
      </c>
      <c r="D223" s="62">
        <v>64049</v>
      </c>
      <c r="E223" s="62">
        <v>151364</v>
      </c>
      <c r="F223" s="62">
        <v>149518</v>
      </c>
      <c r="G223" s="62">
        <v>52989</v>
      </c>
      <c r="H223" s="62">
        <v>33474</v>
      </c>
      <c r="I223" s="62">
        <f t="shared" ref="I223:N223" si="287">SUM(I224:I237)</f>
        <v>28044</v>
      </c>
      <c r="J223" s="62">
        <f t="shared" si="287"/>
        <v>16721</v>
      </c>
      <c r="K223" s="62">
        <f t="shared" si="287"/>
        <v>222649</v>
      </c>
      <c r="L223" s="62">
        <f t="shared" si="287"/>
        <v>226629</v>
      </c>
      <c r="M223" s="62">
        <f t="shared" si="287"/>
        <v>240190</v>
      </c>
      <c r="N223" s="62">
        <f t="shared" si="287"/>
        <v>242494</v>
      </c>
      <c r="O223" s="62">
        <f t="shared" ref="O223:P223" si="288">SUM(O224:O237)</f>
        <v>15700</v>
      </c>
      <c r="P223" s="62">
        <f t="shared" si="288"/>
        <v>55683</v>
      </c>
      <c r="Q223" s="62">
        <f t="shared" ref="Q223" si="289">SUM(Q224:Q237)</f>
        <v>18603</v>
      </c>
      <c r="R223" s="62">
        <f t="shared" ref="R223:T223" si="290">SUM(R224:R237)</f>
        <v>27571</v>
      </c>
      <c r="S223" s="62">
        <f t="shared" si="290"/>
        <v>20708</v>
      </c>
      <c r="T223" s="62">
        <f t="shared" si="290"/>
        <v>25343</v>
      </c>
      <c r="U223" s="62">
        <f t="shared" ref="U223" si="291">SUM(U224:U237)</f>
        <v>14782</v>
      </c>
      <c r="W223" s="62">
        <f t="shared" si="282"/>
        <v>151364</v>
      </c>
      <c r="X223" s="62">
        <f t="shared" si="283"/>
        <v>28044</v>
      </c>
      <c r="Y223" s="62">
        <f t="shared" si="284"/>
        <v>240190</v>
      </c>
      <c r="Z223" s="62">
        <f t="shared" si="285"/>
        <v>18603</v>
      </c>
      <c r="AA223" s="62">
        <f t="shared" ca="1" si="286"/>
        <v>14782</v>
      </c>
      <c r="AB223" s="45" t="s">
        <v>9</v>
      </c>
      <c r="AD223" s="242">
        <f t="shared" si="263"/>
        <v>0</v>
      </c>
      <c r="AE223" s="242">
        <f t="shared" ca="1" si="264"/>
        <v>0</v>
      </c>
    </row>
    <row r="224" spans="1:31" ht="15.95" customHeight="1" outlineLevel="1" x14ac:dyDescent="0.2">
      <c r="A224" s="63" t="s">
        <v>152</v>
      </c>
      <c r="B224" s="54">
        <v>13249</v>
      </c>
      <c r="C224" s="54">
        <v>13185</v>
      </c>
      <c r="D224" s="54">
        <v>13178</v>
      </c>
      <c r="E224" s="54">
        <v>98326</v>
      </c>
      <c r="F224" s="54">
        <v>95101</v>
      </c>
      <c r="G224" s="54">
        <v>-332</v>
      </c>
      <c r="H224" s="54">
        <v>-371</v>
      </c>
      <c r="I224" s="54">
        <v>-371</v>
      </c>
      <c r="J224" s="54">
        <v>-371</v>
      </c>
      <c r="K224" s="54">
        <v>212071</v>
      </c>
      <c r="L224" s="54">
        <v>216570</v>
      </c>
      <c r="M224" s="54">
        <v>222456</v>
      </c>
      <c r="N224" s="54">
        <v>229776</v>
      </c>
      <c r="O224" s="54">
        <v>0</v>
      </c>
      <c r="P224" s="54">
        <v>0</v>
      </c>
      <c r="Q224" s="54">
        <v>0</v>
      </c>
      <c r="R224" s="54">
        <v>0</v>
      </c>
      <c r="S224" s="54">
        <v>0</v>
      </c>
      <c r="T224" s="54">
        <v>0</v>
      </c>
      <c r="U224" s="54">
        <v>0</v>
      </c>
      <c r="W224" s="54">
        <f t="shared" si="282"/>
        <v>98326</v>
      </c>
      <c r="X224" s="54">
        <f t="shared" si="283"/>
        <v>-371</v>
      </c>
      <c r="Y224" s="54">
        <f t="shared" si="284"/>
        <v>222456</v>
      </c>
      <c r="Z224" s="54">
        <f t="shared" si="285"/>
        <v>0</v>
      </c>
      <c r="AA224" s="54">
        <f t="shared" ca="1" si="286"/>
        <v>0</v>
      </c>
      <c r="AB224" s="45" t="s">
        <v>9</v>
      </c>
      <c r="AD224" s="242">
        <f t="shared" si="263"/>
        <v>0</v>
      </c>
      <c r="AE224" s="242">
        <f t="shared" ca="1" si="264"/>
        <v>0</v>
      </c>
    </row>
    <row r="225" spans="1:31" ht="15.95" customHeight="1" outlineLevel="1" x14ac:dyDescent="0.2">
      <c r="A225" s="63" t="s">
        <v>153</v>
      </c>
      <c r="B225" s="132">
        <v>0</v>
      </c>
      <c r="C225" s="132">
        <v>0</v>
      </c>
      <c r="D225" s="132">
        <v>0</v>
      </c>
      <c r="E225" s="132">
        <v>0</v>
      </c>
      <c r="F225" s="132">
        <v>0</v>
      </c>
      <c r="G225" s="132">
        <v>0</v>
      </c>
      <c r="H225" s="132">
        <v>0</v>
      </c>
      <c r="I225" s="132">
        <v>0</v>
      </c>
      <c r="J225" s="132">
        <v>0</v>
      </c>
      <c r="K225" s="132">
        <v>0</v>
      </c>
      <c r="L225" s="132">
        <v>0</v>
      </c>
      <c r="M225" s="132">
        <v>0</v>
      </c>
      <c r="N225" s="132">
        <v>0</v>
      </c>
      <c r="O225" s="132">
        <v>2742</v>
      </c>
      <c r="P225" s="132">
        <v>11876</v>
      </c>
      <c r="Q225" s="132">
        <v>4151</v>
      </c>
      <c r="R225" s="132">
        <v>13137</v>
      </c>
      <c r="S225" s="54">
        <v>4130</v>
      </c>
      <c r="T225" s="54">
        <v>13078</v>
      </c>
      <c r="U225" s="54">
        <v>3433</v>
      </c>
      <c r="W225" s="54">
        <f t="shared" si="282"/>
        <v>0</v>
      </c>
      <c r="X225" s="54">
        <f t="shared" si="283"/>
        <v>0</v>
      </c>
      <c r="Y225" s="54">
        <f t="shared" si="284"/>
        <v>0</v>
      </c>
      <c r="Z225" s="54">
        <f t="shared" si="285"/>
        <v>4151</v>
      </c>
      <c r="AA225" s="54">
        <f t="shared" ca="1" si="286"/>
        <v>3433</v>
      </c>
      <c r="AB225" s="45" t="s">
        <v>9</v>
      </c>
      <c r="AD225" s="242">
        <f t="shared" si="263"/>
        <v>0</v>
      </c>
      <c r="AE225" s="242">
        <f t="shared" ca="1" si="264"/>
        <v>0</v>
      </c>
    </row>
    <row r="226" spans="1:31" ht="15.95" customHeight="1" outlineLevel="1" x14ac:dyDescent="0.2">
      <c r="A226" s="63" t="s">
        <v>182</v>
      </c>
      <c r="B226" s="54">
        <v>0</v>
      </c>
      <c r="C226" s="54">
        <v>0</v>
      </c>
      <c r="D226" s="54">
        <v>0</v>
      </c>
      <c r="E226" s="54">
        <v>0</v>
      </c>
      <c r="F226" s="54">
        <v>57</v>
      </c>
      <c r="G226" s="54">
        <v>143</v>
      </c>
      <c r="H226" s="54">
        <v>145</v>
      </c>
      <c r="I226" s="54">
        <v>150</v>
      </c>
      <c r="J226" s="54">
        <v>296</v>
      </c>
      <c r="K226" s="54">
        <v>308</v>
      </c>
      <c r="L226" s="54">
        <v>336</v>
      </c>
      <c r="M226" s="54">
        <v>339</v>
      </c>
      <c r="N226" s="54">
        <v>346</v>
      </c>
      <c r="O226" s="54">
        <v>184</v>
      </c>
      <c r="P226" s="54">
        <v>189</v>
      </c>
      <c r="Q226" s="54">
        <v>172</v>
      </c>
      <c r="R226" s="54">
        <v>175</v>
      </c>
      <c r="S226" s="54">
        <v>179</v>
      </c>
      <c r="T226" s="54">
        <v>183</v>
      </c>
      <c r="U226" s="54">
        <v>167</v>
      </c>
      <c r="W226" s="54">
        <f t="shared" si="282"/>
        <v>0</v>
      </c>
      <c r="X226" s="54">
        <f t="shared" si="283"/>
        <v>150</v>
      </c>
      <c r="Y226" s="54">
        <f t="shared" si="284"/>
        <v>339</v>
      </c>
      <c r="Z226" s="54">
        <f t="shared" si="285"/>
        <v>172</v>
      </c>
      <c r="AA226" s="54">
        <f t="shared" ca="1" si="286"/>
        <v>167</v>
      </c>
      <c r="AB226" s="45" t="s">
        <v>9</v>
      </c>
      <c r="AD226" s="242">
        <f t="shared" si="263"/>
        <v>0</v>
      </c>
      <c r="AE226" s="242">
        <f t="shared" ca="1" si="264"/>
        <v>0</v>
      </c>
    </row>
    <row r="227" spans="1:31" ht="15.95" customHeight="1" outlineLevel="1" x14ac:dyDescent="0.2">
      <c r="A227" s="63" t="s">
        <v>154</v>
      </c>
      <c r="B227" s="54">
        <v>185</v>
      </c>
      <c r="C227" s="54">
        <v>197</v>
      </c>
      <c r="D227" s="54">
        <v>877</v>
      </c>
      <c r="E227" s="54">
        <v>154</v>
      </c>
      <c r="F227" s="54">
        <v>229</v>
      </c>
      <c r="G227" s="54">
        <v>57</v>
      </c>
      <c r="H227" s="54">
        <v>53</v>
      </c>
      <c r="I227" s="54">
        <v>50</v>
      </c>
      <c r="J227" s="54">
        <v>314</v>
      </c>
      <c r="K227" s="54">
        <v>386</v>
      </c>
      <c r="L227" s="54">
        <v>29</v>
      </c>
      <c r="M227" s="54">
        <v>295</v>
      </c>
      <c r="N227" s="54">
        <v>358</v>
      </c>
      <c r="O227" s="54">
        <v>420</v>
      </c>
      <c r="P227" s="54">
        <v>2621</v>
      </c>
      <c r="Q227" s="54">
        <v>956</v>
      </c>
      <c r="R227" s="54">
        <v>891</v>
      </c>
      <c r="S227" s="54">
        <v>999</v>
      </c>
      <c r="T227" s="54">
        <v>1095</v>
      </c>
      <c r="U227" s="54">
        <v>948</v>
      </c>
      <c r="W227" s="54">
        <f t="shared" si="282"/>
        <v>154</v>
      </c>
      <c r="X227" s="54">
        <f t="shared" si="283"/>
        <v>50</v>
      </c>
      <c r="Y227" s="54">
        <f t="shared" si="284"/>
        <v>295</v>
      </c>
      <c r="Z227" s="54">
        <f t="shared" si="285"/>
        <v>956</v>
      </c>
      <c r="AA227" s="54">
        <f t="shared" ca="1" si="286"/>
        <v>948</v>
      </c>
      <c r="AB227" s="45" t="s">
        <v>9</v>
      </c>
      <c r="AD227" s="242">
        <f t="shared" si="263"/>
        <v>0</v>
      </c>
      <c r="AE227" s="242">
        <f t="shared" ca="1" si="264"/>
        <v>0</v>
      </c>
    </row>
    <row r="228" spans="1:31" ht="15.95" customHeight="1" outlineLevel="1" x14ac:dyDescent="0.2">
      <c r="A228" s="63" t="s">
        <v>155</v>
      </c>
      <c r="B228" s="54">
        <v>941</v>
      </c>
      <c r="C228" s="54">
        <v>5071</v>
      </c>
      <c r="D228" s="54">
        <v>5168</v>
      </c>
      <c r="E228" s="54">
        <v>1325</v>
      </c>
      <c r="F228" s="54">
        <v>1376</v>
      </c>
      <c r="G228" s="54">
        <v>1033</v>
      </c>
      <c r="H228" s="54">
        <v>1114</v>
      </c>
      <c r="I228" s="54">
        <v>1891</v>
      </c>
      <c r="J228" s="54">
        <v>1940</v>
      </c>
      <c r="K228" s="54">
        <v>1130</v>
      </c>
      <c r="L228" s="54">
        <v>1236</v>
      </c>
      <c r="M228" s="54">
        <v>1595</v>
      </c>
      <c r="N228" s="54">
        <v>1709</v>
      </c>
      <c r="O228" s="54">
        <v>1235</v>
      </c>
      <c r="P228" s="54">
        <v>1270</v>
      </c>
      <c r="Q228" s="54">
        <v>1945</v>
      </c>
      <c r="R228" s="54">
        <v>2148</v>
      </c>
      <c r="S228" s="54">
        <v>1294</v>
      </c>
      <c r="T228" s="54">
        <v>1436</v>
      </c>
      <c r="U228" s="54">
        <v>1488</v>
      </c>
      <c r="W228" s="54">
        <f t="shared" si="282"/>
        <v>1325</v>
      </c>
      <c r="X228" s="54">
        <f t="shared" si="283"/>
        <v>1891</v>
      </c>
      <c r="Y228" s="54">
        <f t="shared" si="284"/>
        <v>1595</v>
      </c>
      <c r="Z228" s="54">
        <f t="shared" si="285"/>
        <v>1945</v>
      </c>
      <c r="AA228" s="54">
        <f t="shared" ca="1" si="286"/>
        <v>1488</v>
      </c>
      <c r="AB228" s="45" t="s">
        <v>9</v>
      </c>
      <c r="AD228" s="242">
        <f t="shared" si="263"/>
        <v>0</v>
      </c>
      <c r="AE228" s="242">
        <f t="shared" ca="1" si="264"/>
        <v>0</v>
      </c>
    </row>
    <row r="229" spans="1:31" ht="15.95" customHeight="1" outlineLevel="1" x14ac:dyDescent="0.2">
      <c r="A229" s="63" t="s">
        <v>156</v>
      </c>
      <c r="B229" s="54">
        <v>1252</v>
      </c>
      <c r="C229" s="54">
        <v>1786</v>
      </c>
      <c r="D229" s="54">
        <v>2613</v>
      </c>
      <c r="E229" s="54">
        <v>2104</v>
      </c>
      <c r="F229" s="54">
        <v>1645</v>
      </c>
      <c r="G229" s="54">
        <v>3238</v>
      </c>
      <c r="H229" s="54">
        <v>3693</v>
      </c>
      <c r="I229" s="54">
        <v>2237</v>
      </c>
      <c r="J229" s="54">
        <v>1392</v>
      </c>
      <c r="K229" s="54">
        <v>1606</v>
      </c>
      <c r="L229" s="54">
        <v>1550</v>
      </c>
      <c r="M229" s="54">
        <v>1292</v>
      </c>
      <c r="N229" s="54">
        <v>1843</v>
      </c>
      <c r="O229" s="54">
        <v>2274</v>
      </c>
      <c r="P229" s="54">
        <v>2269</v>
      </c>
      <c r="Q229" s="54">
        <v>2647</v>
      </c>
      <c r="R229" s="54">
        <v>-688</v>
      </c>
      <c r="S229" s="54">
        <v>646</v>
      </c>
      <c r="T229" s="54">
        <v>1052</v>
      </c>
      <c r="U229" s="54">
        <v>211</v>
      </c>
      <c r="W229" s="54">
        <f t="shared" si="282"/>
        <v>2104</v>
      </c>
      <c r="X229" s="54">
        <f t="shared" si="283"/>
        <v>2237</v>
      </c>
      <c r="Y229" s="54">
        <f t="shared" si="284"/>
        <v>1292</v>
      </c>
      <c r="Z229" s="54">
        <f t="shared" si="285"/>
        <v>2647</v>
      </c>
      <c r="AA229" s="54">
        <f t="shared" ca="1" si="286"/>
        <v>211</v>
      </c>
      <c r="AB229" s="45" t="s">
        <v>9</v>
      </c>
      <c r="AD229" s="242">
        <f t="shared" si="263"/>
        <v>0</v>
      </c>
      <c r="AE229" s="242">
        <f t="shared" ca="1" si="264"/>
        <v>0</v>
      </c>
    </row>
    <row r="230" spans="1:31" ht="15.95" customHeight="1" outlineLevel="1" x14ac:dyDescent="0.2">
      <c r="A230" s="63" t="s">
        <v>157</v>
      </c>
      <c r="B230" s="54">
        <v>0</v>
      </c>
      <c r="C230" s="54">
        <v>0</v>
      </c>
      <c r="D230" s="54">
        <v>0</v>
      </c>
      <c r="E230" s="54">
        <v>0</v>
      </c>
      <c r="F230" s="54">
        <v>0</v>
      </c>
      <c r="G230" s="54">
        <v>0</v>
      </c>
      <c r="H230" s="54">
        <v>0</v>
      </c>
      <c r="I230" s="54">
        <v>0</v>
      </c>
      <c r="J230" s="54">
        <v>0</v>
      </c>
      <c r="K230" s="54">
        <v>0</v>
      </c>
      <c r="L230" s="54">
        <v>0</v>
      </c>
      <c r="M230" s="54">
        <v>0</v>
      </c>
      <c r="N230" s="54">
        <v>0</v>
      </c>
      <c r="O230" s="54">
        <v>0</v>
      </c>
      <c r="P230" s="54">
        <v>0</v>
      </c>
      <c r="Q230" s="54">
        <v>0</v>
      </c>
      <c r="R230" s="54">
        <v>0</v>
      </c>
      <c r="S230" s="54">
        <v>0</v>
      </c>
      <c r="T230" s="54">
        <v>0</v>
      </c>
      <c r="U230" s="54">
        <v>0</v>
      </c>
      <c r="W230" s="54">
        <f t="shared" si="282"/>
        <v>0</v>
      </c>
      <c r="X230" s="54">
        <f t="shared" si="283"/>
        <v>0</v>
      </c>
      <c r="Y230" s="54">
        <f t="shared" si="284"/>
        <v>0</v>
      </c>
      <c r="Z230" s="54">
        <f t="shared" si="285"/>
        <v>0</v>
      </c>
      <c r="AA230" s="54">
        <f t="shared" ca="1" si="286"/>
        <v>0</v>
      </c>
      <c r="AB230" s="45" t="s">
        <v>9</v>
      </c>
      <c r="AD230" s="242">
        <f t="shared" si="263"/>
        <v>0</v>
      </c>
      <c r="AE230" s="242">
        <f t="shared" ca="1" si="264"/>
        <v>0</v>
      </c>
    </row>
    <row r="231" spans="1:31" ht="15.95" customHeight="1" outlineLevel="1" x14ac:dyDescent="0.2">
      <c r="A231" s="63" t="s">
        <v>158</v>
      </c>
      <c r="B231" s="54">
        <v>37636</v>
      </c>
      <c r="C231" s="54">
        <v>37636</v>
      </c>
      <c r="D231" s="54">
        <v>37636</v>
      </c>
      <c r="E231" s="54">
        <v>40571</v>
      </c>
      <c r="F231" s="54">
        <v>40571</v>
      </c>
      <c r="G231" s="54">
        <v>40571</v>
      </c>
      <c r="H231" s="54">
        <v>20336</v>
      </c>
      <c r="I231" s="54">
        <v>15412</v>
      </c>
      <c r="J231" s="54">
        <v>5764</v>
      </c>
      <c r="K231" s="54">
        <v>0</v>
      </c>
      <c r="L231" s="54">
        <v>0</v>
      </c>
      <c r="M231" s="54">
        <v>7465</v>
      </c>
      <c r="N231" s="54">
        <v>1465</v>
      </c>
      <c r="O231" s="54">
        <v>1465</v>
      </c>
      <c r="P231" s="54">
        <v>30011</v>
      </c>
      <c r="Q231" s="54">
        <v>1465</v>
      </c>
      <c r="R231" s="54">
        <v>1465</v>
      </c>
      <c r="S231" s="54">
        <v>5856</v>
      </c>
      <c r="T231" s="54">
        <v>0</v>
      </c>
      <c r="U231" s="54">
        <v>0</v>
      </c>
      <c r="W231" s="54">
        <f t="shared" si="282"/>
        <v>40571</v>
      </c>
      <c r="X231" s="54">
        <f t="shared" si="283"/>
        <v>15412</v>
      </c>
      <c r="Y231" s="54">
        <f t="shared" si="284"/>
        <v>7465</v>
      </c>
      <c r="Z231" s="54">
        <f t="shared" si="285"/>
        <v>1465</v>
      </c>
      <c r="AA231" s="54">
        <f t="shared" ca="1" si="286"/>
        <v>0</v>
      </c>
      <c r="AB231" s="45" t="s">
        <v>9</v>
      </c>
      <c r="AD231" s="242">
        <f t="shared" si="263"/>
        <v>0</v>
      </c>
      <c r="AE231" s="242">
        <f t="shared" ca="1" si="264"/>
        <v>0</v>
      </c>
    </row>
    <row r="232" spans="1:31" ht="15.95" customHeight="1" outlineLevel="1" x14ac:dyDescent="0.2">
      <c r="A232" s="63" t="s">
        <v>159</v>
      </c>
      <c r="B232" s="54">
        <v>204</v>
      </c>
      <c r="C232" s="54">
        <v>207</v>
      </c>
      <c r="D232" s="54">
        <v>211</v>
      </c>
      <c r="E232" s="54">
        <v>213</v>
      </c>
      <c r="F232" s="54">
        <v>215</v>
      </c>
      <c r="G232" s="54">
        <v>217</v>
      </c>
      <c r="H232" s="54">
        <v>218</v>
      </c>
      <c r="I232" s="54">
        <v>219</v>
      </c>
      <c r="J232" s="54">
        <v>220</v>
      </c>
      <c r="K232" s="54">
        <v>222</v>
      </c>
      <c r="L232" s="54">
        <v>225</v>
      </c>
      <c r="M232" s="54">
        <v>78</v>
      </c>
      <c r="N232" s="54">
        <v>80</v>
      </c>
      <c r="O232" s="54">
        <v>83</v>
      </c>
      <c r="P232" s="54">
        <v>85</v>
      </c>
      <c r="Q232" s="54">
        <v>88</v>
      </c>
      <c r="R232" s="54">
        <v>91</v>
      </c>
      <c r="S232" s="54">
        <v>94</v>
      </c>
      <c r="T232" s="54">
        <v>97</v>
      </c>
      <c r="U232" s="54">
        <v>100</v>
      </c>
      <c r="W232" s="54">
        <f t="shared" si="282"/>
        <v>213</v>
      </c>
      <c r="X232" s="54">
        <f t="shared" si="283"/>
        <v>219</v>
      </c>
      <c r="Y232" s="54">
        <f t="shared" si="284"/>
        <v>78</v>
      </c>
      <c r="Z232" s="54">
        <f t="shared" si="285"/>
        <v>88</v>
      </c>
      <c r="AA232" s="54">
        <f t="shared" ca="1" si="286"/>
        <v>100</v>
      </c>
      <c r="AB232" s="45" t="s">
        <v>9</v>
      </c>
      <c r="AD232" s="242">
        <f t="shared" si="263"/>
        <v>0</v>
      </c>
      <c r="AE232" s="242">
        <f t="shared" ca="1" si="264"/>
        <v>0</v>
      </c>
    </row>
    <row r="233" spans="1:31" ht="15.95" customHeight="1" outlineLevel="1" x14ac:dyDescent="0.2">
      <c r="A233" s="63" t="s">
        <v>183</v>
      </c>
      <c r="B233" s="54"/>
      <c r="C233" s="54"/>
      <c r="D233" s="54"/>
      <c r="E233" s="54">
        <v>5664</v>
      </c>
      <c r="F233" s="54">
        <v>5749</v>
      </c>
      <c r="G233" s="54">
        <v>5751</v>
      </c>
      <c r="H233" s="54">
        <v>5762</v>
      </c>
      <c r="I233" s="54">
        <v>5806</v>
      </c>
      <c r="J233" s="54">
        <v>5962</v>
      </c>
      <c r="K233" s="54">
        <v>6174</v>
      </c>
      <c r="L233" s="54">
        <v>5893</v>
      </c>
      <c r="M233" s="54">
        <v>6028</v>
      </c>
      <c r="N233" s="54">
        <v>6220</v>
      </c>
      <c r="O233" s="54">
        <v>6548</v>
      </c>
      <c r="P233" s="54">
        <v>6541</v>
      </c>
      <c r="Q233" s="54">
        <v>6557</v>
      </c>
      <c r="R233" s="54">
        <v>6660</v>
      </c>
      <c r="S233" s="54">
        <v>6805</v>
      </c>
      <c r="T233" s="54">
        <v>6810</v>
      </c>
      <c r="U233" s="54">
        <v>6842</v>
      </c>
      <c r="W233" s="54">
        <f t="shared" si="282"/>
        <v>5664</v>
      </c>
      <c r="X233" s="54">
        <f t="shared" si="283"/>
        <v>5806</v>
      </c>
      <c r="Y233" s="54">
        <f t="shared" si="284"/>
        <v>6028</v>
      </c>
      <c r="Z233" s="54">
        <f t="shared" si="285"/>
        <v>6557</v>
      </c>
      <c r="AA233" s="54">
        <f t="shared" ca="1" si="286"/>
        <v>6842</v>
      </c>
      <c r="AB233" s="45" t="s">
        <v>9</v>
      </c>
      <c r="AD233" s="242">
        <f t="shared" si="263"/>
        <v>0</v>
      </c>
      <c r="AE233" s="242">
        <f t="shared" ca="1" si="264"/>
        <v>0</v>
      </c>
    </row>
    <row r="234" spans="1:31" ht="15.95" customHeight="1" outlineLevel="1" x14ac:dyDescent="0.2">
      <c r="A234" s="63" t="s">
        <v>184</v>
      </c>
      <c r="B234" s="54">
        <v>7798</v>
      </c>
      <c r="C234" s="54">
        <v>3743</v>
      </c>
      <c r="D234" s="54">
        <v>3758</v>
      </c>
      <c r="E234" s="54">
        <v>2352</v>
      </c>
      <c r="F234" s="54">
        <v>2317</v>
      </c>
      <c r="G234" s="54">
        <v>2208</v>
      </c>
      <c r="H234" s="54">
        <v>2417</v>
      </c>
      <c r="I234" s="54">
        <v>1067</v>
      </c>
      <c r="J234" s="54">
        <v>1102</v>
      </c>
      <c r="K234" s="54">
        <v>655</v>
      </c>
      <c r="L234" s="54">
        <v>688</v>
      </c>
      <c r="M234" s="54">
        <v>540</v>
      </c>
      <c r="N234" s="54">
        <v>593</v>
      </c>
      <c r="O234" s="54">
        <v>648</v>
      </c>
      <c r="P234" s="54">
        <v>714</v>
      </c>
      <c r="Q234" s="54">
        <v>513</v>
      </c>
      <c r="R234" s="54">
        <v>522</v>
      </c>
      <c r="S234" s="54">
        <v>542</v>
      </c>
      <c r="T234" s="54">
        <v>545</v>
      </c>
      <c r="U234" s="54">
        <v>557</v>
      </c>
      <c r="W234" s="54">
        <f t="shared" si="282"/>
        <v>2352</v>
      </c>
      <c r="X234" s="54">
        <f t="shared" si="283"/>
        <v>1067</v>
      </c>
      <c r="Y234" s="54">
        <f t="shared" si="284"/>
        <v>540</v>
      </c>
      <c r="Z234" s="54">
        <f t="shared" si="285"/>
        <v>513</v>
      </c>
      <c r="AA234" s="54">
        <f t="shared" ca="1" si="286"/>
        <v>557</v>
      </c>
      <c r="AB234" s="45" t="s">
        <v>9</v>
      </c>
      <c r="AD234" s="242">
        <f t="shared" si="263"/>
        <v>0</v>
      </c>
      <c r="AE234" s="242">
        <f t="shared" ca="1" si="264"/>
        <v>0</v>
      </c>
    </row>
    <row r="235" spans="1:31" ht="15.95" customHeight="1" outlineLevel="1" x14ac:dyDescent="0.2">
      <c r="A235" s="63" t="s">
        <v>161</v>
      </c>
      <c r="B235" s="54">
        <v>27</v>
      </c>
      <c r="C235" s="54">
        <v>27</v>
      </c>
      <c r="D235" s="54">
        <v>27</v>
      </c>
      <c r="E235" s="54">
        <v>75</v>
      </c>
      <c r="F235" s="54">
        <v>614</v>
      </c>
      <c r="G235" s="54">
        <v>34</v>
      </c>
      <c r="H235" s="54">
        <v>38</v>
      </c>
      <c r="I235" s="54">
        <v>1516</v>
      </c>
      <c r="J235" s="54">
        <v>0</v>
      </c>
      <c r="K235" s="54">
        <v>0</v>
      </c>
      <c r="L235" s="54">
        <v>0</v>
      </c>
      <c r="M235" s="54">
        <v>0</v>
      </c>
      <c r="N235" s="54">
        <v>0</v>
      </c>
      <c r="O235" s="54">
        <v>0</v>
      </c>
      <c r="P235" s="54">
        <v>0</v>
      </c>
      <c r="Q235" s="54">
        <v>0</v>
      </c>
      <c r="R235" s="54">
        <v>0</v>
      </c>
      <c r="S235" s="54">
        <v>0</v>
      </c>
      <c r="T235" s="54">
        <v>0</v>
      </c>
      <c r="U235" s="54">
        <v>0</v>
      </c>
      <c r="W235" s="54">
        <f t="shared" si="282"/>
        <v>75</v>
      </c>
      <c r="X235" s="54">
        <f t="shared" si="283"/>
        <v>1516</v>
      </c>
      <c r="Y235" s="54">
        <f t="shared" si="284"/>
        <v>0</v>
      </c>
      <c r="Z235" s="54">
        <f t="shared" si="285"/>
        <v>0</v>
      </c>
      <c r="AA235" s="54">
        <f t="shared" ca="1" si="286"/>
        <v>0</v>
      </c>
      <c r="AB235" s="45" t="s">
        <v>9</v>
      </c>
      <c r="AD235" s="242">
        <f t="shared" si="263"/>
        <v>0</v>
      </c>
      <c r="AE235" s="242">
        <f t="shared" ca="1" si="264"/>
        <v>0</v>
      </c>
    </row>
    <row r="236" spans="1:31" ht="15.95" customHeight="1" outlineLevel="1" x14ac:dyDescent="0.2">
      <c r="A236" s="63" t="s">
        <v>162</v>
      </c>
      <c r="B236" s="54">
        <v>0</v>
      </c>
      <c r="C236" s="54">
        <v>0</v>
      </c>
      <c r="D236" s="54">
        <v>0</v>
      </c>
      <c r="E236" s="54">
        <v>547</v>
      </c>
      <c r="F236" s="54">
        <v>1613</v>
      </c>
      <c r="G236" s="54">
        <v>38</v>
      </c>
      <c r="H236" s="54">
        <v>38</v>
      </c>
      <c r="I236" s="54">
        <v>38</v>
      </c>
      <c r="J236" s="54">
        <v>70</v>
      </c>
      <c r="K236" s="54">
        <v>70</v>
      </c>
      <c r="L236" s="54">
        <v>71</v>
      </c>
      <c r="M236" s="54">
        <v>71</v>
      </c>
      <c r="N236" s="54">
        <v>74</v>
      </c>
      <c r="O236" s="54">
        <v>72</v>
      </c>
      <c r="P236" s="54">
        <v>75</v>
      </c>
      <c r="Q236" s="54">
        <v>78</v>
      </c>
      <c r="R236" s="54">
        <v>3135</v>
      </c>
      <c r="S236" s="54">
        <v>128</v>
      </c>
      <c r="T236" s="54">
        <v>1011</v>
      </c>
      <c r="U236" s="54">
        <v>1015</v>
      </c>
      <c r="W236" s="54">
        <f t="shared" si="282"/>
        <v>547</v>
      </c>
      <c r="X236" s="54">
        <f t="shared" si="283"/>
        <v>38</v>
      </c>
      <c r="Y236" s="54">
        <f t="shared" si="284"/>
        <v>71</v>
      </c>
      <c r="Z236" s="54">
        <f t="shared" si="285"/>
        <v>78</v>
      </c>
      <c r="AA236" s="54">
        <f t="shared" ca="1" si="286"/>
        <v>1015</v>
      </c>
      <c r="AB236" s="45" t="s">
        <v>9</v>
      </c>
      <c r="AD236" s="242">
        <f t="shared" si="263"/>
        <v>0</v>
      </c>
      <c r="AE236" s="242">
        <f t="shared" ca="1" si="264"/>
        <v>0</v>
      </c>
    </row>
    <row r="237" spans="1:31" ht="15.95" customHeight="1" outlineLevel="1" x14ac:dyDescent="0.2">
      <c r="A237" s="63" t="s">
        <v>163</v>
      </c>
      <c r="B237" s="54">
        <v>293</v>
      </c>
      <c r="C237" s="54">
        <v>144</v>
      </c>
      <c r="D237" s="54">
        <v>581</v>
      </c>
      <c r="E237" s="54">
        <v>33</v>
      </c>
      <c r="F237" s="54">
        <v>31</v>
      </c>
      <c r="G237" s="54">
        <v>31</v>
      </c>
      <c r="H237" s="54">
        <v>31</v>
      </c>
      <c r="I237" s="54">
        <v>29</v>
      </c>
      <c r="J237" s="54">
        <v>32</v>
      </c>
      <c r="K237" s="54">
        <v>27</v>
      </c>
      <c r="L237" s="54">
        <v>31</v>
      </c>
      <c r="M237" s="54">
        <v>31</v>
      </c>
      <c r="N237" s="54">
        <v>30</v>
      </c>
      <c r="O237" s="54">
        <v>29</v>
      </c>
      <c r="P237" s="54">
        <v>32</v>
      </c>
      <c r="Q237" s="54">
        <v>31</v>
      </c>
      <c r="R237" s="54">
        <v>35</v>
      </c>
      <c r="S237" s="54">
        <v>35</v>
      </c>
      <c r="T237" s="54">
        <v>36</v>
      </c>
      <c r="U237" s="54">
        <v>21</v>
      </c>
      <c r="W237" s="54">
        <f t="shared" si="282"/>
        <v>33</v>
      </c>
      <c r="X237" s="54">
        <f t="shared" si="283"/>
        <v>29</v>
      </c>
      <c r="Y237" s="54">
        <f t="shared" si="284"/>
        <v>31</v>
      </c>
      <c r="Z237" s="54">
        <f t="shared" si="285"/>
        <v>31</v>
      </c>
      <c r="AA237" s="54">
        <f t="shared" ca="1" si="286"/>
        <v>21</v>
      </c>
      <c r="AB237" s="45" t="s">
        <v>9</v>
      </c>
      <c r="AD237" s="242">
        <f t="shared" si="263"/>
        <v>0</v>
      </c>
      <c r="AE237" s="242">
        <f t="shared" ca="1" si="264"/>
        <v>0</v>
      </c>
    </row>
    <row r="238" spans="1:31" ht="15.95" customHeight="1" outlineLevel="1" x14ac:dyDescent="0.2">
      <c r="A238" s="61" t="s">
        <v>164</v>
      </c>
      <c r="B238" s="62">
        <v>224309</v>
      </c>
      <c r="C238" s="62">
        <v>222359</v>
      </c>
      <c r="D238" s="62">
        <v>219622</v>
      </c>
      <c r="E238" s="62">
        <v>136802</v>
      </c>
      <c r="F238" s="62">
        <v>137961</v>
      </c>
      <c r="G238" s="62">
        <v>337271</v>
      </c>
      <c r="H238" s="62">
        <v>341573</v>
      </c>
      <c r="I238" s="62">
        <f t="shared" ref="I238:N238" si="292">SUM(I239:I253)</f>
        <v>347426</v>
      </c>
      <c r="J238" s="62">
        <f t="shared" si="292"/>
        <v>358582</v>
      </c>
      <c r="K238" s="62">
        <f t="shared" si="292"/>
        <v>153602</v>
      </c>
      <c r="L238" s="62">
        <f t="shared" si="292"/>
        <v>151298</v>
      </c>
      <c r="M238" s="62">
        <f t="shared" si="292"/>
        <v>158484</v>
      </c>
      <c r="N238" s="62">
        <f t="shared" si="292"/>
        <v>165036</v>
      </c>
      <c r="O238" s="62">
        <f t="shared" ref="O238:P238" si="293">SUM(O239:O253)</f>
        <v>411822</v>
      </c>
      <c r="P238" s="62">
        <f t="shared" si="293"/>
        <v>409800</v>
      </c>
      <c r="Q238" s="62">
        <f t="shared" ref="Q238:R238" si="294">SUM(Q239:Q253)</f>
        <v>411050</v>
      </c>
      <c r="R238" s="62">
        <f t="shared" si="294"/>
        <v>423989</v>
      </c>
      <c r="S238" s="62">
        <f t="shared" ref="S238:T238" si="295">SUM(S239:S253)</f>
        <v>419901</v>
      </c>
      <c r="T238" s="62">
        <f t="shared" si="295"/>
        <v>420312</v>
      </c>
      <c r="U238" s="62">
        <f t="shared" ref="U238" si="296">SUM(U239:U253)</f>
        <v>422726</v>
      </c>
      <c r="W238" s="62">
        <f t="shared" si="282"/>
        <v>136802</v>
      </c>
      <c r="X238" s="62">
        <f t="shared" si="283"/>
        <v>347426</v>
      </c>
      <c r="Y238" s="62">
        <f t="shared" si="284"/>
        <v>158484</v>
      </c>
      <c r="Z238" s="62">
        <f t="shared" si="285"/>
        <v>411050</v>
      </c>
      <c r="AA238" s="62">
        <f t="shared" ca="1" si="286"/>
        <v>422726</v>
      </c>
      <c r="AB238" s="45" t="s">
        <v>9</v>
      </c>
      <c r="AD238" s="242">
        <f t="shared" si="263"/>
        <v>0</v>
      </c>
      <c r="AE238" s="242">
        <f t="shared" ca="1" si="264"/>
        <v>0</v>
      </c>
    </row>
    <row r="239" spans="1:31" ht="15.95" customHeight="1" outlineLevel="1" x14ac:dyDescent="0.2">
      <c r="A239" s="63" t="s">
        <v>152</v>
      </c>
      <c r="B239" s="54">
        <v>94502</v>
      </c>
      <c r="C239" s="54">
        <v>91382</v>
      </c>
      <c r="D239" s="54">
        <v>88236</v>
      </c>
      <c r="E239" s="54">
        <v>252</v>
      </c>
      <c r="F239" s="54">
        <v>0</v>
      </c>
      <c r="G239" s="54">
        <v>200787</v>
      </c>
      <c r="H239" s="54">
        <v>203573</v>
      </c>
      <c r="I239" s="54">
        <v>206297</v>
      </c>
      <c r="J239" s="54">
        <v>209024</v>
      </c>
      <c r="K239" s="54">
        <v>0</v>
      </c>
      <c r="L239" s="54">
        <v>0</v>
      </c>
      <c r="M239" s="54">
        <v>0</v>
      </c>
      <c r="N239" s="54">
        <v>0</v>
      </c>
      <c r="O239" s="54">
        <v>0</v>
      </c>
      <c r="P239" s="54">
        <v>0</v>
      </c>
      <c r="Q239" s="54">
        <v>0</v>
      </c>
      <c r="R239" s="54">
        <v>0</v>
      </c>
      <c r="S239" s="54">
        <v>0</v>
      </c>
      <c r="T239" s="54">
        <v>0</v>
      </c>
      <c r="U239" s="54">
        <v>0</v>
      </c>
      <c r="W239" s="54">
        <f t="shared" si="282"/>
        <v>252</v>
      </c>
      <c r="X239" s="54">
        <f t="shared" si="283"/>
        <v>206297</v>
      </c>
      <c r="Y239" s="54">
        <f t="shared" si="284"/>
        <v>0</v>
      </c>
      <c r="Z239" s="54">
        <f t="shared" si="285"/>
        <v>0</v>
      </c>
      <c r="AA239" s="54">
        <f t="shared" ca="1" si="286"/>
        <v>0</v>
      </c>
      <c r="AB239" s="45" t="s">
        <v>9</v>
      </c>
      <c r="AD239" s="242">
        <f t="shared" si="263"/>
        <v>0</v>
      </c>
      <c r="AE239" s="242">
        <f t="shared" ca="1" si="264"/>
        <v>0</v>
      </c>
    </row>
    <row r="240" spans="1:31" ht="15.95" customHeight="1" outlineLevel="1" x14ac:dyDescent="0.2">
      <c r="A240" s="63" t="s">
        <v>153</v>
      </c>
      <c r="B240" s="54">
        <v>0</v>
      </c>
      <c r="C240" s="54">
        <v>0</v>
      </c>
      <c r="D240" s="54">
        <v>0</v>
      </c>
      <c r="E240" s="54">
        <v>0</v>
      </c>
      <c r="F240" s="54">
        <v>0</v>
      </c>
      <c r="G240" s="54">
        <v>0</v>
      </c>
      <c r="H240" s="54">
        <v>0</v>
      </c>
      <c r="I240" s="54">
        <v>0</v>
      </c>
      <c r="J240" s="54">
        <v>0</v>
      </c>
      <c r="K240" s="54">
        <v>0</v>
      </c>
      <c r="L240" s="54">
        <v>0</v>
      </c>
      <c r="M240" s="54">
        <v>0</v>
      </c>
      <c r="N240" s="54">
        <v>0</v>
      </c>
      <c r="O240" s="54">
        <v>239363</v>
      </c>
      <c r="P240" s="54">
        <v>239404</v>
      </c>
      <c r="Q240" s="54">
        <v>239445</v>
      </c>
      <c r="R240" s="54">
        <v>239418</v>
      </c>
      <c r="S240" s="54">
        <v>239464</v>
      </c>
      <c r="T240" s="54">
        <v>239510</v>
      </c>
      <c r="U240" s="54">
        <v>239556</v>
      </c>
      <c r="W240" s="54">
        <f t="shared" si="282"/>
        <v>0</v>
      </c>
      <c r="X240" s="54">
        <f t="shared" si="283"/>
        <v>0</v>
      </c>
      <c r="Y240" s="54">
        <f t="shared" si="284"/>
        <v>0</v>
      </c>
      <c r="Z240" s="54">
        <f t="shared" si="285"/>
        <v>239445</v>
      </c>
      <c r="AA240" s="54">
        <f t="shared" ca="1" si="286"/>
        <v>239556</v>
      </c>
      <c r="AB240" s="45" t="s">
        <v>9</v>
      </c>
      <c r="AD240" s="242">
        <f t="shared" si="263"/>
        <v>0</v>
      </c>
      <c r="AE240" s="242">
        <f t="shared" ca="1" si="264"/>
        <v>0</v>
      </c>
    </row>
    <row r="241" spans="1:31" ht="15.95" customHeight="1" outlineLevel="1" x14ac:dyDescent="0.2">
      <c r="A241" s="63" t="s">
        <v>182</v>
      </c>
      <c r="B241" s="54">
        <v>0</v>
      </c>
      <c r="C241" s="54">
        <v>0</v>
      </c>
      <c r="D241" s="54">
        <v>0</v>
      </c>
      <c r="E241" s="54">
        <v>0</v>
      </c>
      <c r="F241" s="54">
        <v>237</v>
      </c>
      <c r="G241" s="54">
        <v>405</v>
      </c>
      <c r="H241" s="54">
        <v>378</v>
      </c>
      <c r="I241" s="54">
        <v>387</v>
      </c>
      <c r="J241" s="54">
        <v>487</v>
      </c>
      <c r="K241" s="54">
        <v>414</v>
      </c>
      <c r="L241" s="54">
        <v>331</v>
      </c>
      <c r="M241" s="54">
        <v>249</v>
      </c>
      <c r="N241" s="54">
        <v>164</v>
      </c>
      <c r="O241" s="54">
        <v>563</v>
      </c>
      <c r="P241" s="54">
        <v>519</v>
      </c>
      <c r="Q241" s="54">
        <v>475</v>
      </c>
      <c r="R241" s="54">
        <v>429</v>
      </c>
      <c r="S241" s="54">
        <v>383</v>
      </c>
      <c r="T241" s="54">
        <v>336</v>
      </c>
      <c r="U241" s="54">
        <v>308</v>
      </c>
      <c r="W241" s="54">
        <f t="shared" si="282"/>
        <v>0</v>
      </c>
      <c r="X241" s="54">
        <f t="shared" si="283"/>
        <v>387</v>
      </c>
      <c r="Y241" s="54">
        <f t="shared" si="284"/>
        <v>249</v>
      </c>
      <c r="Z241" s="54">
        <f t="shared" si="285"/>
        <v>475</v>
      </c>
      <c r="AA241" s="54">
        <f t="shared" ca="1" si="286"/>
        <v>308</v>
      </c>
      <c r="AB241" s="45" t="s">
        <v>9</v>
      </c>
      <c r="AD241" s="242">
        <f t="shared" si="263"/>
        <v>0</v>
      </c>
      <c r="AE241" s="242">
        <f t="shared" ca="1" si="264"/>
        <v>0</v>
      </c>
    </row>
    <row r="242" spans="1:31" ht="15.95" customHeight="1" outlineLevel="1" x14ac:dyDescent="0.2">
      <c r="A242" s="63" t="s">
        <v>154</v>
      </c>
      <c r="B242" s="54">
        <v>0</v>
      </c>
      <c r="C242" s="54">
        <v>0</v>
      </c>
      <c r="D242" s="54">
        <v>0</v>
      </c>
      <c r="E242" s="54">
        <v>0</v>
      </c>
      <c r="F242" s="54">
        <v>0</v>
      </c>
      <c r="G242" s="54">
        <v>0</v>
      </c>
      <c r="H242" s="54">
        <v>0</v>
      </c>
      <c r="I242" s="54">
        <v>0</v>
      </c>
      <c r="J242" s="54">
        <v>0</v>
      </c>
      <c r="K242" s="54">
        <v>0</v>
      </c>
      <c r="L242" s="54">
        <v>0</v>
      </c>
      <c r="M242" s="54">
        <v>0</v>
      </c>
      <c r="N242" s="54">
        <v>0</v>
      </c>
      <c r="O242" s="54">
        <v>0</v>
      </c>
      <c r="P242" s="54">
        <v>0</v>
      </c>
      <c r="Q242" s="54">
        <v>0</v>
      </c>
      <c r="R242" s="54">
        <v>0</v>
      </c>
      <c r="S242" s="54">
        <v>0</v>
      </c>
      <c r="T242" s="54">
        <v>0</v>
      </c>
      <c r="U242" s="54">
        <v>0</v>
      </c>
      <c r="W242" s="54">
        <f t="shared" si="282"/>
        <v>0</v>
      </c>
      <c r="X242" s="54">
        <f t="shared" si="283"/>
        <v>0</v>
      </c>
      <c r="Y242" s="54">
        <f t="shared" si="284"/>
        <v>0</v>
      </c>
      <c r="Z242" s="54">
        <f t="shared" si="285"/>
        <v>0</v>
      </c>
      <c r="AA242" s="54">
        <f t="shared" ca="1" si="286"/>
        <v>0</v>
      </c>
      <c r="AB242" s="45" t="s">
        <v>9</v>
      </c>
      <c r="AD242" s="242">
        <f t="shared" si="263"/>
        <v>0</v>
      </c>
      <c r="AE242" s="242">
        <f t="shared" ca="1" si="264"/>
        <v>0</v>
      </c>
    </row>
    <row r="243" spans="1:31" ht="15.95" customHeight="1" outlineLevel="1" x14ac:dyDescent="0.2">
      <c r="A243" s="63" t="s">
        <v>145</v>
      </c>
      <c r="B243" s="54">
        <v>0</v>
      </c>
      <c r="C243" s="54">
        <v>0</v>
      </c>
      <c r="D243" s="54">
        <v>0</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W243" s="54">
        <f t="shared" si="282"/>
        <v>0</v>
      </c>
      <c r="X243" s="54">
        <f t="shared" si="283"/>
        <v>0</v>
      </c>
      <c r="Y243" s="54">
        <f t="shared" si="284"/>
        <v>0</v>
      </c>
      <c r="Z243" s="54">
        <f t="shared" si="285"/>
        <v>0</v>
      </c>
      <c r="AA243" s="54">
        <f t="shared" ca="1" si="286"/>
        <v>0</v>
      </c>
      <c r="AB243" s="45" t="s">
        <v>9</v>
      </c>
      <c r="AD243" s="242">
        <f t="shared" si="263"/>
        <v>0</v>
      </c>
      <c r="AE243" s="242">
        <f t="shared" ca="1" si="264"/>
        <v>0</v>
      </c>
    </row>
    <row r="244" spans="1:31" ht="15.95" customHeight="1" outlineLevel="1" x14ac:dyDescent="0.2">
      <c r="A244" s="63" t="s">
        <v>156</v>
      </c>
      <c r="B244" s="54">
        <v>235</v>
      </c>
      <c r="C244" s="54">
        <v>235</v>
      </c>
      <c r="D244" s="54">
        <v>235</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W244" s="54">
        <f t="shared" si="282"/>
        <v>0</v>
      </c>
      <c r="X244" s="54">
        <f t="shared" si="283"/>
        <v>0</v>
      </c>
      <c r="Y244" s="54">
        <f t="shared" si="284"/>
        <v>0</v>
      </c>
      <c r="Z244" s="54">
        <f t="shared" si="285"/>
        <v>0</v>
      </c>
      <c r="AA244" s="54">
        <f t="shared" ca="1" si="286"/>
        <v>0</v>
      </c>
      <c r="AB244" s="45" t="s">
        <v>9</v>
      </c>
      <c r="AD244" s="242">
        <f t="shared" si="263"/>
        <v>0</v>
      </c>
      <c r="AE244" s="242">
        <f t="shared" ca="1" si="264"/>
        <v>0</v>
      </c>
    </row>
    <row r="245" spans="1:31" ht="15.95" customHeight="1" outlineLevel="1" x14ac:dyDescent="0.2">
      <c r="A245" s="63" t="s">
        <v>146</v>
      </c>
      <c r="B245" s="54">
        <v>65623</v>
      </c>
      <c r="C245" s="54">
        <v>66267</v>
      </c>
      <c r="D245" s="54">
        <v>66838</v>
      </c>
      <c r="E245" s="54">
        <v>70835</v>
      </c>
      <c r="F245" s="54">
        <v>74585</v>
      </c>
      <c r="G245" s="54">
        <v>74143</v>
      </c>
      <c r="H245" s="54">
        <v>75559</v>
      </c>
      <c r="I245" s="54">
        <v>77777</v>
      </c>
      <c r="J245" s="54">
        <v>83453</v>
      </c>
      <c r="K245" s="54">
        <v>86602</v>
      </c>
      <c r="L245" s="54">
        <v>85002</v>
      </c>
      <c r="M245" s="54">
        <v>90537</v>
      </c>
      <c r="N245" s="54">
        <v>96247</v>
      </c>
      <c r="O245" s="54">
        <v>101707</v>
      </c>
      <c r="P245" s="54">
        <v>100286</v>
      </c>
      <c r="Q245" s="54">
        <v>101260</v>
      </c>
      <c r="R245" s="54">
        <v>104942</v>
      </c>
      <c r="S245" s="54">
        <v>108653</v>
      </c>
      <c r="T245" s="54">
        <v>109323</v>
      </c>
      <c r="U245" s="54">
        <v>111661</v>
      </c>
      <c r="W245" s="54">
        <f t="shared" si="282"/>
        <v>70835</v>
      </c>
      <c r="X245" s="54">
        <f t="shared" si="283"/>
        <v>77777</v>
      </c>
      <c r="Y245" s="54">
        <f t="shared" si="284"/>
        <v>90537</v>
      </c>
      <c r="Z245" s="54">
        <f t="shared" si="285"/>
        <v>101260</v>
      </c>
      <c r="AA245" s="54">
        <f t="shared" ca="1" si="286"/>
        <v>111661</v>
      </c>
      <c r="AB245" s="45" t="s">
        <v>9</v>
      </c>
      <c r="AD245" s="242">
        <f t="shared" si="263"/>
        <v>0</v>
      </c>
      <c r="AE245" s="242">
        <f t="shared" ca="1" si="264"/>
        <v>0</v>
      </c>
    </row>
    <row r="246" spans="1:31" ht="15.95" customHeight="1" outlineLevel="1" x14ac:dyDescent="0.2">
      <c r="A246" s="63" t="s">
        <v>185</v>
      </c>
      <c r="B246" s="54">
        <v>46319</v>
      </c>
      <c r="C246" s="54">
        <v>46716</v>
      </c>
      <c r="D246" s="54">
        <v>46594</v>
      </c>
      <c r="E246" s="54">
        <v>46828</v>
      </c>
      <c r="F246" s="54">
        <v>47276</v>
      </c>
      <c r="G246" s="54">
        <v>46711</v>
      </c>
      <c r="H246" s="54">
        <v>46807</v>
      </c>
      <c r="I246" s="54">
        <v>47488</v>
      </c>
      <c r="J246" s="54">
        <v>48302</v>
      </c>
      <c r="K246" s="54">
        <v>49001</v>
      </c>
      <c r="L246" s="54">
        <v>48489</v>
      </c>
      <c r="M246" s="54">
        <v>49740</v>
      </c>
      <c r="N246" s="54">
        <v>50495</v>
      </c>
      <c r="O246" s="54">
        <v>51676</v>
      </c>
      <c r="P246" s="54">
        <v>51135</v>
      </c>
      <c r="Q246" s="54">
        <v>51116</v>
      </c>
      <c r="R246" s="54">
        <v>51712</v>
      </c>
      <c r="S246" s="54">
        <v>52088</v>
      </c>
      <c r="T246" s="54">
        <v>51824</v>
      </c>
      <c r="U246" s="54">
        <v>51800</v>
      </c>
      <c r="W246" s="54">
        <f t="shared" si="282"/>
        <v>46828</v>
      </c>
      <c r="X246" s="54">
        <f t="shared" si="283"/>
        <v>47488</v>
      </c>
      <c r="Y246" s="54">
        <f t="shared" si="284"/>
        <v>49740</v>
      </c>
      <c r="Z246" s="54">
        <f t="shared" si="285"/>
        <v>51116</v>
      </c>
      <c r="AA246" s="54">
        <f t="shared" ca="1" si="286"/>
        <v>51800</v>
      </c>
      <c r="AB246" s="45" t="s">
        <v>9</v>
      </c>
      <c r="AD246" s="242">
        <f t="shared" si="263"/>
        <v>0</v>
      </c>
      <c r="AE246" s="242">
        <f t="shared" ca="1" si="264"/>
        <v>0</v>
      </c>
    </row>
    <row r="247" spans="1:31" ht="15.95" customHeight="1" outlineLevel="1" x14ac:dyDescent="0.2">
      <c r="A247" s="63" t="s">
        <v>186</v>
      </c>
      <c r="B247" s="54">
        <v>15023</v>
      </c>
      <c r="C247" s="54">
        <v>15152</v>
      </c>
      <c r="D247" s="54">
        <v>15112</v>
      </c>
      <c r="E247" s="54">
        <v>15193</v>
      </c>
      <c r="F247" s="54">
        <v>15332</v>
      </c>
      <c r="G247" s="54">
        <v>15150</v>
      </c>
      <c r="H247" s="54">
        <v>15181</v>
      </c>
      <c r="I247" s="54">
        <v>15402</v>
      </c>
      <c r="J247" s="54">
        <v>15666</v>
      </c>
      <c r="K247" s="54">
        <v>15892</v>
      </c>
      <c r="L247" s="54">
        <v>15726</v>
      </c>
      <c r="M247" s="54">
        <v>16132</v>
      </c>
      <c r="N247" s="54">
        <v>16377</v>
      </c>
      <c r="O247" s="54">
        <v>16760</v>
      </c>
      <c r="P247" s="54">
        <v>16584</v>
      </c>
      <c r="Q247" s="54">
        <v>16578</v>
      </c>
      <c r="R247" s="54">
        <v>16771</v>
      </c>
      <c r="S247" s="54">
        <v>16893</v>
      </c>
      <c r="T247" s="54">
        <v>16808</v>
      </c>
      <c r="U247" s="54">
        <v>16800</v>
      </c>
      <c r="W247" s="54">
        <f t="shared" si="282"/>
        <v>15193</v>
      </c>
      <c r="X247" s="54">
        <f t="shared" si="283"/>
        <v>15402</v>
      </c>
      <c r="Y247" s="54">
        <f t="shared" si="284"/>
        <v>16132</v>
      </c>
      <c r="Z247" s="54">
        <f t="shared" si="285"/>
        <v>16578</v>
      </c>
      <c r="AA247" s="54">
        <f t="shared" ca="1" si="286"/>
        <v>16800</v>
      </c>
      <c r="AB247" s="45" t="s">
        <v>9</v>
      </c>
      <c r="AD247" s="242">
        <f t="shared" si="263"/>
        <v>0</v>
      </c>
      <c r="AE247" s="242">
        <f t="shared" ca="1" si="264"/>
        <v>0</v>
      </c>
    </row>
    <row r="248" spans="1:31" ht="15.95" customHeight="1" outlineLevel="1" x14ac:dyDescent="0.2">
      <c r="A248" s="63" t="s">
        <v>161</v>
      </c>
      <c r="B248" s="132">
        <v>0</v>
      </c>
      <c r="C248" s="132">
        <v>0</v>
      </c>
      <c r="D248" s="132">
        <v>0</v>
      </c>
      <c r="E248" s="132">
        <v>0</v>
      </c>
      <c r="F248" s="132">
        <v>0</v>
      </c>
      <c r="G248" s="132">
        <v>0</v>
      </c>
      <c r="H248" s="132">
        <v>0</v>
      </c>
      <c r="I248" s="132">
        <v>0</v>
      </c>
      <c r="J248" s="132">
        <v>1575</v>
      </c>
      <c r="K248" s="132">
        <v>1618</v>
      </c>
      <c r="L248" s="132">
        <v>1675</v>
      </c>
      <c r="M248" s="132">
        <v>1751</v>
      </c>
      <c r="N248" s="132">
        <v>1678</v>
      </c>
      <c r="O248" s="132">
        <v>1678</v>
      </c>
      <c r="P248" s="132">
        <v>1797</v>
      </c>
      <c r="Q248" s="54">
        <v>1840</v>
      </c>
      <c r="R248" s="54">
        <v>1974</v>
      </c>
      <c r="S248" s="54">
        <v>2003</v>
      </c>
      <c r="T248" s="54">
        <v>2045</v>
      </c>
      <c r="U248" s="54">
        <v>2080</v>
      </c>
      <c r="W248" s="54">
        <f t="shared" si="282"/>
        <v>0</v>
      </c>
      <c r="X248" s="54">
        <f t="shared" si="283"/>
        <v>0</v>
      </c>
      <c r="Y248" s="54">
        <f t="shared" si="284"/>
        <v>1751</v>
      </c>
      <c r="Z248" s="54">
        <f t="shared" si="285"/>
        <v>1840</v>
      </c>
      <c r="AA248" s="54">
        <f t="shared" ca="1" si="286"/>
        <v>2080</v>
      </c>
      <c r="AB248" s="45" t="s">
        <v>9</v>
      </c>
      <c r="AD248" s="242">
        <f t="shared" si="263"/>
        <v>0</v>
      </c>
      <c r="AE248" s="242">
        <f t="shared" ca="1" si="264"/>
        <v>0</v>
      </c>
    </row>
    <row r="249" spans="1:31" ht="15.95" customHeight="1" outlineLevel="1" x14ac:dyDescent="0.2">
      <c r="A249" s="63" t="s">
        <v>162</v>
      </c>
      <c r="B249" s="54">
        <v>0</v>
      </c>
      <c r="C249" s="54">
        <v>0</v>
      </c>
      <c r="D249" s="54">
        <v>0</v>
      </c>
      <c r="E249" s="54">
        <v>3619</v>
      </c>
      <c r="F249" s="54">
        <v>456</v>
      </c>
      <c r="G249" s="54">
        <v>0</v>
      </c>
      <c r="H249" s="54">
        <v>0</v>
      </c>
      <c r="I249" s="54">
        <v>0</v>
      </c>
      <c r="J249" s="54">
        <v>0</v>
      </c>
      <c r="K249" s="54">
        <v>0</v>
      </c>
      <c r="L249" s="54">
        <v>0</v>
      </c>
      <c r="M249" s="54">
        <v>0</v>
      </c>
      <c r="N249" s="54">
        <v>0</v>
      </c>
      <c r="O249" s="54">
        <v>0</v>
      </c>
      <c r="P249" s="54">
        <v>0</v>
      </c>
      <c r="Q249" s="132">
        <v>0</v>
      </c>
      <c r="R249" s="132">
        <v>8378</v>
      </c>
      <c r="S249" s="54">
        <v>0</v>
      </c>
      <c r="T249" s="54">
        <v>0</v>
      </c>
      <c r="U249" s="54">
        <v>0</v>
      </c>
      <c r="W249" s="54">
        <f t="shared" si="282"/>
        <v>3619</v>
      </c>
      <c r="X249" s="54">
        <f t="shared" si="283"/>
        <v>0</v>
      </c>
      <c r="Y249" s="54">
        <f t="shared" si="284"/>
        <v>0</v>
      </c>
      <c r="Z249" s="54">
        <f t="shared" si="285"/>
        <v>0</v>
      </c>
      <c r="AA249" s="54">
        <f t="shared" ca="1" si="286"/>
        <v>0</v>
      </c>
      <c r="AB249" s="45" t="s">
        <v>9</v>
      </c>
      <c r="AD249" s="242">
        <f t="shared" si="263"/>
        <v>0</v>
      </c>
      <c r="AE249" s="242">
        <f t="shared" ca="1" si="264"/>
        <v>0</v>
      </c>
    </row>
    <row r="250" spans="1:31" ht="15.95" customHeight="1" outlineLevel="1" x14ac:dyDescent="0.2">
      <c r="A250" s="63" t="s">
        <v>159</v>
      </c>
      <c r="B250" s="132">
        <v>0</v>
      </c>
      <c r="C250" s="132">
        <v>0</v>
      </c>
      <c r="D250" s="132">
        <v>0</v>
      </c>
      <c r="E250" s="132">
        <v>0</v>
      </c>
      <c r="F250" s="132">
        <v>0</v>
      </c>
      <c r="G250" s="132">
        <v>0</v>
      </c>
      <c r="H250" s="132">
        <v>0</v>
      </c>
      <c r="I250" s="132">
        <v>0</v>
      </c>
      <c r="J250" s="132">
        <v>0</v>
      </c>
      <c r="K250" s="132">
        <v>0</v>
      </c>
      <c r="L250" s="132">
        <v>0</v>
      </c>
      <c r="M250" s="132">
        <v>0</v>
      </c>
      <c r="N250" s="132">
        <v>0</v>
      </c>
      <c r="O250" s="132">
        <v>0</v>
      </c>
      <c r="P250" s="132">
        <v>0</v>
      </c>
      <c r="Q250" s="132">
        <v>0</v>
      </c>
      <c r="R250" s="132">
        <v>0</v>
      </c>
      <c r="S250" s="54">
        <v>0</v>
      </c>
      <c r="T250" s="54">
        <v>0</v>
      </c>
      <c r="U250" s="54">
        <v>0</v>
      </c>
      <c r="W250" s="54">
        <f t="shared" si="282"/>
        <v>0</v>
      </c>
      <c r="X250" s="54">
        <f t="shared" si="283"/>
        <v>0</v>
      </c>
      <c r="Y250" s="54">
        <f t="shared" si="284"/>
        <v>0</v>
      </c>
      <c r="Z250" s="54">
        <f t="shared" si="285"/>
        <v>0</v>
      </c>
      <c r="AA250" s="54">
        <f t="shared" ca="1" si="286"/>
        <v>0</v>
      </c>
      <c r="AB250" s="45" t="s">
        <v>9</v>
      </c>
      <c r="AD250" s="242">
        <f t="shared" si="263"/>
        <v>0</v>
      </c>
      <c r="AE250" s="242">
        <f t="shared" ca="1" si="264"/>
        <v>0</v>
      </c>
    </row>
    <row r="251" spans="1:31" ht="15.95" customHeight="1" outlineLevel="1" x14ac:dyDescent="0.2">
      <c r="A251" s="63" t="s">
        <v>160</v>
      </c>
      <c r="B251" s="132">
        <v>0</v>
      </c>
      <c r="C251" s="132">
        <v>0</v>
      </c>
      <c r="D251" s="132">
        <v>0</v>
      </c>
      <c r="E251" s="132">
        <v>0</v>
      </c>
      <c r="F251" s="132">
        <v>0</v>
      </c>
      <c r="G251" s="132">
        <v>0</v>
      </c>
      <c r="H251" s="132">
        <v>0</v>
      </c>
      <c r="I251" s="132">
        <v>0</v>
      </c>
      <c r="J251" s="132">
        <v>0</v>
      </c>
      <c r="K251" s="132">
        <v>0</v>
      </c>
      <c r="L251" s="132">
        <v>0</v>
      </c>
      <c r="M251" s="132">
        <v>0</v>
      </c>
      <c r="N251" s="132">
        <v>0</v>
      </c>
      <c r="O251" s="132">
        <v>0</v>
      </c>
      <c r="P251" s="132">
        <v>0</v>
      </c>
      <c r="Q251" s="132">
        <v>0</v>
      </c>
      <c r="R251" s="132">
        <v>0</v>
      </c>
      <c r="S251" s="54">
        <v>342</v>
      </c>
      <c r="T251" s="54">
        <v>391</v>
      </c>
      <c r="U251" s="54">
        <v>446</v>
      </c>
      <c r="W251" s="54">
        <f t="shared" si="282"/>
        <v>0</v>
      </c>
      <c r="X251" s="54">
        <f t="shared" si="283"/>
        <v>0</v>
      </c>
      <c r="Y251" s="54">
        <f t="shared" si="284"/>
        <v>0</v>
      </c>
      <c r="Z251" s="54">
        <f t="shared" si="285"/>
        <v>0</v>
      </c>
      <c r="AA251" s="54">
        <f t="shared" ca="1" si="286"/>
        <v>446</v>
      </c>
      <c r="AB251" s="45" t="s">
        <v>9</v>
      </c>
      <c r="AD251" s="242">
        <f t="shared" si="263"/>
        <v>0</v>
      </c>
      <c r="AE251" s="242">
        <f t="shared" ca="1" si="264"/>
        <v>0</v>
      </c>
    </row>
    <row r="252" spans="1:31" ht="15.95" customHeight="1" outlineLevel="1" x14ac:dyDescent="0.2">
      <c r="A252" s="63" t="s">
        <v>157</v>
      </c>
      <c r="B252" s="132">
        <v>0</v>
      </c>
      <c r="C252" s="132">
        <v>0</v>
      </c>
      <c r="D252" s="132">
        <v>0</v>
      </c>
      <c r="E252" s="132">
        <v>0</v>
      </c>
      <c r="F252" s="132">
        <v>0</v>
      </c>
      <c r="G252" s="132">
        <v>0</v>
      </c>
      <c r="H252" s="132">
        <v>0</v>
      </c>
      <c r="I252" s="132">
        <v>0</v>
      </c>
      <c r="J252" s="132">
        <v>0</v>
      </c>
      <c r="K252" s="132">
        <v>0</v>
      </c>
      <c r="L252" s="132">
        <v>0</v>
      </c>
      <c r="M252" s="132">
        <v>0</v>
      </c>
      <c r="N252" s="132">
        <v>0</v>
      </c>
      <c r="O252" s="132">
        <v>0</v>
      </c>
      <c r="P252" s="132">
        <v>0</v>
      </c>
      <c r="Q252" s="132">
        <v>0</v>
      </c>
      <c r="R252" s="132">
        <v>0</v>
      </c>
      <c r="S252" s="54">
        <v>0</v>
      </c>
      <c r="T252" s="54">
        <v>0</v>
      </c>
      <c r="U252" s="54">
        <v>0</v>
      </c>
      <c r="W252" s="54">
        <f t="shared" si="282"/>
        <v>0</v>
      </c>
      <c r="X252" s="54">
        <f t="shared" si="283"/>
        <v>0</v>
      </c>
      <c r="Y252" s="54">
        <f t="shared" si="284"/>
        <v>0</v>
      </c>
      <c r="Z252" s="54">
        <f t="shared" si="285"/>
        <v>0</v>
      </c>
      <c r="AA252" s="54">
        <f t="shared" ca="1" si="286"/>
        <v>0</v>
      </c>
      <c r="AB252" s="45" t="s">
        <v>9</v>
      </c>
      <c r="AD252" s="242">
        <f t="shared" si="263"/>
        <v>0</v>
      </c>
      <c r="AE252" s="242">
        <f t="shared" ca="1" si="264"/>
        <v>0</v>
      </c>
    </row>
    <row r="253" spans="1:31" ht="15.95" customHeight="1" outlineLevel="1" x14ac:dyDescent="0.2">
      <c r="A253" s="63" t="s">
        <v>163</v>
      </c>
      <c r="B253" s="54">
        <v>2607</v>
      </c>
      <c r="C253" s="54">
        <v>2607</v>
      </c>
      <c r="D253" s="54">
        <v>2607</v>
      </c>
      <c r="E253" s="54">
        <v>75</v>
      </c>
      <c r="F253" s="54">
        <v>75</v>
      </c>
      <c r="G253" s="54">
        <v>75</v>
      </c>
      <c r="H253" s="54">
        <v>75</v>
      </c>
      <c r="I253" s="54">
        <v>75</v>
      </c>
      <c r="J253" s="54">
        <v>75</v>
      </c>
      <c r="K253" s="54">
        <v>75</v>
      </c>
      <c r="L253" s="54">
        <v>75</v>
      </c>
      <c r="M253" s="54">
        <v>75</v>
      </c>
      <c r="N253" s="54">
        <v>75</v>
      </c>
      <c r="O253" s="54">
        <v>75</v>
      </c>
      <c r="P253" s="54">
        <v>75</v>
      </c>
      <c r="Q253" s="54">
        <v>336</v>
      </c>
      <c r="R253" s="54">
        <v>365</v>
      </c>
      <c r="S253" s="54">
        <v>75</v>
      </c>
      <c r="T253" s="54">
        <v>75</v>
      </c>
      <c r="U253" s="54">
        <v>75</v>
      </c>
      <c r="W253" s="54">
        <f t="shared" si="282"/>
        <v>75</v>
      </c>
      <c r="X253" s="54">
        <f t="shared" si="283"/>
        <v>75</v>
      </c>
      <c r="Y253" s="54">
        <f t="shared" si="284"/>
        <v>75</v>
      </c>
      <c r="Z253" s="54">
        <f t="shared" si="285"/>
        <v>336</v>
      </c>
      <c r="AA253" s="54">
        <f t="shared" ca="1" si="286"/>
        <v>75</v>
      </c>
      <c r="AB253" s="45" t="s">
        <v>9</v>
      </c>
      <c r="AD253" s="242">
        <f t="shared" si="263"/>
        <v>0</v>
      </c>
      <c r="AE253" s="242">
        <f t="shared" ca="1" si="264"/>
        <v>0</v>
      </c>
    </row>
    <row r="254" spans="1:31" ht="15.95" customHeight="1" outlineLevel="1" x14ac:dyDescent="0.2">
      <c r="A254" s="61" t="s">
        <v>165</v>
      </c>
      <c r="B254" s="62">
        <v>302673</v>
      </c>
      <c r="C254" s="62">
        <v>314818</v>
      </c>
      <c r="D254" s="62">
        <v>322213</v>
      </c>
      <c r="E254" s="62">
        <v>326058</v>
      </c>
      <c r="F254" s="62">
        <v>334691</v>
      </c>
      <c r="G254" s="62">
        <v>337918</v>
      </c>
      <c r="H254" s="62">
        <v>220524</v>
      </c>
      <c r="I254" s="62">
        <f t="shared" ref="I254:N254" si="297">SUM(I255:I261)</f>
        <v>225530</v>
      </c>
      <c r="J254" s="62">
        <f t="shared" si="297"/>
        <v>216455</v>
      </c>
      <c r="K254" s="62">
        <f t="shared" si="297"/>
        <v>229094</v>
      </c>
      <c r="L254" s="62">
        <f t="shared" si="297"/>
        <v>214968</v>
      </c>
      <c r="M254" s="62">
        <f t="shared" si="297"/>
        <v>214986</v>
      </c>
      <c r="N254" s="62">
        <f t="shared" si="297"/>
        <v>222351</v>
      </c>
      <c r="O254" s="62">
        <f t="shared" ref="O254:R254" si="298">SUM(O255:O261)</f>
        <v>233236</v>
      </c>
      <c r="P254" s="62">
        <f t="shared" si="298"/>
        <v>202593</v>
      </c>
      <c r="Q254" s="62">
        <f t="shared" si="298"/>
        <v>195005</v>
      </c>
      <c r="R254" s="62">
        <f t="shared" si="298"/>
        <v>201741</v>
      </c>
      <c r="S254" s="62">
        <f t="shared" ref="S254:T254" si="299">SUM(S255:S261)</f>
        <v>203442</v>
      </c>
      <c r="T254" s="62">
        <f t="shared" si="299"/>
        <v>205805</v>
      </c>
      <c r="U254" s="62">
        <f t="shared" ref="U254" si="300">SUM(U255:U261)</f>
        <v>202749</v>
      </c>
      <c r="W254" s="62">
        <f t="shared" ref="W254:W261" si="301">E254</f>
        <v>326058</v>
      </c>
      <c r="X254" s="62">
        <f t="shared" ref="X254:X261" si="302">I254</f>
        <v>225530</v>
      </c>
      <c r="Y254" s="62">
        <f t="shared" ref="Y254:Y261" si="303">M254</f>
        <v>214986</v>
      </c>
      <c r="Z254" s="62">
        <f t="shared" ref="Z254:Z261" si="304">Q254</f>
        <v>195005</v>
      </c>
      <c r="AA254" s="62">
        <f t="shared" ref="AA254:AA261" ca="1" si="305">OFFSET(V254,0,-1)</f>
        <v>202749</v>
      </c>
      <c r="AB254" s="45" t="s">
        <v>9</v>
      </c>
      <c r="AD254" s="242">
        <f t="shared" ref="AD254:AD260" si="306">Q254-Z254</f>
        <v>0</v>
      </c>
      <c r="AE254" s="242">
        <f t="shared" ref="AE254:AE261" ca="1" si="307">AA254-OFFSET(V254,,-1)</f>
        <v>0</v>
      </c>
    </row>
    <row r="255" spans="1:31" ht="15.95" customHeight="1" outlineLevel="1" x14ac:dyDescent="0.2">
      <c r="A255" s="63" t="s">
        <v>166</v>
      </c>
      <c r="B255" s="54">
        <v>109194</v>
      </c>
      <c r="C255" s="54">
        <v>109194</v>
      </c>
      <c r="D255" s="54">
        <v>109194</v>
      </c>
      <c r="E255" s="54">
        <v>125686</v>
      </c>
      <c r="F255" s="54">
        <v>125686</v>
      </c>
      <c r="G255" s="54">
        <v>125686</v>
      </c>
      <c r="H255" s="54">
        <v>125686</v>
      </c>
      <c r="I255" s="54">
        <v>126286</v>
      </c>
      <c r="J255" s="54">
        <v>126286</v>
      </c>
      <c r="K255" s="54">
        <v>126286</v>
      </c>
      <c r="L255" s="54">
        <v>126286</v>
      </c>
      <c r="M255" s="54">
        <v>126286</v>
      </c>
      <c r="N255" s="54">
        <v>126286</v>
      </c>
      <c r="O255" s="54">
        <v>126286</v>
      </c>
      <c r="P255" s="54">
        <v>126286</v>
      </c>
      <c r="Q255" s="54">
        <v>126286</v>
      </c>
      <c r="R255" s="54">
        <v>126286</v>
      </c>
      <c r="S255" s="54">
        <v>126286</v>
      </c>
      <c r="T255" s="54">
        <v>126286</v>
      </c>
      <c r="U255" s="54">
        <v>126286</v>
      </c>
      <c r="W255" s="54">
        <f t="shared" si="301"/>
        <v>125686</v>
      </c>
      <c r="X255" s="54">
        <f t="shared" si="302"/>
        <v>126286</v>
      </c>
      <c r="Y255" s="54">
        <f t="shared" si="303"/>
        <v>126286</v>
      </c>
      <c r="Z255" s="54">
        <f t="shared" si="304"/>
        <v>126286</v>
      </c>
      <c r="AA255" s="54">
        <f t="shared" ca="1" si="305"/>
        <v>126286</v>
      </c>
      <c r="AB255" s="45" t="s">
        <v>9</v>
      </c>
      <c r="AD255" s="242">
        <f t="shared" si="306"/>
        <v>0</v>
      </c>
      <c r="AE255" s="242">
        <f t="shared" ca="1" si="307"/>
        <v>0</v>
      </c>
    </row>
    <row r="256" spans="1:31" ht="15.95" customHeight="1" outlineLevel="1" x14ac:dyDescent="0.2">
      <c r="A256" s="63" t="s">
        <v>167</v>
      </c>
      <c r="B256" s="54">
        <v>0</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W256" s="54">
        <f t="shared" si="301"/>
        <v>0</v>
      </c>
      <c r="X256" s="54">
        <f t="shared" si="302"/>
        <v>0</v>
      </c>
      <c r="Y256" s="54">
        <f t="shared" si="303"/>
        <v>0</v>
      </c>
      <c r="Z256" s="54">
        <f t="shared" si="304"/>
        <v>0</v>
      </c>
      <c r="AA256" s="54">
        <f t="shared" ca="1" si="305"/>
        <v>0</v>
      </c>
      <c r="AB256" s="45" t="s">
        <v>9</v>
      </c>
      <c r="AD256" s="242">
        <f t="shared" si="306"/>
        <v>0</v>
      </c>
      <c r="AE256" s="242">
        <f t="shared" ca="1" si="307"/>
        <v>0</v>
      </c>
    </row>
    <row r="257" spans="1:31" ht="15.95" customHeight="1" outlineLevel="1" x14ac:dyDescent="0.2">
      <c r="A257" s="63" t="s">
        <v>145</v>
      </c>
      <c r="B257" s="54">
        <v>0</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W257" s="54">
        <f t="shared" si="301"/>
        <v>0</v>
      </c>
      <c r="X257" s="54">
        <f t="shared" si="302"/>
        <v>0</v>
      </c>
      <c r="Y257" s="54">
        <f t="shared" si="303"/>
        <v>0</v>
      </c>
      <c r="Z257" s="54">
        <f t="shared" si="304"/>
        <v>0</v>
      </c>
      <c r="AA257" s="54">
        <f t="shared" ca="1" si="305"/>
        <v>0</v>
      </c>
      <c r="AB257" s="45" t="s">
        <v>9</v>
      </c>
      <c r="AD257" s="242">
        <f t="shared" si="306"/>
        <v>0</v>
      </c>
      <c r="AE257" s="242">
        <f t="shared" ca="1" si="307"/>
        <v>0</v>
      </c>
    </row>
    <row r="258" spans="1:31" ht="15.95" customHeight="1" outlineLevel="1" x14ac:dyDescent="0.2">
      <c r="A258" s="63" t="s">
        <v>168</v>
      </c>
      <c r="B258" s="54">
        <v>0</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W258" s="54">
        <f t="shared" si="301"/>
        <v>0</v>
      </c>
      <c r="X258" s="54">
        <f t="shared" si="302"/>
        <v>0</v>
      </c>
      <c r="Y258" s="54">
        <f t="shared" si="303"/>
        <v>0</v>
      </c>
      <c r="Z258" s="54">
        <f t="shared" si="304"/>
        <v>0</v>
      </c>
      <c r="AA258" s="54">
        <f t="shared" ca="1" si="305"/>
        <v>0</v>
      </c>
      <c r="AB258" s="45" t="s">
        <v>9</v>
      </c>
      <c r="AD258" s="242">
        <f t="shared" si="306"/>
        <v>0</v>
      </c>
      <c r="AE258" s="242">
        <f t="shared" ca="1" si="307"/>
        <v>0</v>
      </c>
    </row>
    <row r="259" spans="1:31" ht="15.95" customHeight="1" outlineLevel="1" x14ac:dyDescent="0.2">
      <c r="A259" s="63" t="s">
        <v>169</v>
      </c>
      <c r="B259" s="54">
        <v>200108</v>
      </c>
      <c r="C259" s="54">
        <v>200108</v>
      </c>
      <c r="D259" s="54">
        <v>200108</v>
      </c>
      <c r="E259" s="54">
        <v>200373</v>
      </c>
      <c r="F259" s="54">
        <v>200373</v>
      </c>
      <c r="G259" s="54">
        <v>200373</v>
      </c>
      <c r="H259" s="54">
        <v>74671</v>
      </c>
      <c r="I259" s="54">
        <v>99244</v>
      </c>
      <c r="J259" s="54">
        <v>79244</v>
      </c>
      <c r="K259" s="54">
        <v>79244</v>
      </c>
      <c r="L259" s="54">
        <v>65244</v>
      </c>
      <c r="M259" s="54">
        <v>88699</v>
      </c>
      <c r="N259" s="54">
        <v>88699</v>
      </c>
      <c r="O259" s="54">
        <v>88699</v>
      </c>
      <c r="P259" s="54">
        <v>60153</v>
      </c>
      <c r="Q259" s="54">
        <v>68719</v>
      </c>
      <c r="R259" s="54">
        <v>68719</v>
      </c>
      <c r="S259" s="54">
        <v>68719</v>
      </c>
      <c r="T259" s="54">
        <v>68719</v>
      </c>
      <c r="U259" s="54">
        <v>76464</v>
      </c>
      <c r="W259" s="54">
        <f t="shared" si="301"/>
        <v>200373</v>
      </c>
      <c r="X259" s="54">
        <f t="shared" si="302"/>
        <v>99244</v>
      </c>
      <c r="Y259" s="54">
        <f t="shared" si="303"/>
        <v>88699</v>
      </c>
      <c r="Z259" s="54">
        <f t="shared" si="304"/>
        <v>68719</v>
      </c>
      <c r="AA259" s="54">
        <f t="shared" ca="1" si="305"/>
        <v>76464</v>
      </c>
      <c r="AB259" s="45" t="s">
        <v>9</v>
      </c>
      <c r="AD259" s="242">
        <f t="shared" si="306"/>
        <v>0</v>
      </c>
      <c r="AE259" s="242">
        <f t="shared" ca="1" si="307"/>
        <v>0</v>
      </c>
    </row>
    <row r="260" spans="1:31" ht="15.95" customHeight="1" outlineLevel="1" x14ac:dyDescent="0.2">
      <c r="A260" s="63" t="s">
        <v>170</v>
      </c>
      <c r="B260" s="54">
        <v>-6629</v>
      </c>
      <c r="C260" s="54">
        <v>5516</v>
      </c>
      <c r="D260" s="54">
        <v>12911</v>
      </c>
      <c r="E260" s="54">
        <v>-1</v>
      </c>
      <c r="F260" s="54">
        <v>8632</v>
      </c>
      <c r="G260" s="54">
        <v>11859</v>
      </c>
      <c r="H260" s="54">
        <v>20167</v>
      </c>
      <c r="I260" s="54">
        <v>0</v>
      </c>
      <c r="J260" s="54">
        <v>10925</v>
      </c>
      <c r="K260" s="54">
        <v>23564</v>
      </c>
      <c r="L260" s="54">
        <v>23438</v>
      </c>
      <c r="M260" s="54">
        <v>1</v>
      </c>
      <c r="N260" s="54">
        <v>7366</v>
      </c>
      <c r="O260" s="54">
        <v>18251</v>
      </c>
      <c r="P260" s="54">
        <v>16154</v>
      </c>
      <c r="Q260" s="54">
        <v>0</v>
      </c>
      <c r="R260" s="54">
        <v>6736</v>
      </c>
      <c r="S260" s="54">
        <v>8437</v>
      </c>
      <c r="T260" s="54">
        <v>10800</v>
      </c>
      <c r="U260" s="54">
        <v>-1</v>
      </c>
      <c r="W260" s="54">
        <f t="shared" si="301"/>
        <v>-1</v>
      </c>
      <c r="X260" s="54">
        <f t="shared" si="302"/>
        <v>0</v>
      </c>
      <c r="Y260" s="54">
        <f t="shared" si="303"/>
        <v>1</v>
      </c>
      <c r="Z260" s="54">
        <f t="shared" si="304"/>
        <v>0</v>
      </c>
      <c r="AA260" s="54">
        <f t="shared" ca="1" si="305"/>
        <v>-1</v>
      </c>
      <c r="AB260" s="45" t="s">
        <v>9</v>
      </c>
      <c r="AD260" s="242">
        <f t="shared" si="306"/>
        <v>0</v>
      </c>
      <c r="AE260" s="242">
        <f t="shared" ca="1" si="307"/>
        <v>0</v>
      </c>
    </row>
    <row r="261" spans="1:31" ht="15.95" customHeight="1" outlineLevel="1" x14ac:dyDescent="0.2">
      <c r="A261" s="63" t="s">
        <v>171</v>
      </c>
      <c r="B261" s="54">
        <v>0</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W261" s="54">
        <f t="shared" si="301"/>
        <v>0</v>
      </c>
      <c r="X261" s="54">
        <f t="shared" si="302"/>
        <v>0</v>
      </c>
      <c r="Y261" s="54">
        <f t="shared" si="303"/>
        <v>0</v>
      </c>
      <c r="Z261" s="54">
        <f t="shared" si="304"/>
        <v>0</v>
      </c>
      <c r="AA261" s="54">
        <f t="shared" ca="1" si="305"/>
        <v>0</v>
      </c>
      <c r="AB261" s="45" t="s">
        <v>9</v>
      </c>
      <c r="AD261" s="242">
        <f>Q261-Z261</f>
        <v>0</v>
      </c>
      <c r="AE261" s="242">
        <f t="shared" ca="1" si="307"/>
        <v>0</v>
      </c>
    </row>
    <row r="262" spans="1:31" ht="15.95" customHeight="1" collapsed="1" x14ac:dyDescent="0.2">
      <c r="P262" s="242">
        <f>P190-P222</f>
        <v>0</v>
      </c>
      <c r="Q262" s="242">
        <f>Q190-Q222</f>
        <v>0</v>
      </c>
      <c r="R262" s="242">
        <f>R190-R222</f>
        <v>0</v>
      </c>
      <c r="S262" s="242">
        <f>S190-S222</f>
        <v>0</v>
      </c>
      <c r="T262" s="242">
        <f>T190-T222</f>
        <v>0</v>
      </c>
      <c r="U262" s="242">
        <f>U190-U222</f>
        <v>0</v>
      </c>
      <c r="AB262" s="45" t="s">
        <v>9</v>
      </c>
    </row>
    <row r="263" spans="1:31" ht="15.95" customHeight="1" x14ac:dyDescent="0.2">
      <c r="A263" s="176" t="s">
        <v>187</v>
      </c>
      <c r="AB263" s="45" t="s">
        <v>9</v>
      </c>
    </row>
    <row r="264" spans="1:31" ht="15.95" customHeight="1" x14ac:dyDescent="0.2">
      <c r="AB264" s="45"/>
    </row>
    <row r="265" spans="1:31" ht="15.95" customHeight="1" x14ac:dyDescent="0.2">
      <c r="AB265" s="45"/>
    </row>
    <row r="266" spans="1:31" ht="15.95" customHeight="1" x14ac:dyDescent="0.2">
      <c r="AB266" s="45"/>
    </row>
    <row r="267" spans="1:31" ht="15.95" customHeight="1" x14ac:dyDescent="0.2">
      <c r="AB267" s="45"/>
    </row>
    <row r="268" spans="1:31" ht="15.95" customHeight="1" x14ac:dyDescent="0.2">
      <c r="AB268" s="45"/>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008A-8D82-4631-9207-15E1B5795535}">
  <sheetPr>
    <tabColor theme="4" tint="0.79998168889431442"/>
    <outlinePr summaryBelow="0" summaryRight="0"/>
  </sheetPr>
  <dimension ref="A1:AM268"/>
  <sheetViews>
    <sheetView showGridLines="0" zoomScale="80" zoomScaleNormal="80" workbookViewId="0">
      <pane xSplit="1" ySplit="5" topLeftCell="L6" activePane="bottomRight" state="frozen"/>
      <selection activeCell="R24" sqref="R24"/>
      <selection pane="topRight" activeCell="R24" sqref="R24"/>
      <selection pane="bottomLeft" activeCell="R24" sqref="R24"/>
      <selection pane="bottomRight" activeCell="AA181" sqref="AA181"/>
    </sheetView>
  </sheetViews>
  <sheetFormatPr defaultRowHeight="15.95" customHeight="1" outlineLevelRow="1" x14ac:dyDescent="0.2"/>
  <cols>
    <col min="1" max="1" width="64.7109375" style="20" customWidth="1"/>
    <col min="2" max="21" width="14.7109375" style="34" customWidth="1"/>
    <col min="22" max="22" width="9.140625" style="20"/>
    <col min="23" max="27" width="14.7109375" style="34" customWidth="1"/>
    <col min="28" max="28" width="2.7109375" style="20" customWidth="1"/>
    <col min="29" max="29" width="9.140625" style="20"/>
    <col min="30" max="30" width="15" style="20" bestFit="1" customWidth="1"/>
    <col min="31" max="16384" width="9.140625" style="20"/>
  </cols>
  <sheetData>
    <row r="1" spans="1:31" s="2" customFormat="1" ht="21.95" customHeight="1" x14ac:dyDescent="0.2">
      <c r="A1" s="36" t="s">
        <v>188</v>
      </c>
      <c r="B1" s="37"/>
      <c r="C1" s="37"/>
      <c r="D1" s="37"/>
      <c r="E1" s="37"/>
      <c r="F1" s="37"/>
      <c r="G1" s="37"/>
      <c r="H1" s="37"/>
      <c r="I1" s="37"/>
      <c r="J1" s="37"/>
      <c r="K1" s="37"/>
      <c r="L1" s="37"/>
      <c r="M1" s="37"/>
      <c r="N1" s="37"/>
      <c r="O1" s="37"/>
      <c r="P1" s="37"/>
      <c r="Q1" s="37"/>
      <c r="R1" s="37"/>
      <c r="S1" s="37"/>
      <c r="T1" s="37"/>
      <c r="U1" s="37"/>
      <c r="W1" s="37"/>
      <c r="X1" s="37"/>
      <c r="Y1" s="37"/>
      <c r="Z1" s="37"/>
      <c r="AA1" s="37"/>
      <c r="AB1" s="38" t="s">
        <v>9</v>
      </c>
      <c r="AC1" s="243" t="s">
        <v>304</v>
      </c>
      <c r="AD1" s="244">
        <f>Q134</f>
        <v>0</v>
      </c>
      <c r="AE1" s="244">
        <f ca="1">OFFSET(V134,,-1)</f>
        <v>0</v>
      </c>
    </row>
    <row r="2" spans="1:31" s="2" customFormat="1" ht="21.95" customHeight="1" thickBot="1" x14ac:dyDescent="0.25">
      <c r="A2" s="69" t="s">
        <v>56</v>
      </c>
      <c r="B2" s="67"/>
      <c r="C2" s="67"/>
      <c r="D2" s="67"/>
      <c r="E2" s="67"/>
      <c r="F2" s="67"/>
      <c r="G2" s="67"/>
      <c r="H2" s="67"/>
      <c r="I2" s="67"/>
      <c r="J2" s="67"/>
      <c r="K2" s="67"/>
      <c r="L2" s="67"/>
      <c r="M2" s="67"/>
      <c r="N2" s="67"/>
      <c r="O2" s="67"/>
      <c r="P2" s="67"/>
      <c r="Q2" s="67"/>
      <c r="R2" s="67"/>
      <c r="S2" s="67"/>
      <c r="T2" s="67"/>
      <c r="U2" s="67"/>
      <c r="V2" s="68"/>
      <c r="W2" s="67"/>
      <c r="X2" s="67"/>
      <c r="Y2" s="67"/>
      <c r="Z2" s="67"/>
      <c r="AA2" s="67"/>
      <c r="AB2" s="38" t="s">
        <v>9</v>
      </c>
      <c r="AD2" s="244">
        <f>+Q262</f>
        <v>0</v>
      </c>
      <c r="AE2" s="244">
        <f ca="1">OFFSET(V262,,-1)</f>
        <v>0</v>
      </c>
    </row>
    <row r="3" spans="1:31" ht="21.95" customHeight="1" thickTop="1" x14ac:dyDescent="0.2">
      <c r="A3" s="65" t="s">
        <v>57</v>
      </c>
      <c r="B3" s="85" t="s">
        <v>189</v>
      </c>
      <c r="C3" s="85" t="s">
        <v>189</v>
      </c>
      <c r="D3" s="85" t="s">
        <v>189</v>
      </c>
      <c r="E3" s="85" t="s">
        <v>189</v>
      </c>
      <c r="F3" s="82" t="s">
        <v>39</v>
      </c>
      <c r="G3" s="82" t="s">
        <v>39</v>
      </c>
      <c r="H3" s="82" t="s">
        <v>39</v>
      </c>
      <c r="I3" s="82" t="s">
        <v>39</v>
      </c>
      <c r="J3" s="82" t="s">
        <v>39</v>
      </c>
      <c r="K3" s="82" t="s">
        <v>39</v>
      </c>
      <c r="L3" s="82" t="s">
        <v>39</v>
      </c>
      <c r="M3" s="82" t="s">
        <v>39</v>
      </c>
      <c r="N3" s="82" t="s">
        <v>39</v>
      </c>
      <c r="O3" s="82" t="s">
        <v>39</v>
      </c>
      <c r="P3" s="82" t="s">
        <v>39</v>
      </c>
      <c r="Q3" s="82" t="s">
        <v>39</v>
      </c>
      <c r="R3" s="82" t="s">
        <v>39</v>
      </c>
      <c r="S3" s="82" t="s">
        <v>39</v>
      </c>
      <c r="T3" s="82" t="s">
        <v>39</v>
      </c>
      <c r="U3" s="82" t="s">
        <v>39</v>
      </c>
      <c r="W3" s="82"/>
      <c r="X3" s="82"/>
      <c r="Y3" s="82"/>
      <c r="Z3" s="82"/>
      <c r="AA3" s="82"/>
      <c r="AB3" s="45" t="s">
        <v>9</v>
      </c>
      <c r="AC3" s="2"/>
      <c r="AD3" s="242">
        <f>SUM(AD12:AD261)</f>
        <v>0</v>
      </c>
      <c r="AE3" s="242">
        <f ca="1">SUM(AE12:AE261)</f>
        <v>0</v>
      </c>
    </row>
    <row r="4" spans="1:31" ht="21.95" customHeight="1" thickBot="1" x14ac:dyDescent="0.25">
      <c r="A4" s="66" t="s">
        <v>58</v>
      </c>
      <c r="B4" s="83">
        <v>0.2495</v>
      </c>
      <c r="C4" s="83">
        <v>0.2495</v>
      </c>
      <c r="D4" s="83">
        <v>0.2495</v>
      </c>
      <c r="E4" s="83">
        <v>0.2495</v>
      </c>
      <c r="F4" s="83">
        <v>0.2495</v>
      </c>
      <c r="G4" s="83">
        <v>0.2495</v>
      </c>
      <c r="H4" s="83">
        <v>0.2495</v>
      </c>
      <c r="I4" s="83">
        <v>0.2495</v>
      </c>
      <c r="J4" s="83">
        <v>0.2495</v>
      </c>
      <c r="K4" s="83">
        <v>0.2495</v>
      </c>
      <c r="L4" s="83">
        <v>0.2495</v>
      </c>
      <c r="M4" s="83">
        <v>0.2495</v>
      </c>
      <c r="N4" s="83">
        <v>0.2495</v>
      </c>
      <c r="O4" s="83">
        <v>0.2495</v>
      </c>
      <c r="P4" s="83">
        <v>0.2495</v>
      </c>
      <c r="Q4" s="83">
        <v>0.2495</v>
      </c>
      <c r="R4" s="83">
        <v>0.2495</v>
      </c>
      <c r="S4" s="83">
        <v>0.2495</v>
      </c>
      <c r="T4" s="83">
        <v>0.2495</v>
      </c>
      <c r="U4" s="83">
        <v>0.2495</v>
      </c>
      <c r="W4" s="84"/>
      <c r="X4" s="84"/>
      <c r="Y4" s="84"/>
      <c r="Z4" s="84"/>
      <c r="AA4" s="84"/>
      <c r="AB4" s="45" t="s">
        <v>9</v>
      </c>
    </row>
    <row r="5" spans="1:31" s="2" customFormat="1" ht="21.95" customHeight="1" thickTop="1" x14ac:dyDescent="0.2">
      <c r="A5" s="36" t="s">
        <v>59</v>
      </c>
      <c r="B5" s="37" t="s">
        <v>60</v>
      </c>
      <c r="C5" s="37" t="s">
        <v>61</v>
      </c>
      <c r="D5" s="37" t="s">
        <v>62</v>
      </c>
      <c r="E5" s="37" t="s">
        <v>63</v>
      </c>
      <c r="F5" s="37" t="s">
        <v>64</v>
      </c>
      <c r="G5" s="37" t="s">
        <v>65</v>
      </c>
      <c r="H5" s="37" t="s">
        <v>66</v>
      </c>
      <c r="I5" s="37" t="s">
        <v>67</v>
      </c>
      <c r="J5" s="37" t="s">
        <v>68</v>
      </c>
      <c r="K5" s="37" t="s">
        <v>69</v>
      </c>
      <c r="L5" s="37" t="s">
        <v>285</v>
      </c>
      <c r="M5" s="37" t="s">
        <v>287</v>
      </c>
      <c r="N5" s="37" t="s">
        <v>291</v>
      </c>
      <c r="O5" s="37" t="s">
        <v>292</v>
      </c>
      <c r="P5" s="37" t="s">
        <v>303</v>
      </c>
      <c r="Q5" s="37" t="s">
        <v>306</v>
      </c>
      <c r="R5" s="37" t="s">
        <v>307</v>
      </c>
      <c r="S5" s="37" t="s">
        <v>309</v>
      </c>
      <c r="T5" s="37" t="s">
        <v>315</v>
      </c>
      <c r="U5" s="37" t="s">
        <v>321</v>
      </c>
      <c r="W5" s="125">
        <v>2019</v>
      </c>
      <c r="X5" s="125">
        <v>2020</v>
      </c>
      <c r="Y5" s="125">
        <v>2021</v>
      </c>
      <c r="Z5" s="125">
        <v>2022</v>
      </c>
      <c r="AA5" s="125">
        <v>2023</v>
      </c>
      <c r="AB5" s="38" t="s">
        <v>9</v>
      </c>
    </row>
    <row r="6" spans="1:31" s="42" customFormat="1" ht="18" customHeight="1" x14ac:dyDescent="0.2">
      <c r="A6" s="39" t="s">
        <v>70</v>
      </c>
      <c r="B6" s="40"/>
      <c r="C6" s="40"/>
      <c r="D6" s="40"/>
      <c r="E6" s="40"/>
      <c r="F6" s="40"/>
      <c r="G6" s="40"/>
      <c r="H6" s="40"/>
      <c r="I6" s="40"/>
      <c r="J6" s="40"/>
      <c r="K6" s="40"/>
      <c r="L6" s="40"/>
      <c r="M6" s="40"/>
      <c r="N6" s="40"/>
      <c r="O6" s="40"/>
      <c r="P6" s="40"/>
      <c r="Q6" s="40"/>
      <c r="R6" s="40"/>
      <c r="S6" s="40"/>
      <c r="T6" s="40"/>
      <c r="U6" s="40"/>
      <c r="W6" s="40"/>
      <c r="X6" s="40"/>
      <c r="Y6" s="40"/>
      <c r="Z6" s="40"/>
      <c r="AA6" s="40"/>
      <c r="AB6" s="41" t="s">
        <v>9</v>
      </c>
    </row>
    <row r="7" spans="1:31" ht="18" customHeight="1" x14ac:dyDescent="0.2">
      <c r="A7" s="43" t="s">
        <v>71</v>
      </c>
      <c r="B7" s="44"/>
      <c r="C7" s="44"/>
      <c r="D7" s="44"/>
      <c r="E7" s="44"/>
      <c r="F7" s="44"/>
      <c r="G7" s="44"/>
      <c r="H7" s="44"/>
      <c r="I7" s="44"/>
      <c r="J7" s="44"/>
      <c r="K7" s="44"/>
      <c r="L7" s="44"/>
      <c r="M7" s="44"/>
      <c r="N7" s="44"/>
      <c r="O7" s="44"/>
      <c r="P7" s="44"/>
      <c r="Q7" s="44"/>
      <c r="R7" s="44"/>
      <c r="S7" s="44"/>
      <c r="T7" s="44"/>
      <c r="U7" s="44"/>
      <c r="W7" s="44"/>
      <c r="X7" s="44"/>
      <c r="Y7" s="44"/>
      <c r="Z7" s="44"/>
      <c r="AA7" s="44"/>
      <c r="AB7" s="45" t="s">
        <v>9</v>
      </c>
      <c r="AD7" s="42"/>
    </row>
    <row r="8" spans="1:31" s="48" customFormat="1" ht="18" customHeight="1" x14ac:dyDescent="0.2">
      <c r="A8" s="46" t="s">
        <v>72</v>
      </c>
      <c r="B8" s="47">
        <f t="shared" ref="B8:G8" si="0">B40</f>
        <v>0</v>
      </c>
      <c r="C8" s="47">
        <f t="shared" si="0"/>
        <v>0</v>
      </c>
      <c r="D8" s="47">
        <f t="shared" si="0"/>
        <v>0</v>
      </c>
      <c r="E8" s="47">
        <f t="shared" si="0"/>
        <v>0</v>
      </c>
      <c r="F8" s="47">
        <f t="shared" si="0"/>
        <v>13305</v>
      </c>
      <c r="G8" s="47">
        <f t="shared" si="0"/>
        <v>17047</v>
      </c>
      <c r="H8" s="47">
        <f t="shared" ref="H8:M8" si="1">H40</f>
        <v>17367</v>
      </c>
      <c r="I8" s="47">
        <f t="shared" si="1"/>
        <v>17269</v>
      </c>
      <c r="J8" s="47">
        <f t="shared" si="1"/>
        <v>17326</v>
      </c>
      <c r="K8" s="47">
        <f t="shared" si="1"/>
        <v>17290</v>
      </c>
      <c r="L8" s="47">
        <f t="shared" si="1"/>
        <v>18769</v>
      </c>
      <c r="M8" s="47">
        <f t="shared" si="1"/>
        <v>18768</v>
      </c>
      <c r="N8" s="47">
        <f t="shared" ref="N8:O8" si="2">N40</f>
        <v>18766</v>
      </c>
      <c r="O8" s="47">
        <f t="shared" si="2"/>
        <v>18767</v>
      </c>
      <c r="P8" s="47">
        <f t="shared" ref="P8:R8" si="3">P40</f>
        <v>20620</v>
      </c>
      <c r="Q8" s="47">
        <f t="shared" si="3"/>
        <v>20622</v>
      </c>
      <c r="R8" s="47">
        <f t="shared" si="3"/>
        <v>20614</v>
      </c>
      <c r="S8" s="47">
        <f t="shared" ref="S8:T8" si="4">S40</f>
        <v>20622</v>
      </c>
      <c r="T8" s="47">
        <f t="shared" si="4"/>
        <v>21432</v>
      </c>
      <c r="U8" s="47">
        <f t="shared" ref="U8" si="5">U40</f>
        <v>21434</v>
      </c>
      <c r="W8" s="47">
        <f>W40</f>
        <v>0</v>
      </c>
      <c r="X8" s="47">
        <f>X40</f>
        <v>64988</v>
      </c>
      <c r="Y8" s="47">
        <f>Y40</f>
        <v>72153</v>
      </c>
      <c r="Z8" s="47">
        <f>Z40</f>
        <v>78775</v>
      </c>
      <c r="AA8" s="47">
        <f>AA40</f>
        <v>84102</v>
      </c>
      <c r="AB8" s="33" t="s">
        <v>9</v>
      </c>
      <c r="AD8" s="242">
        <f>SUM(N8:Q8)-Z8</f>
        <v>0</v>
      </c>
      <c r="AE8" s="242">
        <f>SUM(R8:V8)-AA8</f>
        <v>0</v>
      </c>
    </row>
    <row r="9" spans="1:31" s="48" customFormat="1" ht="18" customHeight="1" x14ac:dyDescent="0.2">
      <c r="A9" s="46" t="s">
        <v>73</v>
      </c>
      <c r="B9" s="47">
        <f t="shared" ref="B9:H9" si="6">SUM(B40:B41,B46)-SUM(B45,B48)</f>
        <v>0</v>
      </c>
      <c r="C9" s="47">
        <f t="shared" si="6"/>
        <v>0</v>
      </c>
      <c r="D9" s="47">
        <f t="shared" si="6"/>
        <v>0</v>
      </c>
      <c r="E9" s="47">
        <f t="shared" si="6"/>
        <v>0</v>
      </c>
      <c r="F9" s="47">
        <f t="shared" si="6"/>
        <v>12681</v>
      </c>
      <c r="G9" s="47">
        <f t="shared" si="6"/>
        <v>16055</v>
      </c>
      <c r="H9" s="47">
        <f t="shared" si="6"/>
        <v>17430</v>
      </c>
      <c r="I9" s="47">
        <f t="shared" ref="I9:J9" si="7">SUM(I40:I41,I46)-SUM(I45,I48)</f>
        <v>16606</v>
      </c>
      <c r="J9" s="47">
        <f t="shared" si="7"/>
        <v>16150</v>
      </c>
      <c r="K9" s="47">
        <f t="shared" ref="K9:L9" si="8">SUM(K40:K41,K46)-SUM(K45,K48)</f>
        <v>15890</v>
      </c>
      <c r="L9" s="47">
        <f t="shared" si="8"/>
        <v>17512</v>
      </c>
      <c r="M9" s="47">
        <f t="shared" ref="M9" si="9">SUM(M40:M41,M46)-SUM(M45,M48)</f>
        <v>17421</v>
      </c>
      <c r="N9" s="47">
        <f t="shared" ref="N9" si="10">SUM(N40:N41,N46)-SUM(N45,N48)</f>
        <v>17441</v>
      </c>
      <c r="O9" s="47">
        <f>SUM(O40:O41,O46)-SUM(O45,O48)-3963.97229</f>
        <v>17872.027709999998</v>
      </c>
      <c r="P9" s="47">
        <f>SUM(P40:P41,P46)-SUM(P45,P48)</f>
        <v>19910</v>
      </c>
      <c r="Q9" s="47">
        <f>SUM(Q40:Q41,Q46)-SUM(Q45,Q48)</f>
        <v>19175</v>
      </c>
      <c r="R9" s="47">
        <f>SUM(R40:R41,R46)-SUM(R45,R48)</f>
        <v>19490</v>
      </c>
      <c r="S9" s="47">
        <f>SUM(S40:S41,S46)-SUM(S45,S48)</f>
        <v>19524</v>
      </c>
      <c r="T9" s="47">
        <f>SUM(T40:T41,T46)-SUM(T45,T48)</f>
        <v>20188</v>
      </c>
      <c r="U9" s="47">
        <f>SUM(U40:U41,U46)-SUM(U45,U48)</f>
        <v>22006</v>
      </c>
      <c r="W9" s="47">
        <f>SUM(W40:W41,W46)-SUM(W45,W48)</f>
        <v>0</v>
      </c>
      <c r="X9" s="47">
        <f>SUM(X40:X41,X46)-SUM(X45,X48)</f>
        <v>62772</v>
      </c>
      <c r="Y9" s="47">
        <f>SUM(Y40:Y41,Y46)-SUM(Y45,Y48)</f>
        <v>66973</v>
      </c>
      <c r="Z9" s="47">
        <f>SUM(Z40:Z41,Z46)-SUM(Z45,Z48)-3963.97229</f>
        <v>74398.027709999995</v>
      </c>
      <c r="AA9" s="47">
        <f>SUM(AA40:AA41,AA46)-SUM(AA45,AA48)</f>
        <v>81208</v>
      </c>
      <c r="AB9" s="33" t="s">
        <v>9</v>
      </c>
      <c r="AD9" s="242">
        <f>SUM(N9:Q9)-Z9</f>
        <v>0</v>
      </c>
      <c r="AE9" s="242">
        <f>SUM(R9:V9)-AA9</f>
        <v>0</v>
      </c>
    </row>
    <row r="10" spans="1:31" s="52" customFormat="1" ht="18" customHeight="1" x14ac:dyDescent="0.2">
      <c r="A10" s="49" t="s">
        <v>74</v>
      </c>
      <c r="B10" s="50" t="str">
        <f t="shared" ref="B10:H10" si="11">IFERROR(B9/B$8,"n/a")</f>
        <v>n/a</v>
      </c>
      <c r="C10" s="50" t="str">
        <f t="shared" si="11"/>
        <v>n/a</v>
      </c>
      <c r="D10" s="50" t="str">
        <f t="shared" si="11"/>
        <v>n/a</v>
      </c>
      <c r="E10" s="50" t="str">
        <f t="shared" si="11"/>
        <v>n/a</v>
      </c>
      <c r="F10" s="50">
        <f t="shared" si="11"/>
        <v>0.95310033821871476</v>
      </c>
      <c r="G10" s="50">
        <f t="shared" si="11"/>
        <v>0.94180794274652435</v>
      </c>
      <c r="H10" s="50">
        <f t="shared" si="11"/>
        <v>1.003627569528416</v>
      </c>
      <c r="I10" s="50">
        <f t="shared" ref="I10:J10" si="12">IFERROR(I9/I$8,"n/a")</f>
        <v>0.96160750477734669</v>
      </c>
      <c r="J10" s="50">
        <f t="shared" si="12"/>
        <v>0.93212512986263418</v>
      </c>
      <c r="K10" s="50">
        <f t="shared" ref="K10:L10" si="13">IFERROR(K9/K$8,"n/a")</f>
        <v>0.91902834008097167</v>
      </c>
      <c r="L10" s="50">
        <f t="shared" si="13"/>
        <v>0.93302786509670199</v>
      </c>
      <c r="M10" s="50">
        <f t="shared" ref="M10" si="14">IFERROR(M9/M$8,"n/a")</f>
        <v>0.92822890025575444</v>
      </c>
      <c r="N10" s="50">
        <f t="shared" ref="N10:O10" si="15">IFERROR(N9/N$8,"n/a")</f>
        <v>0.92939358414153261</v>
      </c>
      <c r="O10" s="50">
        <f t="shared" si="15"/>
        <v>0.95231138221345968</v>
      </c>
      <c r="P10" s="50">
        <f>IFERROR(P9/P$8,"n/a")</f>
        <v>0.96556741028128035</v>
      </c>
      <c r="Q10" s="50">
        <f>IFERROR(Q9/Q$8,"n/a")</f>
        <v>0.92983221801959071</v>
      </c>
      <c r="R10" s="50">
        <f t="shared" ref="R10:S10" si="16">IFERROR(R9/R$8,"n/a")</f>
        <v>0.94547394974289323</v>
      </c>
      <c r="S10" s="50">
        <f t="shared" si="16"/>
        <v>0.94675589176607511</v>
      </c>
      <c r="T10" s="50">
        <f t="shared" ref="T10:U10" si="17">IFERROR(T9/T$8,"n/a")</f>
        <v>0.94195595371407237</v>
      </c>
      <c r="U10" s="50">
        <f t="shared" si="17"/>
        <v>1.0266865727349073</v>
      </c>
      <c r="W10" s="50" t="str">
        <f>IFERROR(W9/W$8,"n/a")</f>
        <v>n/a</v>
      </c>
      <c r="X10" s="50">
        <f>IFERROR(X9/X$8,"n/a")</f>
        <v>0.96590139718101808</v>
      </c>
      <c r="Y10" s="50">
        <f>IFERROR(Y9/Y$8,"n/a")</f>
        <v>0.92820811331476172</v>
      </c>
      <c r="Z10" s="50">
        <f>IFERROR(Z9/Z$8,"n/a")</f>
        <v>0.94443703852745153</v>
      </c>
      <c r="AA10" s="50">
        <f>IFERROR(AA9/AA$8,"n/a")</f>
        <v>0.96558940334355903</v>
      </c>
      <c r="AB10" s="51" t="s">
        <v>9</v>
      </c>
      <c r="AD10" s="42"/>
    </row>
    <row r="11" spans="1:31" ht="18" customHeight="1" x14ac:dyDescent="0.2">
      <c r="A11" s="53" t="s">
        <v>75</v>
      </c>
      <c r="B11" s="54">
        <v>0</v>
      </c>
      <c r="C11" s="54">
        <v>0</v>
      </c>
      <c r="D11" s="54">
        <v>0</v>
      </c>
      <c r="E11" s="54">
        <v>0</v>
      </c>
      <c r="F11" s="54">
        <v>0</v>
      </c>
      <c r="G11" s="54">
        <v>0</v>
      </c>
      <c r="H11" s="54">
        <v>1275</v>
      </c>
      <c r="I11" s="54">
        <f>1159-189</f>
        <v>970</v>
      </c>
      <c r="J11" s="54">
        <v>0</v>
      </c>
      <c r="K11" s="54">
        <v>0</v>
      </c>
      <c r="L11" s="54">
        <v>0</v>
      </c>
      <c r="M11" s="54">
        <v>0</v>
      </c>
      <c r="N11" s="54">
        <v>0</v>
      </c>
      <c r="O11" s="54">
        <v>0</v>
      </c>
      <c r="P11" s="54">
        <v>0</v>
      </c>
      <c r="Q11" s="54">
        <v>0</v>
      </c>
      <c r="R11" s="54">
        <v>0</v>
      </c>
      <c r="S11" s="54">
        <v>0</v>
      </c>
      <c r="T11" s="54">
        <v>0</v>
      </c>
      <c r="U11" s="54">
        <v>0</v>
      </c>
      <c r="W11" s="54">
        <f>SUM(B11:E11)</f>
        <v>0</v>
      </c>
      <c r="X11" s="54">
        <f>SUM(F11:I11)</f>
        <v>2245</v>
      </c>
      <c r="Y11" s="54">
        <f>SUM(J11:M11)</f>
        <v>0</v>
      </c>
      <c r="Z11" s="54">
        <f>SUM(N11:Q11)</f>
        <v>0</v>
      </c>
      <c r="AA11" s="54">
        <f>SUM(R11:W11)</f>
        <v>0</v>
      </c>
      <c r="AB11" s="45" t="s">
        <v>9</v>
      </c>
      <c r="AD11" s="42"/>
    </row>
    <row r="12" spans="1:31" s="48" customFormat="1" ht="18" customHeight="1" x14ac:dyDescent="0.2">
      <c r="A12" s="46" t="s">
        <v>76</v>
      </c>
      <c r="B12" s="47">
        <f t="shared" ref="B12:H12" si="18">B9-B11</f>
        <v>0</v>
      </c>
      <c r="C12" s="47">
        <f t="shared" si="18"/>
        <v>0</v>
      </c>
      <c r="D12" s="47">
        <f t="shared" si="18"/>
        <v>0</v>
      </c>
      <c r="E12" s="47">
        <f t="shared" si="18"/>
        <v>0</v>
      </c>
      <c r="F12" s="47">
        <f t="shared" si="18"/>
        <v>12681</v>
      </c>
      <c r="G12" s="47">
        <f t="shared" si="18"/>
        <v>16055</v>
      </c>
      <c r="H12" s="47">
        <f t="shared" si="18"/>
        <v>16155</v>
      </c>
      <c r="I12" s="47">
        <f t="shared" ref="I12:J12" si="19">I9-I11</f>
        <v>15636</v>
      </c>
      <c r="J12" s="47">
        <f t="shared" si="19"/>
        <v>16150</v>
      </c>
      <c r="K12" s="47">
        <f t="shared" ref="K12:L12" si="20">K9-K11</f>
        <v>15890</v>
      </c>
      <c r="L12" s="47">
        <f t="shared" si="20"/>
        <v>17512</v>
      </c>
      <c r="M12" s="47">
        <f t="shared" ref="M12" si="21">M9-M11</f>
        <v>17421</v>
      </c>
      <c r="N12" s="47">
        <f t="shared" ref="N12:O12" si="22">N9-N11</f>
        <v>17441</v>
      </c>
      <c r="O12" s="47">
        <f t="shared" si="22"/>
        <v>17872.027709999998</v>
      </c>
      <c r="P12" s="47">
        <f t="shared" ref="P12:R12" si="23">P9-P11</f>
        <v>19910</v>
      </c>
      <c r="Q12" s="47">
        <f t="shared" si="23"/>
        <v>19175</v>
      </c>
      <c r="R12" s="47">
        <f t="shared" si="23"/>
        <v>19490</v>
      </c>
      <c r="S12" s="47">
        <f t="shared" ref="S12:T12" si="24">S9-S11</f>
        <v>19524</v>
      </c>
      <c r="T12" s="47">
        <f t="shared" si="24"/>
        <v>20188</v>
      </c>
      <c r="U12" s="47">
        <f t="shared" ref="U12" si="25">U9-U11</f>
        <v>22006</v>
      </c>
      <c r="W12" s="47">
        <f>W9-W11</f>
        <v>0</v>
      </c>
      <c r="X12" s="47">
        <f>X9-X11</f>
        <v>60527</v>
      </c>
      <c r="Y12" s="47">
        <f>Y9-Y11</f>
        <v>66973</v>
      </c>
      <c r="Z12" s="47">
        <f>Z9-Z11</f>
        <v>74398.027709999995</v>
      </c>
      <c r="AA12" s="47">
        <f>AA9-AA11</f>
        <v>81208</v>
      </c>
      <c r="AB12" s="33" t="s">
        <v>9</v>
      </c>
      <c r="AD12" s="242">
        <f>SUM(N12:Q12)-Z12</f>
        <v>0</v>
      </c>
      <c r="AE12" s="242">
        <f>SUM(R12:V12)-AA12</f>
        <v>0</v>
      </c>
    </row>
    <row r="13" spans="1:31" s="52" customFormat="1" ht="18" customHeight="1" x14ac:dyDescent="0.2">
      <c r="A13" s="49" t="s">
        <v>77</v>
      </c>
      <c r="B13" s="50" t="str">
        <f t="shared" ref="B13:H13" si="26">IFERROR(B12/B$8,"n/a")</f>
        <v>n/a</v>
      </c>
      <c r="C13" s="50" t="str">
        <f t="shared" si="26"/>
        <v>n/a</v>
      </c>
      <c r="D13" s="50" t="str">
        <f t="shared" si="26"/>
        <v>n/a</v>
      </c>
      <c r="E13" s="50" t="str">
        <f t="shared" si="26"/>
        <v>n/a</v>
      </c>
      <c r="F13" s="50">
        <f t="shared" si="26"/>
        <v>0.95310033821871476</v>
      </c>
      <c r="G13" s="50">
        <f t="shared" si="26"/>
        <v>0.94180794274652435</v>
      </c>
      <c r="H13" s="50">
        <f t="shared" si="26"/>
        <v>0.9302124719295215</v>
      </c>
      <c r="I13" s="50">
        <f t="shared" ref="I13:J13" si="27">IFERROR(I12/I$8,"n/a")</f>
        <v>0.90543748914239386</v>
      </c>
      <c r="J13" s="50">
        <f t="shared" si="27"/>
        <v>0.93212512986263418</v>
      </c>
      <c r="K13" s="50">
        <f t="shared" ref="K13:L13" si="28">IFERROR(K12/K$8,"n/a")</f>
        <v>0.91902834008097167</v>
      </c>
      <c r="L13" s="50">
        <f t="shared" si="28"/>
        <v>0.93302786509670199</v>
      </c>
      <c r="M13" s="50">
        <f t="shared" ref="M13" si="29">IFERROR(M12/M$8,"n/a")</f>
        <v>0.92822890025575444</v>
      </c>
      <c r="N13" s="50">
        <f t="shared" ref="N13:O13" si="30">IFERROR(N12/N$8,"n/a")</f>
        <v>0.92939358414153261</v>
      </c>
      <c r="O13" s="50">
        <f t="shared" si="30"/>
        <v>0.95231138221345968</v>
      </c>
      <c r="P13" s="50">
        <f t="shared" ref="P13:Q13" si="31">IFERROR(P12/P$8,"n/a")</f>
        <v>0.96556741028128035</v>
      </c>
      <c r="Q13" s="50">
        <f t="shared" si="31"/>
        <v>0.92983221801959071</v>
      </c>
      <c r="R13" s="50">
        <f>IFERROR(R12/R$8,"n/a")</f>
        <v>0.94547394974289323</v>
      </c>
      <c r="S13" s="50">
        <f>IFERROR(S12/S$8,"n/a")</f>
        <v>0.94675589176607511</v>
      </c>
      <c r="T13" s="50">
        <f>IFERROR(T12/T$8,"n/a")</f>
        <v>0.94195595371407237</v>
      </c>
      <c r="U13" s="50">
        <f>IFERROR(U12/U$8,"n/a")</f>
        <v>1.0266865727349073</v>
      </c>
      <c r="W13" s="50" t="str">
        <f>IFERROR(W12/W$8,"n/a")</f>
        <v>n/a</v>
      </c>
      <c r="X13" s="50">
        <f>IFERROR(X12/X$8,"n/a")</f>
        <v>0.93135655813380935</v>
      </c>
      <c r="Y13" s="50">
        <f>IFERROR(Y12/Y$8,"n/a")</f>
        <v>0.92820811331476172</v>
      </c>
      <c r="Z13" s="50">
        <f>IFERROR(Z12/Z$8,"n/a")</f>
        <v>0.94443703852745153</v>
      </c>
      <c r="AA13" s="50">
        <f>IFERROR(AA12/AA$8,"n/a")</f>
        <v>0.96558940334355903</v>
      </c>
      <c r="AB13" s="51" t="s">
        <v>9</v>
      </c>
      <c r="AD13" s="42"/>
    </row>
    <row r="14" spans="1:31" s="48" customFormat="1" ht="18" customHeight="1" x14ac:dyDescent="0.2">
      <c r="A14" s="46" t="s">
        <v>78</v>
      </c>
      <c r="B14" s="47">
        <f t="shared" ref="B14:H14" si="32">B67</f>
        <v>0</v>
      </c>
      <c r="C14" s="47">
        <f t="shared" si="32"/>
        <v>0</v>
      </c>
      <c r="D14" s="47">
        <f t="shared" si="32"/>
        <v>0</v>
      </c>
      <c r="E14" s="47">
        <f t="shared" si="32"/>
        <v>0</v>
      </c>
      <c r="F14" s="47">
        <f t="shared" si="32"/>
        <v>6048</v>
      </c>
      <c r="G14" s="47">
        <f t="shared" si="32"/>
        <v>8371</v>
      </c>
      <c r="H14" s="47">
        <f t="shared" si="32"/>
        <v>8536</v>
      </c>
      <c r="I14" s="47">
        <f t="shared" ref="I14:J14" si="33">I67</f>
        <v>-509</v>
      </c>
      <c r="J14" s="47">
        <f t="shared" si="33"/>
        <v>442</v>
      </c>
      <c r="K14" s="47">
        <f t="shared" ref="K14:L14" si="34">K67</f>
        <v>1730</v>
      </c>
      <c r="L14" s="47">
        <f t="shared" si="34"/>
        <v>-327</v>
      </c>
      <c r="M14" s="47">
        <f t="shared" ref="M14" si="35">M67</f>
        <v>-1784</v>
      </c>
      <c r="N14" s="47">
        <f t="shared" ref="N14:O14" si="36">N67</f>
        <v>-50</v>
      </c>
      <c r="O14" s="47">
        <f t="shared" si="36"/>
        <v>2682</v>
      </c>
      <c r="P14" s="47">
        <f t="shared" ref="P14:R14" si="37">P67</f>
        <v>14271</v>
      </c>
      <c r="Q14" s="47">
        <f t="shared" si="37"/>
        <v>6267</v>
      </c>
      <c r="R14" s="47">
        <f t="shared" si="37"/>
        <v>2705</v>
      </c>
      <c r="S14" s="47">
        <f t="shared" ref="S14:T14" si="38">S67</f>
        <v>6508</v>
      </c>
      <c r="T14" s="47">
        <f t="shared" si="38"/>
        <v>9785</v>
      </c>
      <c r="U14" s="47">
        <f t="shared" ref="U14" si="39">U67</f>
        <v>10135</v>
      </c>
      <c r="W14" s="47">
        <f>W67</f>
        <v>0</v>
      </c>
      <c r="X14" s="47">
        <f>X67</f>
        <v>22446</v>
      </c>
      <c r="Y14" s="47">
        <f>Y67</f>
        <v>61</v>
      </c>
      <c r="Z14" s="47">
        <f>Z67</f>
        <v>23170</v>
      </c>
      <c r="AA14" s="47">
        <f>AA67</f>
        <v>29133</v>
      </c>
      <c r="AB14" s="33" t="s">
        <v>9</v>
      </c>
      <c r="AD14" s="242">
        <f>SUM(N14:Q14)-Z14</f>
        <v>0</v>
      </c>
      <c r="AE14" s="242">
        <f>SUM(R14:V14)-AA14</f>
        <v>0</v>
      </c>
    </row>
    <row r="15" spans="1:31" ht="18" customHeight="1" x14ac:dyDescent="0.2">
      <c r="A15" s="43" t="s">
        <v>79</v>
      </c>
      <c r="B15" s="44"/>
      <c r="C15" s="44"/>
      <c r="D15" s="44"/>
      <c r="E15" s="44"/>
      <c r="F15" s="44"/>
      <c r="G15" s="44"/>
      <c r="H15" s="44"/>
      <c r="I15" s="44"/>
      <c r="J15" s="44"/>
      <c r="K15" s="44"/>
      <c r="L15" s="44"/>
      <c r="M15" s="44"/>
      <c r="N15" s="44"/>
      <c r="O15" s="44"/>
      <c r="P15" s="44"/>
      <c r="Q15" s="44"/>
      <c r="R15" s="44"/>
      <c r="S15" s="44"/>
      <c r="T15" s="44"/>
      <c r="U15" s="44"/>
      <c r="W15" s="44"/>
      <c r="X15" s="44"/>
      <c r="Y15" s="44"/>
      <c r="Z15" s="44"/>
      <c r="AA15" s="44"/>
      <c r="AB15" s="45" t="s">
        <v>9</v>
      </c>
      <c r="AD15" s="42"/>
      <c r="AE15" s="48"/>
    </row>
    <row r="16" spans="1:31" s="48" customFormat="1" ht="18" customHeight="1" x14ac:dyDescent="0.2">
      <c r="A16" s="46" t="s">
        <v>80</v>
      </c>
      <c r="B16" s="47">
        <f t="shared" ref="B16:H16" si="40">SUM(B101:B102,B114:B115)</f>
        <v>312128</v>
      </c>
      <c r="C16" s="47">
        <f t="shared" si="40"/>
        <v>312554</v>
      </c>
      <c r="D16" s="47">
        <f t="shared" si="40"/>
        <v>318303</v>
      </c>
      <c r="E16" s="47">
        <f t="shared" si="40"/>
        <v>317830</v>
      </c>
      <c r="F16" s="47">
        <f t="shared" si="40"/>
        <v>326026</v>
      </c>
      <c r="G16" s="47">
        <f t="shared" si="40"/>
        <v>320199</v>
      </c>
      <c r="H16" s="47">
        <f t="shared" si="40"/>
        <v>328179</v>
      </c>
      <c r="I16" s="47">
        <f t="shared" ref="I16:J16" si="41">SUM(I101:I102,I114:I115)</f>
        <v>333300</v>
      </c>
      <c r="J16" s="47">
        <f t="shared" si="41"/>
        <v>346231</v>
      </c>
      <c r="K16" s="47">
        <f t="shared" ref="K16:L16" si="42">SUM(K101:K102,K114:K115)</f>
        <v>348438</v>
      </c>
      <c r="L16" s="47">
        <f t="shared" si="42"/>
        <v>363405</v>
      </c>
      <c r="M16" s="47">
        <f t="shared" ref="M16" si="43">SUM(M101:M102,M114:M115)</f>
        <v>370124</v>
      </c>
      <c r="N16" s="47">
        <f t="shared" ref="N16:O16" si="44">SUM(N101:N102,N114:N115)</f>
        <v>385374</v>
      </c>
      <c r="O16" s="47">
        <f t="shared" si="44"/>
        <v>391632</v>
      </c>
      <c r="P16" s="47">
        <f t="shared" ref="P16:R16" si="45">SUM(P101:P102,P114:P115)</f>
        <v>393705</v>
      </c>
      <c r="Q16" s="47">
        <f t="shared" si="45"/>
        <v>393141</v>
      </c>
      <c r="R16" s="47">
        <f t="shared" si="45"/>
        <v>407572</v>
      </c>
      <c r="S16" s="47">
        <f t="shared" ref="S16:T16" si="46">SUM(S101:S102,S114:S115)</f>
        <v>401905</v>
      </c>
      <c r="T16" s="47">
        <f t="shared" si="46"/>
        <v>409568</v>
      </c>
      <c r="U16" s="47">
        <f t="shared" ref="U16" si="47">SUM(U101:U102,U114:U115)</f>
        <v>402623</v>
      </c>
      <c r="W16" s="47">
        <f>SUM(W101:W102,W114:W115)</f>
        <v>317830</v>
      </c>
      <c r="X16" s="47">
        <f>SUM(X101:X102,X114:X115)</f>
        <v>333300</v>
      </c>
      <c r="Y16" s="47">
        <f>SUM(Y101:Y102,Y114:Y115)</f>
        <v>370124</v>
      </c>
      <c r="Z16" s="47">
        <f>SUM(Z101:Z102,Z114:Z115)</f>
        <v>393141</v>
      </c>
      <c r="AA16" s="47">
        <f ca="1">SUM(AA101:AA102,AA114:AA115)</f>
        <v>402623</v>
      </c>
      <c r="AB16" s="33" t="s">
        <v>9</v>
      </c>
      <c r="AD16" s="42"/>
    </row>
    <row r="17" spans="1:31" s="48" customFormat="1" ht="18" customHeight="1" x14ac:dyDescent="0.2">
      <c r="A17" s="46" t="s">
        <v>81</v>
      </c>
      <c r="B17" s="47">
        <f t="shared" ref="B17:H17" si="48">SUM(B101:B102,B114:B115)-SUM(B72:B74,B88)</f>
        <v>20473</v>
      </c>
      <c r="C17" s="47">
        <f t="shared" si="48"/>
        <v>76095</v>
      </c>
      <c r="D17" s="47">
        <f t="shared" si="48"/>
        <v>190033</v>
      </c>
      <c r="E17" s="47">
        <f t="shared" si="48"/>
        <v>268998</v>
      </c>
      <c r="F17" s="47">
        <f t="shared" si="48"/>
        <v>303728</v>
      </c>
      <c r="G17" s="47">
        <f t="shared" si="48"/>
        <v>299749</v>
      </c>
      <c r="H17" s="47">
        <f t="shared" si="48"/>
        <v>312702</v>
      </c>
      <c r="I17" s="47">
        <f t="shared" ref="I17:J17" si="49">SUM(I101:I102,I114:I115)-SUM(I72:I74,I88)</f>
        <v>319448</v>
      </c>
      <c r="J17" s="47">
        <f t="shared" si="49"/>
        <v>343311</v>
      </c>
      <c r="K17" s="47">
        <f t="shared" ref="K17:L17" si="50">SUM(K101:K102,K114:K115)-SUM(K72:K74,K88)</f>
        <v>346614</v>
      </c>
      <c r="L17" s="47">
        <f t="shared" si="50"/>
        <v>356016</v>
      </c>
      <c r="M17" s="47">
        <f t="shared" ref="M17" si="51">SUM(M101:M102,M114:M115)-SUM(M72:M74,M88)</f>
        <v>364691</v>
      </c>
      <c r="N17" s="47">
        <f t="shared" ref="N17:O17" si="52">SUM(N101:N102,N114:N115)-SUM(N72:N74,N88)</f>
        <v>359816</v>
      </c>
      <c r="O17" s="47">
        <f t="shared" si="52"/>
        <v>383973</v>
      </c>
      <c r="P17" s="47">
        <f t="shared" ref="P17:R17" si="53">SUM(P101:P102,P114:P115)-SUM(P72:P74,P88)</f>
        <v>376555</v>
      </c>
      <c r="Q17" s="47">
        <f t="shared" si="53"/>
        <v>381664</v>
      </c>
      <c r="R17" s="47">
        <f t="shared" si="53"/>
        <v>376290</v>
      </c>
      <c r="S17" s="47">
        <f t="shared" ref="S17:T17" si="54">SUM(S101:S102,S114:S115)-SUM(S72:S74,S88)</f>
        <v>391526</v>
      </c>
      <c r="T17" s="47">
        <f t="shared" si="54"/>
        <v>377675</v>
      </c>
      <c r="U17" s="47">
        <f t="shared" ref="U17" si="55">SUM(U101:U102,U114:U115)-SUM(U72:U74,U88)</f>
        <v>393288</v>
      </c>
      <c r="W17" s="47">
        <f>SUM(W101:W102,W114:W115)-SUM(W72:W74,W88)</f>
        <v>268998</v>
      </c>
      <c r="X17" s="47">
        <f>SUM(X101:X102,X114:X115)-SUM(X72:X74,X88)</f>
        <v>319448</v>
      </c>
      <c r="Y17" s="47">
        <f>SUM(Y101:Y102,Y114:Y115)-SUM(Y72:Y74,Y88)</f>
        <v>364691</v>
      </c>
      <c r="Z17" s="47">
        <f>SUM(Z101:Z102,Z114:Z115)-SUM(Z72:Z74,Z88)</f>
        <v>381664</v>
      </c>
      <c r="AA17" s="47">
        <f ca="1">SUM(AA101:AA102,AA114:AA115)-SUM(AA72:AA74,AA88)</f>
        <v>393288</v>
      </c>
      <c r="AB17" s="33" t="s">
        <v>9</v>
      </c>
      <c r="AD17" s="42"/>
    </row>
    <row r="18" spans="1:31" ht="18" customHeight="1" x14ac:dyDescent="0.2">
      <c r="A18" s="43" t="s">
        <v>82</v>
      </c>
      <c r="B18" s="44"/>
      <c r="C18" s="44"/>
      <c r="D18" s="44"/>
      <c r="E18" s="44"/>
      <c r="F18" s="44"/>
      <c r="G18" s="44"/>
      <c r="H18" s="44"/>
      <c r="I18" s="44"/>
      <c r="J18" s="44"/>
      <c r="K18" s="44"/>
      <c r="L18" s="44"/>
      <c r="M18" s="44"/>
      <c r="N18" s="44"/>
      <c r="O18" s="44"/>
      <c r="P18" s="44"/>
      <c r="Q18" s="44"/>
      <c r="R18" s="44"/>
      <c r="S18" s="44"/>
      <c r="T18" s="44"/>
      <c r="U18" s="44"/>
      <c r="W18" s="44"/>
      <c r="X18" s="44"/>
      <c r="Y18" s="44"/>
      <c r="Z18" s="44"/>
      <c r="AA18" s="44"/>
      <c r="AB18" s="45" t="s">
        <v>9</v>
      </c>
      <c r="AD18" s="48"/>
      <c r="AE18" s="48"/>
    </row>
    <row r="19" spans="1:31" s="48" customFormat="1" ht="18" customHeight="1" x14ac:dyDescent="0.2">
      <c r="A19" s="46" t="s">
        <v>83</v>
      </c>
      <c r="B19" s="47">
        <v>0</v>
      </c>
      <c r="C19" s="47">
        <v>0</v>
      </c>
      <c r="D19" s="47">
        <v>0</v>
      </c>
      <c r="E19" s="47">
        <v>0</v>
      </c>
      <c r="F19" s="47">
        <v>0</v>
      </c>
      <c r="G19" s="47">
        <v>0</v>
      </c>
      <c r="H19" s="47">
        <v>0</v>
      </c>
      <c r="I19" s="47">
        <v>10000</v>
      </c>
      <c r="J19" s="47">
        <v>27000</v>
      </c>
      <c r="K19" s="47">
        <v>6500</v>
      </c>
      <c r="L19" s="47">
        <v>9469</v>
      </c>
      <c r="M19" s="47">
        <v>0</v>
      </c>
      <c r="N19" s="47">
        <v>0</v>
      </c>
      <c r="O19" s="47">
        <v>25000</v>
      </c>
      <c r="P19" s="47">
        <v>11000</v>
      </c>
      <c r="Q19" s="47">
        <v>14000</v>
      </c>
      <c r="R19" s="47">
        <v>0</v>
      </c>
      <c r="S19" s="47">
        <v>25000</v>
      </c>
      <c r="T19" s="47">
        <v>0</v>
      </c>
      <c r="U19" s="47">
        <v>26500</v>
      </c>
      <c r="W19" s="47">
        <f>SUM(B19:E19)</f>
        <v>0</v>
      </c>
      <c r="X19" s="47">
        <f>SUM(F19:I19)</f>
        <v>10000</v>
      </c>
      <c r="Y19" s="47">
        <f>SUM(J19:M19)</f>
        <v>42969</v>
      </c>
      <c r="Z19" s="47">
        <f>SUM(N19:Q19)</f>
        <v>50000</v>
      </c>
      <c r="AA19" s="56">
        <f>SUM(R19:V19)</f>
        <v>51500</v>
      </c>
      <c r="AB19" s="33" t="s">
        <v>9</v>
      </c>
      <c r="AD19" s="242">
        <f>SUM(N19:Q19)-Z19</f>
        <v>0</v>
      </c>
      <c r="AE19" s="242">
        <f>SUM(R19:V19)-AA19</f>
        <v>0</v>
      </c>
    </row>
    <row r="20" spans="1:31" ht="15.95" customHeight="1" x14ac:dyDescent="0.2">
      <c r="G20" s="217"/>
      <c r="J20" s="217"/>
      <c r="K20" s="223"/>
      <c r="L20" s="223"/>
      <c r="M20" s="217"/>
      <c r="N20" s="217"/>
      <c r="O20" s="217"/>
      <c r="P20" s="217"/>
      <c r="Q20" s="217"/>
      <c r="R20" s="217"/>
      <c r="S20" s="217"/>
      <c r="T20" s="217"/>
      <c r="U20" s="217"/>
      <c r="Z20" s="217"/>
      <c r="AA20" s="217"/>
      <c r="AB20" s="45" t="s">
        <v>9</v>
      </c>
      <c r="AD20" s="217"/>
    </row>
    <row r="21" spans="1:31" s="42" customFormat="1" ht="15.95" customHeight="1" x14ac:dyDescent="0.2">
      <c r="A21" s="39" t="s">
        <v>84</v>
      </c>
      <c r="B21" s="40"/>
      <c r="C21" s="40"/>
      <c r="D21" s="40"/>
      <c r="E21" s="40"/>
      <c r="F21" s="40"/>
      <c r="G21" s="40"/>
      <c r="H21" s="40"/>
      <c r="I21" s="40"/>
      <c r="J21" s="40"/>
      <c r="K21" s="40"/>
      <c r="L21" s="40"/>
      <c r="M21" s="40"/>
      <c r="N21" s="40"/>
      <c r="O21" s="40"/>
      <c r="P21" s="40"/>
      <c r="Q21" s="40"/>
      <c r="R21" s="40"/>
      <c r="S21" s="40"/>
      <c r="T21" s="40"/>
      <c r="U21" s="40"/>
      <c r="W21" s="40"/>
      <c r="X21" s="40"/>
      <c r="Y21" s="40"/>
      <c r="Z21" s="40"/>
      <c r="AA21" s="40"/>
      <c r="AB21" s="41" t="s">
        <v>9</v>
      </c>
    </row>
    <row r="22" spans="1:31" ht="15.95" customHeight="1" outlineLevel="1" x14ac:dyDescent="0.2">
      <c r="A22" s="55" t="s">
        <v>85</v>
      </c>
      <c r="B22" s="56">
        <v>0</v>
      </c>
      <c r="C22" s="56">
        <v>0</v>
      </c>
      <c r="D22" s="56">
        <v>0</v>
      </c>
      <c r="E22" s="56">
        <v>0</v>
      </c>
      <c r="F22" s="56">
        <v>14867</v>
      </c>
      <c r="G22" s="56">
        <v>19049</v>
      </c>
      <c r="H22" s="56">
        <v>19406</v>
      </c>
      <c r="I22" s="56">
        <f t="shared" ref="I22:N22" si="56">SUM(I23:I28)</f>
        <v>19297</v>
      </c>
      <c r="J22" s="56">
        <f t="shared" si="56"/>
        <v>19359</v>
      </c>
      <c r="K22" s="56">
        <f t="shared" si="56"/>
        <v>19319</v>
      </c>
      <c r="L22" s="56">
        <f t="shared" si="56"/>
        <v>20977</v>
      </c>
      <c r="M22" s="56">
        <f t="shared" si="56"/>
        <v>20970</v>
      </c>
      <c r="N22" s="56">
        <f t="shared" si="56"/>
        <v>20970</v>
      </c>
      <c r="O22" s="56">
        <f t="shared" ref="O22" si="57">SUM(O23:O28)</f>
        <v>20969</v>
      </c>
      <c r="P22" s="56">
        <f>SUM(P23:P28)</f>
        <v>23043</v>
      </c>
      <c r="Q22" s="56">
        <f t="shared" ref="Q22:T22" si="58">SUM(Q23:Q28)</f>
        <v>23043</v>
      </c>
      <c r="R22" s="56">
        <f t="shared" si="58"/>
        <v>23034</v>
      </c>
      <c r="S22" s="56">
        <f t="shared" si="58"/>
        <v>23043</v>
      </c>
      <c r="T22" s="56">
        <f t="shared" si="58"/>
        <v>23949</v>
      </c>
      <c r="U22" s="56">
        <f t="shared" ref="U22" si="59">SUM(U23:U28)</f>
        <v>23950</v>
      </c>
      <c r="W22" s="56">
        <f>SUM(B22:E22)</f>
        <v>0</v>
      </c>
      <c r="X22" s="56">
        <f t="shared" ref="X22:X67" si="60">SUM(F22:I22)</f>
        <v>72619</v>
      </c>
      <c r="Y22" s="56">
        <f t="shared" ref="Y22:Y67" si="61">SUM(J22:M22)</f>
        <v>80625</v>
      </c>
      <c r="Z22" s="56">
        <f>SUM(N22:Q22)</f>
        <v>88025</v>
      </c>
      <c r="AA22" s="56">
        <f>SUM(R22:V22)</f>
        <v>93976</v>
      </c>
      <c r="AB22" s="45" t="s">
        <v>9</v>
      </c>
      <c r="AD22" s="242">
        <f>SUM(N22:Q22)-Z22</f>
        <v>0</v>
      </c>
      <c r="AE22" s="242">
        <f>SUM(R22:V22)-AA22</f>
        <v>0</v>
      </c>
    </row>
    <row r="23" spans="1:31" ht="15.95" customHeight="1" outlineLevel="1" x14ac:dyDescent="0.2">
      <c r="A23" s="57" t="s">
        <v>86</v>
      </c>
      <c r="B23" s="58">
        <v>0</v>
      </c>
      <c r="C23" s="58">
        <v>0</v>
      </c>
      <c r="D23" s="58">
        <v>0</v>
      </c>
      <c r="E23" s="58">
        <v>0</v>
      </c>
      <c r="F23" s="58">
        <v>14867</v>
      </c>
      <c r="G23" s="58">
        <v>19049</v>
      </c>
      <c r="H23" s="58">
        <v>19406</v>
      </c>
      <c r="I23" s="58">
        <v>19297</v>
      </c>
      <c r="J23" s="58">
        <v>19359</v>
      </c>
      <c r="K23" s="58">
        <v>19319</v>
      </c>
      <c r="L23" s="58">
        <v>20977</v>
      </c>
      <c r="M23" s="58">
        <v>20970</v>
      </c>
      <c r="N23" s="58">
        <v>20970</v>
      </c>
      <c r="O23" s="58">
        <v>20969</v>
      </c>
      <c r="P23" s="58">
        <v>23043</v>
      </c>
      <c r="Q23" s="58">
        <v>23043</v>
      </c>
      <c r="R23" s="58">
        <v>23034</v>
      </c>
      <c r="S23" s="58">
        <v>23043</v>
      </c>
      <c r="T23" s="58">
        <v>23949</v>
      </c>
      <c r="U23" s="58">
        <v>23950</v>
      </c>
      <c r="W23" s="58">
        <f t="shared" ref="W23:W67" si="62">SUM(B23:E23)</f>
        <v>0</v>
      </c>
      <c r="X23" s="58">
        <f t="shared" si="60"/>
        <v>72619</v>
      </c>
      <c r="Y23" s="58">
        <f t="shared" si="61"/>
        <v>80625</v>
      </c>
      <c r="Z23" s="58">
        <f t="shared" ref="Z23:Z67" si="63">SUM(N23:Q23)</f>
        <v>88025</v>
      </c>
      <c r="AA23" s="58">
        <f t="shared" ref="AA23:AA67" si="64">SUM(R23:V23)</f>
        <v>93976</v>
      </c>
      <c r="AB23" s="45" t="s">
        <v>9</v>
      </c>
      <c r="AD23" s="242">
        <f t="shared" ref="AD23:AD67" si="65">SUM(N23:Q23)-Z23</f>
        <v>0</v>
      </c>
      <c r="AE23" s="242">
        <f t="shared" ref="AE23:AE67" si="66">SUM(R23:V23)-AA23</f>
        <v>0</v>
      </c>
    </row>
    <row r="24" spans="1:31" ht="15.95" customHeight="1" outlineLevel="1" x14ac:dyDescent="0.2">
      <c r="A24" s="57" t="s">
        <v>87</v>
      </c>
      <c r="B24" s="58">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W24" s="58">
        <f t="shared" si="62"/>
        <v>0</v>
      </c>
      <c r="X24" s="58">
        <f t="shared" si="60"/>
        <v>0</v>
      </c>
      <c r="Y24" s="58">
        <f t="shared" si="61"/>
        <v>0</v>
      </c>
      <c r="Z24" s="58">
        <f t="shared" si="63"/>
        <v>0</v>
      </c>
      <c r="AA24" s="58">
        <f t="shared" si="64"/>
        <v>0</v>
      </c>
      <c r="AB24" s="45" t="s">
        <v>9</v>
      </c>
      <c r="AD24" s="242">
        <f t="shared" si="65"/>
        <v>0</v>
      </c>
      <c r="AE24" s="242">
        <f t="shared" si="66"/>
        <v>0</v>
      </c>
    </row>
    <row r="25" spans="1:31" ht="15.95" customHeight="1" outlineLevel="1" x14ac:dyDescent="0.2">
      <c r="A25" s="57" t="s">
        <v>88</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W25" s="58">
        <f t="shared" si="62"/>
        <v>0</v>
      </c>
      <c r="X25" s="58">
        <f t="shared" si="60"/>
        <v>0</v>
      </c>
      <c r="Y25" s="58">
        <f t="shared" si="61"/>
        <v>0</v>
      </c>
      <c r="Z25" s="58">
        <f t="shared" si="63"/>
        <v>0</v>
      </c>
      <c r="AA25" s="58">
        <f t="shared" si="64"/>
        <v>0</v>
      </c>
      <c r="AB25" s="45" t="s">
        <v>9</v>
      </c>
      <c r="AD25" s="242">
        <f t="shared" si="65"/>
        <v>0</v>
      </c>
      <c r="AE25" s="242">
        <f t="shared" si="66"/>
        <v>0</v>
      </c>
    </row>
    <row r="26" spans="1:31" ht="15.95" customHeight="1" outlineLevel="1" x14ac:dyDescent="0.2">
      <c r="A26" s="57" t="s">
        <v>89</v>
      </c>
      <c r="B26" s="58">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W26" s="58">
        <f t="shared" si="62"/>
        <v>0</v>
      </c>
      <c r="X26" s="58">
        <f t="shared" si="60"/>
        <v>0</v>
      </c>
      <c r="Y26" s="58">
        <f t="shared" si="61"/>
        <v>0</v>
      </c>
      <c r="Z26" s="58">
        <f t="shared" si="63"/>
        <v>0</v>
      </c>
      <c r="AA26" s="58">
        <f t="shared" si="64"/>
        <v>0</v>
      </c>
      <c r="AB26" s="45" t="s">
        <v>9</v>
      </c>
      <c r="AD26" s="242">
        <f t="shared" si="65"/>
        <v>0</v>
      </c>
      <c r="AE26" s="242">
        <f t="shared" si="66"/>
        <v>0</v>
      </c>
    </row>
    <row r="27" spans="1:31" ht="15.95" customHeight="1" outlineLevel="1" x14ac:dyDescent="0.2">
      <c r="A27" s="57" t="s">
        <v>90</v>
      </c>
      <c r="B27" s="58">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W27" s="58">
        <f t="shared" si="62"/>
        <v>0</v>
      </c>
      <c r="X27" s="58">
        <f t="shared" si="60"/>
        <v>0</v>
      </c>
      <c r="Y27" s="58">
        <f t="shared" si="61"/>
        <v>0</v>
      </c>
      <c r="Z27" s="58">
        <f t="shared" si="63"/>
        <v>0</v>
      </c>
      <c r="AA27" s="58">
        <f t="shared" si="64"/>
        <v>0</v>
      </c>
      <c r="AB27" s="45" t="s">
        <v>9</v>
      </c>
      <c r="AD27" s="242">
        <f t="shared" si="65"/>
        <v>0</v>
      </c>
      <c r="AE27" s="242">
        <f t="shared" si="66"/>
        <v>0</v>
      </c>
    </row>
    <row r="28" spans="1:31" ht="15.95" customHeight="1" outlineLevel="1" x14ac:dyDescent="0.2">
      <c r="A28" s="57" t="s">
        <v>91</v>
      </c>
      <c r="B28" s="58">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W28" s="58">
        <f t="shared" si="62"/>
        <v>0</v>
      </c>
      <c r="X28" s="58">
        <f t="shared" si="60"/>
        <v>0</v>
      </c>
      <c r="Y28" s="58">
        <f t="shared" si="61"/>
        <v>0</v>
      </c>
      <c r="Z28" s="58">
        <f t="shared" si="63"/>
        <v>0</v>
      </c>
      <c r="AA28" s="58">
        <f t="shared" si="64"/>
        <v>0</v>
      </c>
      <c r="AB28" s="45" t="s">
        <v>9</v>
      </c>
      <c r="AD28" s="242">
        <f t="shared" si="65"/>
        <v>0</v>
      </c>
      <c r="AE28" s="242">
        <f t="shared" si="66"/>
        <v>0</v>
      </c>
    </row>
    <row r="29" spans="1:31" ht="15.95" customHeight="1" outlineLevel="1" x14ac:dyDescent="0.2">
      <c r="A29" s="55" t="s">
        <v>92</v>
      </c>
      <c r="B29" s="56">
        <v>0</v>
      </c>
      <c r="C29" s="56">
        <v>0</v>
      </c>
      <c r="D29" s="56">
        <v>0</v>
      </c>
      <c r="E29" s="56">
        <v>0</v>
      </c>
      <c r="F29" s="56">
        <v>-1562</v>
      </c>
      <c r="G29" s="56">
        <v>-2002</v>
      </c>
      <c r="H29" s="56">
        <v>-2039</v>
      </c>
      <c r="I29" s="56">
        <f t="shared" ref="I29:N29" si="67">SUM(I30:I39)</f>
        <v>-2028</v>
      </c>
      <c r="J29" s="56">
        <f t="shared" si="67"/>
        <v>-2033</v>
      </c>
      <c r="K29" s="56">
        <f t="shared" si="67"/>
        <v>-2029</v>
      </c>
      <c r="L29" s="56">
        <f t="shared" si="67"/>
        <v>-2208</v>
      </c>
      <c r="M29" s="56">
        <f t="shared" si="67"/>
        <v>-2202</v>
      </c>
      <c r="N29" s="56">
        <f t="shared" si="67"/>
        <v>-2204</v>
      </c>
      <c r="O29" s="56">
        <f t="shared" ref="O29:T29" si="68">SUM(O30:O39)</f>
        <v>-2202</v>
      </c>
      <c r="P29" s="56">
        <f t="shared" si="68"/>
        <v>-2423</v>
      </c>
      <c r="Q29" s="56">
        <f t="shared" si="68"/>
        <v>-2421</v>
      </c>
      <c r="R29" s="56">
        <f t="shared" si="68"/>
        <v>-2420</v>
      </c>
      <c r="S29" s="56">
        <f t="shared" si="68"/>
        <v>-2421</v>
      </c>
      <c r="T29" s="56">
        <f t="shared" si="68"/>
        <v>-2517</v>
      </c>
      <c r="U29" s="56">
        <f t="shared" ref="U29" si="69">SUM(U30:U39)</f>
        <v>-2516</v>
      </c>
      <c r="W29" s="56">
        <f t="shared" si="62"/>
        <v>0</v>
      </c>
      <c r="X29" s="56">
        <f t="shared" si="60"/>
        <v>-7631</v>
      </c>
      <c r="Y29" s="56">
        <f t="shared" si="61"/>
        <v>-8472</v>
      </c>
      <c r="Z29" s="56">
        <f t="shared" si="63"/>
        <v>-9250</v>
      </c>
      <c r="AA29" s="56">
        <f t="shared" si="64"/>
        <v>-9874</v>
      </c>
      <c r="AB29" s="56"/>
      <c r="AC29" s="56"/>
      <c r="AD29" s="242">
        <f t="shared" si="65"/>
        <v>0</v>
      </c>
      <c r="AE29" s="242">
        <f t="shared" si="66"/>
        <v>0</v>
      </c>
    </row>
    <row r="30" spans="1:31" ht="15.95" customHeight="1" outlineLevel="1" x14ac:dyDescent="0.2">
      <c r="A30" s="57" t="s">
        <v>93</v>
      </c>
      <c r="B30" s="58">
        <v>0</v>
      </c>
      <c r="C30" s="58">
        <v>0</v>
      </c>
      <c r="D30" s="58">
        <v>0</v>
      </c>
      <c r="E30" s="58">
        <v>0</v>
      </c>
      <c r="F30" s="58">
        <v>-245</v>
      </c>
      <c r="G30" s="58">
        <v>-315</v>
      </c>
      <c r="H30" s="58">
        <v>-320</v>
      </c>
      <c r="I30" s="58">
        <v>-318</v>
      </c>
      <c r="J30" s="58">
        <v>-319</v>
      </c>
      <c r="K30" s="58">
        <v>-319</v>
      </c>
      <c r="L30" s="58">
        <v>-346</v>
      </c>
      <c r="M30" s="58">
        <v>-346</v>
      </c>
      <c r="N30" s="58">
        <v>-346</v>
      </c>
      <c r="O30" s="58">
        <v>-346</v>
      </c>
      <c r="P30" s="58">
        <v>-380</v>
      </c>
      <c r="Q30" s="58">
        <v>-380</v>
      </c>
      <c r="R30" s="58">
        <v>-380</v>
      </c>
      <c r="S30" s="58">
        <v>-380</v>
      </c>
      <c r="T30" s="58">
        <v>-395</v>
      </c>
      <c r="U30" s="58">
        <v>-396</v>
      </c>
      <c r="W30" s="58">
        <f t="shared" si="62"/>
        <v>0</v>
      </c>
      <c r="X30" s="58">
        <f t="shared" si="60"/>
        <v>-1198</v>
      </c>
      <c r="Y30" s="58">
        <f t="shared" si="61"/>
        <v>-1330</v>
      </c>
      <c r="Z30" s="58">
        <f t="shared" si="63"/>
        <v>-1452</v>
      </c>
      <c r="AA30" s="58">
        <f t="shared" si="64"/>
        <v>-1551</v>
      </c>
      <c r="AB30" s="45" t="s">
        <v>9</v>
      </c>
      <c r="AD30" s="242">
        <f t="shared" si="65"/>
        <v>0</v>
      </c>
      <c r="AE30" s="242">
        <f t="shared" si="66"/>
        <v>0</v>
      </c>
    </row>
    <row r="31" spans="1:31" ht="15.95" customHeight="1" outlineLevel="1" x14ac:dyDescent="0.2">
      <c r="A31" s="57" t="s">
        <v>94</v>
      </c>
      <c r="B31" s="58">
        <v>0</v>
      </c>
      <c r="C31" s="58">
        <v>0</v>
      </c>
      <c r="D31" s="58">
        <v>0</v>
      </c>
      <c r="E31" s="58">
        <v>0</v>
      </c>
      <c r="F31" s="58">
        <v>-1130</v>
      </c>
      <c r="G31" s="58">
        <v>-1448</v>
      </c>
      <c r="H31" s="58">
        <v>-1474</v>
      </c>
      <c r="I31" s="58">
        <v>-1467</v>
      </c>
      <c r="J31" s="58">
        <v>-1471</v>
      </c>
      <c r="K31" s="58">
        <v>-1468</v>
      </c>
      <c r="L31" s="58">
        <v>-1595</v>
      </c>
      <c r="M31" s="58">
        <v>-1593</v>
      </c>
      <c r="N31" s="58">
        <v>-1594</v>
      </c>
      <c r="O31" s="58">
        <v>-1593</v>
      </c>
      <c r="P31" s="58">
        <v>-1752</v>
      </c>
      <c r="Q31" s="58">
        <v>-1751</v>
      </c>
      <c r="R31" s="58">
        <v>-1751</v>
      </c>
      <c r="S31" s="58">
        <v>-1751</v>
      </c>
      <c r="T31" s="58">
        <v>-1820</v>
      </c>
      <c r="U31" s="58">
        <v>-1820</v>
      </c>
      <c r="W31" s="58">
        <f t="shared" si="62"/>
        <v>0</v>
      </c>
      <c r="X31" s="58">
        <f t="shared" si="60"/>
        <v>-5519</v>
      </c>
      <c r="Y31" s="58">
        <f t="shared" si="61"/>
        <v>-6127</v>
      </c>
      <c r="Z31" s="58">
        <f t="shared" si="63"/>
        <v>-6690</v>
      </c>
      <c r="AA31" s="58">
        <f t="shared" si="64"/>
        <v>-7142</v>
      </c>
      <c r="AB31" s="45" t="s">
        <v>9</v>
      </c>
      <c r="AD31" s="242">
        <f t="shared" si="65"/>
        <v>0</v>
      </c>
      <c r="AE31" s="242">
        <f t="shared" si="66"/>
        <v>0</v>
      </c>
    </row>
    <row r="32" spans="1:31" ht="15.95" customHeight="1" outlineLevel="1" x14ac:dyDescent="0.2">
      <c r="A32" s="57" t="s">
        <v>95</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W32" s="58">
        <f t="shared" si="62"/>
        <v>0</v>
      </c>
      <c r="X32" s="58">
        <f t="shared" si="60"/>
        <v>0</v>
      </c>
      <c r="Y32" s="58">
        <f t="shared" si="61"/>
        <v>0</v>
      </c>
      <c r="Z32" s="58">
        <f t="shared" si="63"/>
        <v>0</v>
      </c>
      <c r="AA32" s="58">
        <f t="shared" si="64"/>
        <v>0</v>
      </c>
      <c r="AB32" s="45" t="s">
        <v>9</v>
      </c>
      <c r="AD32" s="242">
        <f t="shared" si="65"/>
        <v>0</v>
      </c>
      <c r="AE32" s="242">
        <f t="shared" si="66"/>
        <v>0</v>
      </c>
    </row>
    <row r="33" spans="1:33" ht="15.95" customHeight="1" outlineLevel="1" x14ac:dyDescent="0.2">
      <c r="A33" s="57" t="s">
        <v>96</v>
      </c>
      <c r="B33" s="58">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W33" s="58">
        <f t="shared" si="62"/>
        <v>0</v>
      </c>
      <c r="X33" s="58">
        <f t="shared" si="60"/>
        <v>0</v>
      </c>
      <c r="Y33" s="58">
        <f t="shared" si="61"/>
        <v>0</v>
      </c>
      <c r="Z33" s="58">
        <f t="shared" si="63"/>
        <v>0</v>
      </c>
      <c r="AA33" s="58">
        <f t="shared" si="64"/>
        <v>0</v>
      </c>
      <c r="AB33" s="45" t="s">
        <v>9</v>
      </c>
      <c r="AD33" s="242">
        <f t="shared" si="65"/>
        <v>0</v>
      </c>
      <c r="AE33" s="242">
        <f t="shared" si="66"/>
        <v>0</v>
      </c>
    </row>
    <row r="34" spans="1:33" ht="15.95" customHeight="1" outlineLevel="1" x14ac:dyDescent="0.2">
      <c r="A34" s="57" t="s">
        <v>97</v>
      </c>
      <c r="B34" s="58">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W34" s="58">
        <f t="shared" si="62"/>
        <v>0</v>
      </c>
      <c r="X34" s="58">
        <f t="shared" si="60"/>
        <v>0</v>
      </c>
      <c r="Y34" s="58">
        <f t="shared" si="61"/>
        <v>0</v>
      </c>
      <c r="Z34" s="58">
        <f t="shared" si="63"/>
        <v>0</v>
      </c>
      <c r="AA34" s="58">
        <f t="shared" si="64"/>
        <v>0</v>
      </c>
      <c r="AB34" s="45" t="s">
        <v>9</v>
      </c>
      <c r="AD34" s="242">
        <f t="shared" si="65"/>
        <v>0</v>
      </c>
      <c r="AE34" s="242">
        <f t="shared" si="66"/>
        <v>0</v>
      </c>
    </row>
    <row r="35" spans="1:33" ht="15.95" customHeight="1" outlineLevel="1" x14ac:dyDescent="0.2">
      <c r="A35" s="57" t="s">
        <v>98</v>
      </c>
      <c r="B35" s="58">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W35" s="58">
        <f t="shared" si="62"/>
        <v>0</v>
      </c>
      <c r="X35" s="58">
        <f t="shared" si="60"/>
        <v>0</v>
      </c>
      <c r="Y35" s="58">
        <f t="shared" si="61"/>
        <v>0</v>
      </c>
      <c r="Z35" s="58">
        <f t="shared" si="63"/>
        <v>0</v>
      </c>
      <c r="AA35" s="58">
        <f t="shared" si="64"/>
        <v>0</v>
      </c>
      <c r="AB35" s="45" t="s">
        <v>9</v>
      </c>
      <c r="AD35" s="242">
        <f t="shared" si="65"/>
        <v>0</v>
      </c>
      <c r="AE35" s="242">
        <f t="shared" si="66"/>
        <v>0</v>
      </c>
    </row>
    <row r="36" spans="1:33" ht="15.95" customHeight="1" outlineLevel="1" x14ac:dyDescent="0.2">
      <c r="A36" s="57" t="s">
        <v>99</v>
      </c>
      <c r="B36" s="58">
        <v>0</v>
      </c>
      <c r="C36" s="58">
        <v>0</v>
      </c>
      <c r="D36" s="58">
        <v>0</v>
      </c>
      <c r="E36" s="58">
        <v>0</v>
      </c>
      <c r="F36" s="58">
        <v>-53</v>
      </c>
      <c r="G36" s="58">
        <v>-68</v>
      </c>
      <c r="H36" s="58">
        <v>-70</v>
      </c>
      <c r="I36" s="58">
        <v>-69</v>
      </c>
      <c r="J36" s="58">
        <v>-69</v>
      </c>
      <c r="K36" s="58">
        <v>-69</v>
      </c>
      <c r="L36" s="58">
        <v>-76</v>
      </c>
      <c r="M36" s="58">
        <v>-75</v>
      </c>
      <c r="N36" s="58">
        <v>-75</v>
      </c>
      <c r="O36" s="58">
        <v>-75</v>
      </c>
      <c r="P36" s="58">
        <v>-83</v>
      </c>
      <c r="Q36" s="58">
        <v>-82</v>
      </c>
      <c r="R36" s="58">
        <v>-82</v>
      </c>
      <c r="S36" s="58">
        <v>-83</v>
      </c>
      <c r="T36" s="58">
        <v>-86</v>
      </c>
      <c r="U36" s="58">
        <v>-85</v>
      </c>
      <c r="W36" s="58">
        <f t="shared" si="62"/>
        <v>0</v>
      </c>
      <c r="X36" s="58">
        <f t="shared" si="60"/>
        <v>-260</v>
      </c>
      <c r="Y36" s="58">
        <f t="shared" si="61"/>
        <v>-289</v>
      </c>
      <c r="Z36" s="58">
        <f t="shared" si="63"/>
        <v>-315</v>
      </c>
      <c r="AA36" s="58">
        <f t="shared" si="64"/>
        <v>-336</v>
      </c>
      <c r="AB36" s="45" t="s">
        <v>9</v>
      </c>
      <c r="AD36" s="242">
        <f t="shared" si="65"/>
        <v>0</v>
      </c>
      <c r="AE36" s="242">
        <f t="shared" si="66"/>
        <v>0</v>
      </c>
    </row>
    <row r="37" spans="1:33" ht="15.95" customHeight="1" outlineLevel="1" x14ac:dyDescent="0.2">
      <c r="A37" s="57" t="s">
        <v>100</v>
      </c>
      <c r="B37" s="58">
        <v>0</v>
      </c>
      <c r="C37" s="58">
        <v>0</v>
      </c>
      <c r="D37" s="58">
        <v>0</v>
      </c>
      <c r="E37" s="58">
        <v>0</v>
      </c>
      <c r="F37" s="58">
        <v>-53</v>
      </c>
      <c r="G37" s="58">
        <v>-68</v>
      </c>
      <c r="H37" s="58">
        <v>-70</v>
      </c>
      <c r="I37" s="58">
        <v>-69</v>
      </c>
      <c r="J37" s="58">
        <v>-69</v>
      </c>
      <c r="K37" s="58">
        <v>-69</v>
      </c>
      <c r="L37" s="58">
        <v>-76</v>
      </c>
      <c r="M37" s="58">
        <v>-75</v>
      </c>
      <c r="N37" s="58">
        <v>-75</v>
      </c>
      <c r="O37" s="58">
        <v>-75</v>
      </c>
      <c r="P37" s="58">
        <v>-83</v>
      </c>
      <c r="Q37" s="58">
        <v>-82</v>
      </c>
      <c r="R37" s="58">
        <v>-82</v>
      </c>
      <c r="S37" s="58">
        <v>-83</v>
      </c>
      <c r="T37" s="58">
        <v>-86</v>
      </c>
      <c r="U37" s="58">
        <v>-85</v>
      </c>
      <c r="W37" s="58">
        <f t="shared" si="62"/>
        <v>0</v>
      </c>
      <c r="X37" s="58">
        <f t="shared" si="60"/>
        <v>-260</v>
      </c>
      <c r="Y37" s="58">
        <f t="shared" si="61"/>
        <v>-289</v>
      </c>
      <c r="Z37" s="58">
        <f t="shared" si="63"/>
        <v>-315</v>
      </c>
      <c r="AA37" s="58">
        <f t="shared" si="64"/>
        <v>-336</v>
      </c>
      <c r="AB37" s="45" t="s">
        <v>9</v>
      </c>
      <c r="AD37" s="242">
        <f t="shared" si="65"/>
        <v>0</v>
      </c>
      <c r="AE37" s="242">
        <f t="shared" si="66"/>
        <v>0</v>
      </c>
    </row>
    <row r="38" spans="1:33" ht="15.95" customHeight="1" outlineLevel="1" x14ac:dyDescent="0.2">
      <c r="A38" s="57" t="s">
        <v>101</v>
      </c>
      <c r="B38" s="58">
        <v>0</v>
      </c>
      <c r="C38" s="58">
        <v>0</v>
      </c>
      <c r="D38" s="58">
        <v>0</v>
      </c>
      <c r="E38" s="58">
        <v>0</v>
      </c>
      <c r="F38" s="58">
        <v>-27</v>
      </c>
      <c r="G38" s="58">
        <v>-34</v>
      </c>
      <c r="H38" s="58">
        <v>-34</v>
      </c>
      <c r="I38" s="58">
        <v>-35</v>
      </c>
      <c r="J38" s="58">
        <v>-35</v>
      </c>
      <c r="K38" s="58">
        <v>-34</v>
      </c>
      <c r="L38" s="58">
        <v>-38</v>
      </c>
      <c r="M38" s="58">
        <v>-37</v>
      </c>
      <c r="N38" s="58">
        <v>-38</v>
      </c>
      <c r="O38" s="58">
        <v>-37</v>
      </c>
      <c r="P38" s="58">
        <v>-41</v>
      </c>
      <c r="Q38" s="58">
        <v>-42</v>
      </c>
      <c r="R38" s="58">
        <v>-41</v>
      </c>
      <c r="S38" s="58">
        <v>-41</v>
      </c>
      <c r="T38" s="58">
        <v>-43</v>
      </c>
      <c r="U38" s="58">
        <v>-43</v>
      </c>
      <c r="W38" s="58">
        <f t="shared" si="62"/>
        <v>0</v>
      </c>
      <c r="X38" s="58">
        <f t="shared" si="60"/>
        <v>-130</v>
      </c>
      <c r="Y38" s="58">
        <f t="shared" si="61"/>
        <v>-144</v>
      </c>
      <c r="Z38" s="58">
        <f t="shared" si="63"/>
        <v>-158</v>
      </c>
      <c r="AA38" s="58">
        <f t="shared" si="64"/>
        <v>-168</v>
      </c>
      <c r="AB38" s="45" t="s">
        <v>9</v>
      </c>
      <c r="AD38" s="242">
        <f t="shared" si="65"/>
        <v>0</v>
      </c>
      <c r="AE38" s="242">
        <f t="shared" si="66"/>
        <v>0</v>
      </c>
    </row>
    <row r="39" spans="1:33" ht="15.95" customHeight="1" outlineLevel="1" x14ac:dyDescent="0.2">
      <c r="A39" s="57" t="s">
        <v>102</v>
      </c>
      <c r="B39" s="58">
        <v>0</v>
      </c>
      <c r="C39" s="58">
        <v>0</v>
      </c>
      <c r="D39" s="58">
        <v>0</v>
      </c>
      <c r="E39" s="58">
        <v>0</v>
      </c>
      <c r="F39" s="58">
        <v>-54</v>
      </c>
      <c r="G39" s="58">
        <v>-69</v>
      </c>
      <c r="H39" s="58">
        <v>-71</v>
      </c>
      <c r="I39" s="58">
        <v>-70</v>
      </c>
      <c r="J39" s="58">
        <v>-70</v>
      </c>
      <c r="K39" s="58">
        <v>-70</v>
      </c>
      <c r="L39" s="58">
        <v>-77</v>
      </c>
      <c r="M39" s="58">
        <v>-76</v>
      </c>
      <c r="N39" s="58">
        <v>-76</v>
      </c>
      <c r="O39" s="58">
        <v>-76</v>
      </c>
      <c r="P39" s="58">
        <v>-84</v>
      </c>
      <c r="Q39" s="58">
        <v>-84</v>
      </c>
      <c r="R39" s="58">
        <v>-84</v>
      </c>
      <c r="S39" s="58">
        <v>-83</v>
      </c>
      <c r="T39" s="58">
        <v>-87</v>
      </c>
      <c r="U39" s="58">
        <v>-87</v>
      </c>
      <c r="W39" s="58">
        <f t="shared" si="62"/>
        <v>0</v>
      </c>
      <c r="X39" s="58">
        <f t="shared" si="60"/>
        <v>-264</v>
      </c>
      <c r="Y39" s="58">
        <f t="shared" si="61"/>
        <v>-293</v>
      </c>
      <c r="Z39" s="58">
        <f t="shared" si="63"/>
        <v>-320</v>
      </c>
      <c r="AA39" s="58">
        <f t="shared" si="64"/>
        <v>-341</v>
      </c>
      <c r="AB39" s="45" t="s">
        <v>9</v>
      </c>
      <c r="AD39" s="242">
        <f t="shared" si="65"/>
        <v>0</v>
      </c>
      <c r="AE39" s="242">
        <f t="shared" si="66"/>
        <v>0</v>
      </c>
    </row>
    <row r="40" spans="1:33" ht="15.95" customHeight="1" outlineLevel="1" x14ac:dyDescent="0.2">
      <c r="A40" s="55" t="s">
        <v>103</v>
      </c>
      <c r="B40" s="56">
        <f t="shared" ref="B40:G40" si="70">B22+B29</f>
        <v>0</v>
      </c>
      <c r="C40" s="56">
        <f t="shared" si="70"/>
        <v>0</v>
      </c>
      <c r="D40" s="56">
        <f t="shared" si="70"/>
        <v>0</v>
      </c>
      <c r="E40" s="56">
        <f t="shared" si="70"/>
        <v>0</v>
      </c>
      <c r="F40" s="56">
        <f t="shared" si="70"/>
        <v>13305</v>
      </c>
      <c r="G40" s="56">
        <f t="shared" si="70"/>
        <v>17047</v>
      </c>
      <c r="H40" s="56">
        <f t="shared" ref="H40:M40" si="71">H22+H29</f>
        <v>17367</v>
      </c>
      <c r="I40" s="56">
        <f t="shared" si="71"/>
        <v>17269</v>
      </c>
      <c r="J40" s="56">
        <f t="shared" si="71"/>
        <v>17326</v>
      </c>
      <c r="K40" s="56">
        <f t="shared" si="71"/>
        <v>17290</v>
      </c>
      <c r="L40" s="56">
        <f t="shared" si="71"/>
        <v>18769</v>
      </c>
      <c r="M40" s="56">
        <f t="shared" si="71"/>
        <v>18768</v>
      </c>
      <c r="N40" s="56">
        <f t="shared" ref="N40:O40" si="72">N22+N29</f>
        <v>18766</v>
      </c>
      <c r="O40" s="56">
        <f t="shared" si="72"/>
        <v>18767</v>
      </c>
      <c r="P40" s="56">
        <f t="shared" ref="P40:T40" si="73">P22+P29</f>
        <v>20620</v>
      </c>
      <c r="Q40" s="56">
        <f t="shared" si="73"/>
        <v>20622</v>
      </c>
      <c r="R40" s="56">
        <f t="shared" si="73"/>
        <v>20614</v>
      </c>
      <c r="S40" s="56">
        <f t="shared" si="73"/>
        <v>20622</v>
      </c>
      <c r="T40" s="56">
        <f t="shared" si="73"/>
        <v>21432</v>
      </c>
      <c r="U40" s="56">
        <f t="shared" ref="U40" si="74">U22+U29</f>
        <v>21434</v>
      </c>
      <c r="W40" s="56">
        <f t="shared" si="62"/>
        <v>0</v>
      </c>
      <c r="X40" s="56">
        <f t="shared" si="60"/>
        <v>64988</v>
      </c>
      <c r="Y40" s="56">
        <f t="shared" si="61"/>
        <v>72153</v>
      </c>
      <c r="Z40" s="56">
        <f t="shared" si="63"/>
        <v>78775</v>
      </c>
      <c r="AA40" s="56">
        <f t="shared" si="64"/>
        <v>84102</v>
      </c>
      <c r="AB40" s="33" t="s">
        <v>9</v>
      </c>
      <c r="AC40" s="48"/>
      <c r="AD40" s="242">
        <f t="shared" si="65"/>
        <v>0</v>
      </c>
      <c r="AE40" s="242">
        <f t="shared" si="66"/>
        <v>0</v>
      </c>
    </row>
    <row r="41" spans="1:33" ht="15.95" customHeight="1" outlineLevel="1" x14ac:dyDescent="0.2">
      <c r="A41" s="55" t="s">
        <v>104</v>
      </c>
      <c r="B41" s="56">
        <v>0</v>
      </c>
      <c r="C41" s="56">
        <v>0</v>
      </c>
      <c r="D41" s="56">
        <v>0</v>
      </c>
      <c r="E41" s="56">
        <v>0</v>
      </c>
      <c r="F41" s="56">
        <v>-2505</v>
      </c>
      <c r="G41" s="56">
        <v>-3346</v>
      </c>
      <c r="H41" s="56">
        <v>-3455</v>
      </c>
      <c r="I41" s="56">
        <f t="shared" ref="I41:N41" si="75">SUM(I43:I45)</f>
        <v>-4168</v>
      </c>
      <c r="J41" s="56">
        <f t="shared" si="75"/>
        <v>-3348</v>
      </c>
      <c r="K41" s="56">
        <f t="shared" si="75"/>
        <v>-3342</v>
      </c>
      <c r="L41" s="56">
        <f t="shared" si="75"/>
        <v>-3388</v>
      </c>
      <c r="M41" s="56">
        <f t="shared" si="75"/>
        <v>-3407</v>
      </c>
      <c r="N41" s="56">
        <f t="shared" si="75"/>
        <v>-3386</v>
      </c>
      <c r="O41" s="56">
        <f t="shared" ref="O41:P41" si="76">SUM(O43:O45)</f>
        <v>-3373</v>
      </c>
      <c r="P41" s="56">
        <f t="shared" si="76"/>
        <v>-3019</v>
      </c>
      <c r="Q41" s="56">
        <f t="shared" ref="Q41:T41" si="77">SUM(Q42:Q45)</f>
        <v>-3786</v>
      </c>
      <c r="R41" s="56">
        <f t="shared" si="77"/>
        <v>-3517</v>
      </c>
      <c r="S41" s="56">
        <f t="shared" si="77"/>
        <v>-3477</v>
      </c>
      <c r="T41" s="56">
        <f t="shared" si="77"/>
        <v>-3584</v>
      </c>
      <c r="U41" s="56">
        <f t="shared" ref="U41" si="78">SUM(U42:U45)</f>
        <v>-3619</v>
      </c>
      <c r="W41" s="56">
        <f t="shared" si="62"/>
        <v>0</v>
      </c>
      <c r="X41" s="56">
        <f t="shared" si="60"/>
        <v>-13474</v>
      </c>
      <c r="Y41" s="56">
        <f t="shared" si="61"/>
        <v>-13485</v>
      </c>
      <c r="Z41" s="56">
        <f t="shared" si="63"/>
        <v>-13564</v>
      </c>
      <c r="AA41" s="56">
        <f t="shared" si="64"/>
        <v>-14197</v>
      </c>
      <c r="AB41" s="45" t="s">
        <v>9</v>
      </c>
      <c r="AD41" s="242">
        <f t="shared" si="65"/>
        <v>0</v>
      </c>
      <c r="AE41" s="242">
        <f t="shared" si="66"/>
        <v>0</v>
      </c>
    </row>
    <row r="42" spans="1:33" ht="15.95" customHeight="1" outlineLevel="1" x14ac:dyDescent="0.2">
      <c r="A42" s="57" t="s">
        <v>105</v>
      </c>
      <c r="B42" s="58">
        <v>0</v>
      </c>
      <c r="C42" s="58">
        <v>0</v>
      </c>
      <c r="D42" s="58">
        <v>0</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W42" s="58">
        <f t="shared" si="62"/>
        <v>0</v>
      </c>
      <c r="X42" s="58">
        <f t="shared" si="60"/>
        <v>0</v>
      </c>
      <c r="Y42" s="58">
        <f t="shared" si="61"/>
        <v>0</v>
      </c>
      <c r="Z42" s="58">
        <f t="shared" si="63"/>
        <v>0</v>
      </c>
      <c r="AA42" s="58">
        <f t="shared" si="64"/>
        <v>0</v>
      </c>
      <c r="AB42" s="45" t="s">
        <v>9</v>
      </c>
      <c r="AD42" s="242">
        <f t="shared" si="65"/>
        <v>0</v>
      </c>
      <c r="AE42" s="242">
        <f t="shared" si="66"/>
        <v>0</v>
      </c>
    </row>
    <row r="43" spans="1:33" ht="15.95" customHeight="1" outlineLevel="1" x14ac:dyDescent="0.2">
      <c r="A43" s="57" t="s">
        <v>106</v>
      </c>
      <c r="B43" s="58">
        <v>0</v>
      </c>
      <c r="C43" s="58">
        <v>0</v>
      </c>
      <c r="D43" s="58">
        <v>0</v>
      </c>
      <c r="E43" s="58">
        <v>0</v>
      </c>
      <c r="F43" s="58">
        <v>-354</v>
      </c>
      <c r="G43" s="58">
        <v>-619</v>
      </c>
      <c r="H43" s="58">
        <v>-728</v>
      </c>
      <c r="I43" s="58">
        <v>-1415</v>
      </c>
      <c r="J43" s="58">
        <v>-605</v>
      </c>
      <c r="K43" s="58">
        <v>-599</v>
      </c>
      <c r="L43" s="58">
        <v>-645</v>
      </c>
      <c r="M43" s="58">
        <v>-665</v>
      </c>
      <c r="N43" s="58">
        <v>-643</v>
      </c>
      <c r="O43" s="58">
        <v>-626</v>
      </c>
      <c r="P43" s="58">
        <v>-276</v>
      </c>
      <c r="Q43" s="58">
        <v>-1043</v>
      </c>
      <c r="R43" s="58">
        <v>-774</v>
      </c>
      <c r="S43" s="58">
        <v>-734</v>
      </c>
      <c r="T43" s="58">
        <v>-840</v>
      </c>
      <c r="U43" s="58">
        <v>-876</v>
      </c>
      <c r="W43" s="58">
        <f t="shared" si="62"/>
        <v>0</v>
      </c>
      <c r="X43" s="58">
        <f t="shared" si="60"/>
        <v>-3116</v>
      </c>
      <c r="Y43" s="58">
        <f t="shared" si="61"/>
        <v>-2514</v>
      </c>
      <c r="Z43" s="58">
        <f t="shared" si="63"/>
        <v>-2588</v>
      </c>
      <c r="AA43" s="58">
        <f t="shared" si="64"/>
        <v>-3224</v>
      </c>
      <c r="AB43" s="45" t="s">
        <v>9</v>
      </c>
      <c r="AD43" s="242">
        <f t="shared" si="65"/>
        <v>0</v>
      </c>
      <c r="AE43" s="242">
        <f t="shared" si="66"/>
        <v>0</v>
      </c>
    </row>
    <row r="44" spans="1:33" ht="15.95" customHeight="1" outlineLevel="1" x14ac:dyDescent="0.2">
      <c r="A44" s="57" t="s">
        <v>107</v>
      </c>
      <c r="B44" s="58">
        <v>0</v>
      </c>
      <c r="C44" s="58">
        <v>0</v>
      </c>
      <c r="D44" s="58">
        <v>0</v>
      </c>
      <c r="E44" s="58">
        <v>0</v>
      </c>
      <c r="F44" s="58">
        <v>0</v>
      </c>
      <c r="G44" s="58">
        <v>0</v>
      </c>
      <c r="H44" s="58">
        <v>0</v>
      </c>
      <c r="I44" s="58">
        <v>0</v>
      </c>
      <c r="J44" s="58">
        <v>0</v>
      </c>
      <c r="K44" s="58">
        <v>0</v>
      </c>
      <c r="L44" s="58">
        <v>0</v>
      </c>
      <c r="M44" s="58">
        <v>0</v>
      </c>
      <c r="N44" s="58">
        <v>0</v>
      </c>
      <c r="O44" s="58">
        <v>0</v>
      </c>
      <c r="P44" s="58">
        <v>0</v>
      </c>
      <c r="Q44" s="58">
        <v>0</v>
      </c>
      <c r="R44" s="58">
        <v>0</v>
      </c>
      <c r="S44" s="58">
        <v>0</v>
      </c>
      <c r="T44" s="58">
        <v>0</v>
      </c>
      <c r="U44" s="58">
        <v>0</v>
      </c>
      <c r="W44" s="58">
        <f t="shared" si="62"/>
        <v>0</v>
      </c>
      <c r="X44" s="58">
        <f t="shared" si="60"/>
        <v>0</v>
      </c>
      <c r="Y44" s="58">
        <f t="shared" si="61"/>
        <v>0</v>
      </c>
      <c r="Z44" s="58">
        <f t="shared" si="63"/>
        <v>0</v>
      </c>
      <c r="AA44" s="58">
        <f t="shared" si="64"/>
        <v>0</v>
      </c>
      <c r="AB44" s="45" t="s">
        <v>9</v>
      </c>
      <c r="AD44" s="242">
        <f t="shared" si="65"/>
        <v>0</v>
      </c>
      <c r="AE44" s="242">
        <f t="shared" si="66"/>
        <v>0</v>
      </c>
    </row>
    <row r="45" spans="1:33" ht="15.95" customHeight="1" outlineLevel="1" x14ac:dyDescent="0.2">
      <c r="A45" s="57" t="s">
        <v>108</v>
      </c>
      <c r="B45" s="58">
        <v>0</v>
      </c>
      <c r="C45" s="58">
        <v>0</v>
      </c>
      <c r="D45" s="58">
        <v>0</v>
      </c>
      <c r="E45" s="58">
        <v>0</v>
      </c>
      <c r="F45" s="58">
        <v>-2151</v>
      </c>
      <c r="G45" s="58">
        <v>-2727</v>
      </c>
      <c r="H45" s="58">
        <v>-2727</v>
      </c>
      <c r="I45" s="58">
        <v>-2753</v>
      </c>
      <c r="J45" s="58">
        <v>-2743</v>
      </c>
      <c r="K45" s="58">
        <v>-2743</v>
      </c>
      <c r="L45" s="58">
        <v>-2743</v>
      </c>
      <c r="M45" s="58">
        <v>-2742</v>
      </c>
      <c r="N45" s="58">
        <v>-2743</v>
      </c>
      <c r="O45" s="58">
        <v>-2747</v>
      </c>
      <c r="P45" s="58">
        <v>-2743</v>
      </c>
      <c r="Q45" s="58">
        <v>-2743</v>
      </c>
      <c r="R45" s="58">
        <v>-2743</v>
      </c>
      <c r="S45" s="58">
        <v>-2743</v>
      </c>
      <c r="T45" s="58">
        <v>-2744</v>
      </c>
      <c r="U45" s="58">
        <v>-2743</v>
      </c>
      <c r="W45" s="58">
        <f t="shared" si="62"/>
        <v>0</v>
      </c>
      <c r="X45" s="58">
        <f t="shared" si="60"/>
        <v>-10358</v>
      </c>
      <c r="Y45" s="58">
        <f t="shared" si="61"/>
        <v>-10971</v>
      </c>
      <c r="Z45" s="58">
        <f t="shared" si="63"/>
        <v>-10976</v>
      </c>
      <c r="AA45" s="58">
        <f t="shared" si="64"/>
        <v>-10973</v>
      </c>
      <c r="AB45" s="45" t="s">
        <v>9</v>
      </c>
      <c r="AD45" s="242">
        <f t="shared" si="65"/>
        <v>0</v>
      </c>
      <c r="AE45" s="242">
        <f t="shared" si="66"/>
        <v>0</v>
      </c>
    </row>
    <row r="46" spans="1:33" ht="15.95" customHeight="1" outlineLevel="1" x14ac:dyDescent="0.2">
      <c r="A46" s="55" t="s">
        <v>109</v>
      </c>
      <c r="B46" s="56">
        <v>0</v>
      </c>
      <c r="C46" s="56">
        <v>0</v>
      </c>
      <c r="D46" s="56">
        <v>0</v>
      </c>
      <c r="E46" s="56">
        <v>0</v>
      </c>
      <c r="F46" s="56">
        <v>-270</v>
      </c>
      <c r="G46" s="56">
        <v>-373</v>
      </c>
      <c r="H46" s="56">
        <v>791</v>
      </c>
      <c r="I46" s="56">
        <f t="shared" ref="I46:N46" si="79">SUM(I47:I52)</f>
        <v>752</v>
      </c>
      <c r="J46" s="56">
        <f t="shared" si="79"/>
        <v>-571</v>
      </c>
      <c r="K46" s="56">
        <f t="shared" si="79"/>
        <v>-801</v>
      </c>
      <c r="L46" s="56">
        <f t="shared" si="79"/>
        <v>-612</v>
      </c>
      <c r="M46" s="56">
        <f t="shared" si="79"/>
        <v>-682</v>
      </c>
      <c r="N46" s="56">
        <f t="shared" si="79"/>
        <v>-682</v>
      </c>
      <c r="O46" s="56">
        <f t="shared" ref="O46:T46" si="80">SUM(O47:O52)</f>
        <v>3690</v>
      </c>
      <c r="P46" s="56">
        <f t="shared" si="80"/>
        <v>-435</v>
      </c>
      <c r="Q46" s="56">
        <f t="shared" si="80"/>
        <v>-405</v>
      </c>
      <c r="R46" s="56">
        <f t="shared" si="80"/>
        <v>-351</v>
      </c>
      <c r="S46" s="56">
        <f t="shared" si="80"/>
        <v>-364</v>
      </c>
      <c r="T46" s="56">
        <f t="shared" si="80"/>
        <v>-405</v>
      </c>
      <c r="U46" s="56">
        <f t="shared" ref="U46" si="81">SUM(U47:U52)</f>
        <v>1447</v>
      </c>
      <c r="W46" s="56">
        <f t="shared" si="62"/>
        <v>0</v>
      </c>
      <c r="X46" s="58">
        <f t="shared" si="60"/>
        <v>900</v>
      </c>
      <c r="Y46" s="58">
        <f t="shared" si="61"/>
        <v>-2666</v>
      </c>
      <c r="Z46" s="58">
        <f t="shared" si="63"/>
        <v>2168</v>
      </c>
      <c r="AA46" s="58">
        <f t="shared" si="64"/>
        <v>327</v>
      </c>
      <c r="AB46" s="45" t="s">
        <v>9</v>
      </c>
      <c r="AD46" s="242">
        <f t="shared" si="65"/>
        <v>0</v>
      </c>
      <c r="AE46" s="242">
        <f t="shared" si="66"/>
        <v>0</v>
      </c>
    </row>
    <row r="47" spans="1:33" ht="15.95" customHeight="1" outlineLevel="1" x14ac:dyDescent="0.2">
      <c r="A47" s="57" t="s">
        <v>110</v>
      </c>
      <c r="B47" s="58">
        <v>0</v>
      </c>
      <c r="C47" s="58">
        <v>0</v>
      </c>
      <c r="D47" s="58">
        <v>0</v>
      </c>
      <c r="E47" s="58">
        <v>0</v>
      </c>
      <c r="F47" s="58">
        <v>-33</v>
      </c>
      <c r="G47" s="58">
        <v>-53</v>
      </c>
      <c r="H47" s="58">
        <v>-148</v>
      </c>
      <c r="I47" s="58">
        <v>-127</v>
      </c>
      <c r="J47" s="58">
        <v>-162</v>
      </c>
      <c r="K47" s="58">
        <v>-110</v>
      </c>
      <c r="L47" s="58">
        <v>-96</v>
      </c>
      <c r="M47" s="58">
        <v>-136</v>
      </c>
      <c r="N47" s="58">
        <v>-112</v>
      </c>
      <c r="O47" s="58">
        <v>-63</v>
      </c>
      <c r="P47" s="58">
        <v>-146</v>
      </c>
      <c r="Q47" s="58">
        <v>-132</v>
      </c>
      <c r="R47" s="58">
        <v>-114</v>
      </c>
      <c r="S47" s="58">
        <v>-126</v>
      </c>
      <c r="T47" s="58">
        <v>-120</v>
      </c>
      <c r="U47" s="58">
        <v>-119</v>
      </c>
      <c r="W47" s="58">
        <f t="shared" si="62"/>
        <v>0</v>
      </c>
      <c r="X47" s="58">
        <f t="shared" si="60"/>
        <v>-361</v>
      </c>
      <c r="Y47" s="58">
        <f t="shared" si="61"/>
        <v>-504</v>
      </c>
      <c r="Z47" s="58">
        <f t="shared" si="63"/>
        <v>-453</v>
      </c>
      <c r="AA47" s="58">
        <f t="shared" si="64"/>
        <v>-479</v>
      </c>
      <c r="AB47" s="45" t="s">
        <v>9</v>
      </c>
      <c r="AD47" s="242">
        <f t="shared" si="65"/>
        <v>0</v>
      </c>
      <c r="AE47" s="242">
        <f t="shared" si="66"/>
        <v>0</v>
      </c>
    </row>
    <row r="48" spans="1:33" ht="15.95" customHeight="1" outlineLevel="1" x14ac:dyDescent="0.2">
      <c r="A48" s="57" t="s">
        <v>111</v>
      </c>
      <c r="B48" s="58">
        <v>0</v>
      </c>
      <c r="C48" s="58">
        <v>0</v>
      </c>
      <c r="D48" s="58">
        <v>0</v>
      </c>
      <c r="E48" s="58">
        <v>0</v>
      </c>
      <c r="F48" s="58">
        <v>0</v>
      </c>
      <c r="G48" s="58">
        <v>0</v>
      </c>
      <c r="H48" s="58">
        <v>0</v>
      </c>
      <c r="I48" s="58">
        <v>0</v>
      </c>
      <c r="J48" s="58">
        <v>0</v>
      </c>
      <c r="K48" s="58">
        <v>0</v>
      </c>
      <c r="L48" s="58">
        <v>0</v>
      </c>
      <c r="M48" s="58">
        <v>0</v>
      </c>
      <c r="N48" s="58">
        <v>0</v>
      </c>
      <c r="O48" s="58">
        <v>-5</v>
      </c>
      <c r="P48" s="58">
        <v>-1</v>
      </c>
      <c r="Q48" s="58">
        <v>-1</v>
      </c>
      <c r="R48" s="58">
        <v>-1</v>
      </c>
      <c r="S48" s="58">
        <v>0</v>
      </c>
      <c r="T48" s="58">
        <v>-1</v>
      </c>
      <c r="U48" s="58">
        <v>-1</v>
      </c>
      <c r="W48" s="58">
        <f t="shared" si="62"/>
        <v>0</v>
      </c>
      <c r="X48" s="58">
        <f t="shared" si="60"/>
        <v>0</v>
      </c>
      <c r="Y48" s="58">
        <f t="shared" si="61"/>
        <v>0</v>
      </c>
      <c r="Z48" s="58">
        <f t="shared" si="63"/>
        <v>-7</v>
      </c>
      <c r="AA48" s="58">
        <f t="shared" si="64"/>
        <v>-3</v>
      </c>
      <c r="AB48" s="45" t="s">
        <v>9</v>
      </c>
      <c r="AD48" s="242">
        <f t="shared" si="65"/>
        <v>0</v>
      </c>
      <c r="AE48" s="242">
        <f t="shared" si="66"/>
        <v>0</v>
      </c>
      <c r="AG48" s="34"/>
    </row>
    <row r="49" spans="1:31" ht="15.95" customHeight="1" outlineLevel="1" x14ac:dyDescent="0.2">
      <c r="A49" s="57" t="s">
        <v>112</v>
      </c>
      <c r="B49" s="58">
        <v>0</v>
      </c>
      <c r="C49" s="58">
        <v>0</v>
      </c>
      <c r="D49" s="58">
        <v>0</v>
      </c>
      <c r="E49" s="58">
        <v>0</v>
      </c>
      <c r="F49" s="58">
        <v>-237</v>
      </c>
      <c r="G49" s="58">
        <v>-320</v>
      </c>
      <c r="H49" s="58">
        <v>-336</v>
      </c>
      <c r="I49" s="58">
        <v>-280</v>
      </c>
      <c r="J49" s="58">
        <v>-355</v>
      </c>
      <c r="K49" s="58">
        <v>-301</v>
      </c>
      <c r="L49" s="58">
        <v>-342</v>
      </c>
      <c r="M49" s="58">
        <v>-380</v>
      </c>
      <c r="N49" s="58">
        <v>-362</v>
      </c>
      <c r="O49" s="58">
        <v>-208</v>
      </c>
      <c r="P49" s="58">
        <v>-282</v>
      </c>
      <c r="Q49" s="58">
        <v>-284</v>
      </c>
      <c r="R49" s="58">
        <v>-248</v>
      </c>
      <c r="S49" s="58">
        <v>-255</v>
      </c>
      <c r="T49" s="58">
        <v>-260</v>
      </c>
      <c r="U49" s="58">
        <v>-158</v>
      </c>
      <c r="W49" s="58">
        <f t="shared" si="62"/>
        <v>0</v>
      </c>
      <c r="X49" s="58">
        <f t="shared" si="60"/>
        <v>-1173</v>
      </c>
      <c r="Y49" s="58">
        <f t="shared" si="61"/>
        <v>-1378</v>
      </c>
      <c r="Z49" s="58">
        <f t="shared" si="63"/>
        <v>-1136</v>
      </c>
      <c r="AA49" s="58">
        <f t="shared" si="64"/>
        <v>-921</v>
      </c>
      <c r="AB49" s="45" t="s">
        <v>9</v>
      </c>
      <c r="AD49" s="242">
        <f t="shared" si="65"/>
        <v>0</v>
      </c>
      <c r="AE49" s="242">
        <f t="shared" si="66"/>
        <v>0</v>
      </c>
    </row>
    <row r="50" spans="1:31" ht="15.95" customHeight="1" outlineLevel="1" x14ac:dyDescent="0.2">
      <c r="A50" s="57" t="s">
        <v>113</v>
      </c>
      <c r="B50" s="58">
        <v>0</v>
      </c>
      <c r="C50" s="58">
        <v>0</v>
      </c>
      <c r="D50" s="58">
        <v>0</v>
      </c>
      <c r="E50" s="58">
        <v>0</v>
      </c>
      <c r="F50" s="58">
        <v>0</v>
      </c>
      <c r="G50" s="58">
        <v>0</v>
      </c>
      <c r="H50" s="58">
        <v>0</v>
      </c>
      <c r="I50" s="58">
        <v>0</v>
      </c>
      <c r="J50" s="58">
        <v>0</v>
      </c>
      <c r="K50" s="58">
        <v>0</v>
      </c>
      <c r="L50" s="58">
        <v>0</v>
      </c>
      <c r="M50" s="58">
        <v>0</v>
      </c>
      <c r="N50" s="58">
        <v>0</v>
      </c>
      <c r="O50" s="58">
        <v>0</v>
      </c>
      <c r="P50" s="58">
        <v>0</v>
      </c>
      <c r="Q50" s="58">
        <v>0</v>
      </c>
      <c r="R50" s="58">
        <v>0</v>
      </c>
      <c r="S50" s="58">
        <v>0</v>
      </c>
      <c r="T50" s="58">
        <v>0</v>
      </c>
      <c r="U50" s="58">
        <v>0</v>
      </c>
      <c r="W50" s="58">
        <f t="shared" si="62"/>
        <v>0</v>
      </c>
      <c r="X50" s="58">
        <f t="shared" si="60"/>
        <v>0</v>
      </c>
      <c r="Y50" s="58">
        <f t="shared" si="61"/>
        <v>0</v>
      </c>
      <c r="Z50" s="58">
        <f t="shared" si="63"/>
        <v>0</v>
      </c>
      <c r="AA50" s="58">
        <f t="shared" si="64"/>
        <v>0</v>
      </c>
      <c r="AB50" s="45" t="s">
        <v>9</v>
      </c>
      <c r="AD50" s="242">
        <f t="shared" si="65"/>
        <v>0</v>
      </c>
      <c r="AE50" s="242">
        <f t="shared" si="66"/>
        <v>0</v>
      </c>
    </row>
    <row r="51" spans="1:31" ht="15.95" customHeight="1" outlineLevel="1" x14ac:dyDescent="0.2">
      <c r="A51" s="57" t="s">
        <v>114</v>
      </c>
      <c r="B51" s="58">
        <v>0</v>
      </c>
      <c r="C51" s="58">
        <v>0</v>
      </c>
      <c r="D51" s="58">
        <v>0</v>
      </c>
      <c r="E51" s="58">
        <v>0</v>
      </c>
      <c r="F51" s="58">
        <v>0</v>
      </c>
      <c r="G51" s="58">
        <v>0</v>
      </c>
      <c r="H51" s="58">
        <v>1275</v>
      </c>
      <c r="I51" s="58">
        <v>1159</v>
      </c>
      <c r="J51" s="58">
        <v>-54</v>
      </c>
      <c r="K51" s="58">
        <v>-390</v>
      </c>
      <c r="L51" s="58">
        <v>-174</v>
      </c>
      <c r="M51" s="58">
        <v>-166</v>
      </c>
      <c r="N51" s="58">
        <v>-208</v>
      </c>
      <c r="O51" s="58">
        <v>3966</v>
      </c>
      <c r="P51" s="58">
        <v>-6</v>
      </c>
      <c r="Q51" s="58">
        <v>12</v>
      </c>
      <c r="R51" s="58">
        <v>12</v>
      </c>
      <c r="S51" s="58">
        <v>17</v>
      </c>
      <c r="T51" s="58">
        <v>-24</v>
      </c>
      <c r="U51" s="58">
        <v>1725</v>
      </c>
      <c r="W51" s="58">
        <f t="shared" si="62"/>
        <v>0</v>
      </c>
      <c r="X51" s="58">
        <f t="shared" si="60"/>
        <v>2434</v>
      </c>
      <c r="Y51" s="58">
        <f t="shared" si="61"/>
        <v>-784</v>
      </c>
      <c r="Z51" s="58">
        <f t="shared" si="63"/>
        <v>3764</v>
      </c>
      <c r="AA51" s="58">
        <f t="shared" si="64"/>
        <v>1730</v>
      </c>
      <c r="AB51" s="45" t="s">
        <v>9</v>
      </c>
      <c r="AD51" s="242">
        <f t="shared" si="65"/>
        <v>0</v>
      </c>
      <c r="AE51" s="242">
        <f t="shared" si="66"/>
        <v>0</v>
      </c>
    </row>
    <row r="52" spans="1:31" ht="15.95" customHeight="1" outlineLevel="1" x14ac:dyDescent="0.2">
      <c r="A52" s="57" t="s">
        <v>115</v>
      </c>
      <c r="B52" s="58">
        <v>0</v>
      </c>
      <c r="C52" s="58">
        <v>0</v>
      </c>
      <c r="D52" s="58">
        <v>0</v>
      </c>
      <c r="E52" s="58">
        <v>0</v>
      </c>
      <c r="F52" s="58">
        <v>0</v>
      </c>
      <c r="G52" s="58">
        <v>0</v>
      </c>
      <c r="H52" s="58">
        <v>0</v>
      </c>
      <c r="I52" s="58">
        <v>0</v>
      </c>
      <c r="J52" s="58">
        <v>0</v>
      </c>
      <c r="K52" s="58">
        <v>0</v>
      </c>
      <c r="L52" s="58">
        <v>0</v>
      </c>
      <c r="M52" s="58">
        <v>0</v>
      </c>
      <c r="N52" s="58">
        <v>0</v>
      </c>
      <c r="O52" s="58">
        <v>0</v>
      </c>
      <c r="P52" s="58">
        <v>0</v>
      </c>
      <c r="Q52" s="58">
        <v>0</v>
      </c>
      <c r="R52" s="58">
        <v>0</v>
      </c>
      <c r="S52" s="58">
        <v>0</v>
      </c>
      <c r="T52" s="58">
        <v>0</v>
      </c>
      <c r="U52" s="58">
        <v>0</v>
      </c>
      <c r="W52" s="58">
        <f t="shared" si="62"/>
        <v>0</v>
      </c>
      <c r="X52" s="58">
        <f t="shared" si="60"/>
        <v>0</v>
      </c>
      <c r="Y52" s="58">
        <f t="shared" si="61"/>
        <v>0</v>
      </c>
      <c r="Z52" s="58">
        <f t="shared" si="63"/>
        <v>0</v>
      </c>
      <c r="AA52" s="58">
        <f t="shared" si="64"/>
        <v>0</v>
      </c>
      <c r="AB52" s="45" t="s">
        <v>9</v>
      </c>
      <c r="AD52" s="242">
        <f t="shared" si="65"/>
        <v>0</v>
      </c>
      <c r="AE52" s="242">
        <f t="shared" si="66"/>
        <v>0</v>
      </c>
    </row>
    <row r="53" spans="1:31" ht="15.95" customHeight="1" outlineLevel="1" x14ac:dyDescent="0.2">
      <c r="A53" s="59" t="s">
        <v>116</v>
      </c>
      <c r="B53" s="56">
        <f t="shared" ref="B53:G53" si="82">B40+B41+B46</f>
        <v>0</v>
      </c>
      <c r="C53" s="56">
        <f t="shared" si="82"/>
        <v>0</v>
      </c>
      <c r="D53" s="56">
        <f t="shared" si="82"/>
        <v>0</v>
      </c>
      <c r="E53" s="56">
        <f t="shared" si="82"/>
        <v>0</v>
      </c>
      <c r="F53" s="56">
        <f t="shared" si="82"/>
        <v>10530</v>
      </c>
      <c r="G53" s="56">
        <f t="shared" si="82"/>
        <v>13328</v>
      </c>
      <c r="H53" s="56">
        <f t="shared" ref="H53:M53" si="83">H40+H41+H46</f>
        <v>14703</v>
      </c>
      <c r="I53" s="56">
        <f t="shared" si="83"/>
        <v>13853</v>
      </c>
      <c r="J53" s="56">
        <f t="shared" si="83"/>
        <v>13407</v>
      </c>
      <c r="K53" s="56">
        <f t="shared" si="83"/>
        <v>13147</v>
      </c>
      <c r="L53" s="56">
        <f t="shared" si="83"/>
        <v>14769</v>
      </c>
      <c r="M53" s="56">
        <f t="shared" si="83"/>
        <v>14679</v>
      </c>
      <c r="N53" s="56">
        <f t="shared" ref="N53:O53" si="84">N40+N41+N46</f>
        <v>14698</v>
      </c>
      <c r="O53" s="56">
        <f t="shared" si="84"/>
        <v>19084</v>
      </c>
      <c r="P53" s="56">
        <f t="shared" ref="P53:T53" si="85">P40+P41+P46</f>
        <v>17166</v>
      </c>
      <c r="Q53" s="56">
        <f t="shared" si="85"/>
        <v>16431</v>
      </c>
      <c r="R53" s="56">
        <f t="shared" si="85"/>
        <v>16746</v>
      </c>
      <c r="S53" s="56">
        <f t="shared" si="85"/>
        <v>16781</v>
      </c>
      <c r="T53" s="56">
        <f t="shared" si="85"/>
        <v>17443</v>
      </c>
      <c r="U53" s="56">
        <f t="shared" ref="U53" si="86">U40+U41+U46</f>
        <v>19262</v>
      </c>
      <c r="W53" s="56">
        <f t="shared" si="62"/>
        <v>0</v>
      </c>
      <c r="X53" s="56">
        <f t="shared" si="60"/>
        <v>52414</v>
      </c>
      <c r="Y53" s="56">
        <f t="shared" si="61"/>
        <v>56002</v>
      </c>
      <c r="Z53" s="56">
        <f t="shared" si="63"/>
        <v>67379</v>
      </c>
      <c r="AA53" s="56">
        <f t="shared" si="64"/>
        <v>70232</v>
      </c>
      <c r="AB53" s="45" t="s">
        <v>9</v>
      </c>
      <c r="AD53" s="242">
        <f t="shared" si="65"/>
        <v>0</v>
      </c>
      <c r="AE53" s="242">
        <f t="shared" si="66"/>
        <v>0</v>
      </c>
    </row>
    <row r="54" spans="1:31" ht="15.95" customHeight="1" outlineLevel="1" x14ac:dyDescent="0.2">
      <c r="A54" s="60" t="s">
        <v>117</v>
      </c>
      <c r="B54" s="56">
        <v>0</v>
      </c>
      <c r="C54" s="56">
        <v>0</v>
      </c>
      <c r="D54" s="56">
        <v>0</v>
      </c>
      <c r="E54" s="56">
        <v>0</v>
      </c>
      <c r="F54" s="56">
        <v>-4088</v>
      </c>
      <c r="G54" s="56">
        <v>-2509</v>
      </c>
      <c r="H54" s="56">
        <v>-8034</v>
      </c>
      <c r="I54" s="56">
        <f t="shared" ref="I54:N54" si="87">SUM(I55:I57)</f>
        <v>-14276</v>
      </c>
      <c r="J54" s="56">
        <f t="shared" si="87"/>
        <v>-12970</v>
      </c>
      <c r="K54" s="56">
        <f t="shared" si="87"/>
        <v>-11298</v>
      </c>
      <c r="L54" s="56">
        <f t="shared" si="87"/>
        <v>-15245</v>
      </c>
      <c r="M54" s="56">
        <f t="shared" si="87"/>
        <v>-16744</v>
      </c>
      <c r="N54" s="56">
        <f t="shared" si="87"/>
        <v>-15295</v>
      </c>
      <c r="O54" s="56">
        <f t="shared" ref="O54:T54" si="88">SUM(O55:O57)</f>
        <v>-16669</v>
      </c>
      <c r="P54" s="56">
        <f t="shared" si="88"/>
        <v>-2252</v>
      </c>
      <c r="Q54" s="56">
        <f t="shared" si="88"/>
        <v>-9977</v>
      </c>
      <c r="R54" s="56">
        <f t="shared" si="88"/>
        <v>-14483</v>
      </c>
      <c r="S54" s="56">
        <f t="shared" si="88"/>
        <v>-10265</v>
      </c>
      <c r="T54" s="56">
        <f t="shared" si="88"/>
        <v>-7456</v>
      </c>
      <c r="U54" s="56">
        <f t="shared" ref="U54" si="89">SUM(U55:U57)</f>
        <v>-9241</v>
      </c>
      <c r="W54" s="56">
        <f t="shared" si="62"/>
        <v>0</v>
      </c>
      <c r="X54" s="58">
        <f t="shared" si="60"/>
        <v>-28907</v>
      </c>
      <c r="Y54" s="58">
        <f t="shared" si="61"/>
        <v>-56257</v>
      </c>
      <c r="Z54" s="58">
        <f t="shared" si="63"/>
        <v>-44193</v>
      </c>
      <c r="AA54" s="56">
        <f t="shared" si="64"/>
        <v>-41445</v>
      </c>
      <c r="AB54" s="45" t="s">
        <v>9</v>
      </c>
      <c r="AD54" s="242">
        <f t="shared" si="65"/>
        <v>0</v>
      </c>
      <c r="AE54" s="242">
        <f t="shared" si="66"/>
        <v>0</v>
      </c>
    </row>
    <row r="55" spans="1:31" ht="15.95" customHeight="1" outlineLevel="1" x14ac:dyDescent="0.2">
      <c r="A55" s="57" t="s">
        <v>118</v>
      </c>
      <c r="B55" s="58">
        <v>0</v>
      </c>
      <c r="C55" s="58">
        <v>0</v>
      </c>
      <c r="D55" s="58">
        <v>0</v>
      </c>
      <c r="E55" s="58">
        <v>0</v>
      </c>
      <c r="F55" s="58">
        <v>-4063</v>
      </c>
      <c r="G55" s="58">
        <v>-2477</v>
      </c>
      <c r="H55" s="58">
        <v>-7979</v>
      </c>
      <c r="I55" s="58">
        <v>-14127</v>
      </c>
      <c r="J55" s="58">
        <v>-12931</v>
      </c>
      <c r="K55" s="58">
        <v>-11254</v>
      </c>
      <c r="L55" s="58">
        <v>-14967</v>
      </c>
      <c r="M55" s="58">
        <v>-16611</v>
      </c>
      <c r="N55" s="58">
        <v>-15250</v>
      </c>
      <c r="O55" s="58">
        <v>-16617</v>
      </c>
      <c r="P55" s="58">
        <v>-2072</v>
      </c>
      <c r="Q55" s="58">
        <v>-9830</v>
      </c>
      <c r="R55" s="58">
        <v>-14430</v>
      </c>
      <c r="S55" s="58">
        <v>-10077</v>
      </c>
      <c r="T55" s="58">
        <v>-7663</v>
      </c>
      <c r="U55" s="58">
        <v>-9090</v>
      </c>
      <c r="W55" s="58">
        <f t="shared" si="62"/>
        <v>0</v>
      </c>
      <c r="X55" s="58">
        <f t="shared" si="60"/>
        <v>-28646</v>
      </c>
      <c r="Y55" s="58">
        <f t="shared" si="61"/>
        <v>-55763</v>
      </c>
      <c r="Z55" s="58">
        <f t="shared" si="63"/>
        <v>-43769</v>
      </c>
      <c r="AA55" s="58">
        <f t="shared" si="64"/>
        <v>-41260</v>
      </c>
      <c r="AB55" s="45" t="s">
        <v>9</v>
      </c>
      <c r="AD55" s="242">
        <f t="shared" si="65"/>
        <v>0</v>
      </c>
      <c r="AE55" s="242">
        <f t="shared" si="66"/>
        <v>0</v>
      </c>
    </row>
    <row r="56" spans="1:31" ht="15.95" customHeight="1" outlineLevel="1" x14ac:dyDescent="0.2">
      <c r="A56" s="57" t="s">
        <v>119</v>
      </c>
      <c r="B56" s="58">
        <v>0</v>
      </c>
      <c r="C56" s="58">
        <v>0</v>
      </c>
      <c r="D56" s="58">
        <v>0</v>
      </c>
      <c r="E56" s="58">
        <v>0</v>
      </c>
      <c r="F56" s="58">
        <v>0</v>
      </c>
      <c r="G56" s="58">
        <v>0</v>
      </c>
      <c r="H56" s="58">
        <v>0</v>
      </c>
      <c r="I56" s="58">
        <v>0</v>
      </c>
      <c r="J56" s="58">
        <v>0</v>
      </c>
      <c r="K56" s="58">
        <v>0</v>
      </c>
      <c r="L56" s="58">
        <v>0</v>
      </c>
      <c r="M56" s="58">
        <v>0</v>
      </c>
      <c r="N56" s="58">
        <v>0</v>
      </c>
      <c r="O56" s="58">
        <v>0</v>
      </c>
      <c r="P56" s="58">
        <v>0</v>
      </c>
      <c r="Q56" s="58">
        <v>0</v>
      </c>
      <c r="R56" s="58">
        <v>0</v>
      </c>
      <c r="S56" s="58">
        <v>0</v>
      </c>
      <c r="T56" s="58">
        <v>0</v>
      </c>
      <c r="U56" s="58">
        <v>0</v>
      </c>
      <c r="W56" s="58">
        <f t="shared" si="62"/>
        <v>0</v>
      </c>
      <c r="X56" s="58">
        <f t="shared" si="60"/>
        <v>0</v>
      </c>
      <c r="Y56" s="58">
        <f t="shared" si="61"/>
        <v>0</v>
      </c>
      <c r="Z56" s="58">
        <f t="shared" si="63"/>
        <v>0</v>
      </c>
      <c r="AA56" s="58">
        <f t="shared" si="64"/>
        <v>0</v>
      </c>
      <c r="AB56" s="45" t="s">
        <v>9</v>
      </c>
      <c r="AD56" s="242">
        <f t="shared" si="65"/>
        <v>0</v>
      </c>
      <c r="AE56" s="242">
        <f t="shared" si="66"/>
        <v>0</v>
      </c>
    </row>
    <row r="57" spans="1:31" ht="15.95" customHeight="1" outlineLevel="1" x14ac:dyDescent="0.2">
      <c r="A57" s="57" t="s">
        <v>120</v>
      </c>
      <c r="B57" s="58">
        <v>0</v>
      </c>
      <c r="C57" s="58">
        <v>0</v>
      </c>
      <c r="D57" s="58">
        <v>0</v>
      </c>
      <c r="E57" s="58">
        <v>0</v>
      </c>
      <c r="F57" s="58">
        <v>-25</v>
      </c>
      <c r="G57" s="58">
        <v>-32</v>
      </c>
      <c r="H57" s="58">
        <v>-55</v>
      </c>
      <c r="I57" s="58">
        <v>-149</v>
      </c>
      <c r="J57" s="58">
        <v>-39</v>
      </c>
      <c r="K57" s="58">
        <v>-44</v>
      </c>
      <c r="L57" s="58">
        <v>-278</v>
      </c>
      <c r="M57" s="58">
        <v>-133</v>
      </c>
      <c r="N57" s="58">
        <v>-45</v>
      </c>
      <c r="O57" s="58">
        <v>-52</v>
      </c>
      <c r="P57" s="58">
        <v>-180</v>
      </c>
      <c r="Q57" s="58">
        <v>-147</v>
      </c>
      <c r="R57" s="58">
        <v>-53</v>
      </c>
      <c r="S57" s="58">
        <v>-188</v>
      </c>
      <c r="T57" s="58">
        <v>207</v>
      </c>
      <c r="U57" s="58">
        <v>-151</v>
      </c>
      <c r="W57" s="58">
        <f t="shared" si="62"/>
        <v>0</v>
      </c>
      <c r="X57" s="58">
        <f t="shared" si="60"/>
        <v>-261</v>
      </c>
      <c r="Y57" s="58">
        <f t="shared" si="61"/>
        <v>-494</v>
      </c>
      <c r="Z57" s="58">
        <f t="shared" si="63"/>
        <v>-424</v>
      </c>
      <c r="AA57" s="58">
        <f t="shared" si="64"/>
        <v>-185</v>
      </c>
      <c r="AB57" s="45" t="s">
        <v>9</v>
      </c>
      <c r="AD57" s="242">
        <f t="shared" si="65"/>
        <v>0</v>
      </c>
      <c r="AE57" s="242">
        <f t="shared" si="66"/>
        <v>0</v>
      </c>
    </row>
    <row r="58" spans="1:31" ht="15.95" customHeight="1" outlineLevel="1" x14ac:dyDescent="0.2">
      <c r="A58" s="60" t="s">
        <v>121</v>
      </c>
      <c r="B58" s="56">
        <v>0</v>
      </c>
      <c r="C58" s="56">
        <v>0</v>
      </c>
      <c r="D58" s="56">
        <v>0</v>
      </c>
      <c r="E58" s="56">
        <v>0</v>
      </c>
      <c r="F58" s="56">
        <v>144</v>
      </c>
      <c r="G58" s="56">
        <v>163</v>
      </c>
      <c r="H58" s="56">
        <v>115</v>
      </c>
      <c r="I58" s="56">
        <f t="shared" ref="I58:N58" si="90">SUM(I59:I60)</f>
        <v>114</v>
      </c>
      <c r="J58" s="56">
        <f t="shared" si="90"/>
        <v>146</v>
      </c>
      <c r="K58" s="56">
        <f t="shared" si="90"/>
        <v>59</v>
      </c>
      <c r="L58" s="56">
        <f t="shared" si="90"/>
        <v>52</v>
      </c>
      <c r="M58" s="56">
        <f t="shared" si="90"/>
        <v>133</v>
      </c>
      <c r="N58" s="56">
        <f t="shared" si="90"/>
        <v>570</v>
      </c>
      <c r="O58" s="56">
        <f t="shared" ref="O58:T58" si="91">SUM(O59:O60)</f>
        <v>439</v>
      </c>
      <c r="P58" s="56">
        <f t="shared" si="91"/>
        <v>492</v>
      </c>
      <c r="Q58" s="56">
        <f t="shared" si="91"/>
        <v>442</v>
      </c>
      <c r="R58" s="56">
        <f t="shared" si="91"/>
        <v>631</v>
      </c>
      <c r="S58" s="56">
        <f t="shared" si="91"/>
        <v>560</v>
      </c>
      <c r="T58" s="56">
        <f t="shared" si="91"/>
        <v>665</v>
      </c>
      <c r="U58" s="56">
        <f t="shared" ref="U58" si="92">SUM(U59:U60)</f>
        <v>981</v>
      </c>
      <c r="W58" s="56">
        <f t="shared" si="62"/>
        <v>0</v>
      </c>
      <c r="X58" s="56">
        <f t="shared" si="60"/>
        <v>536</v>
      </c>
      <c r="Y58" s="56">
        <f t="shared" si="61"/>
        <v>390</v>
      </c>
      <c r="Z58" s="56">
        <f t="shared" si="63"/>
        <v>1943</v>
      </c>
      <c r="AA58" s="56">
        <f t="shared" si="64"/>
        <v>2837</v>
      </c>
      <c r="AB58" s="45" t="s">
        <v>9</v>
      </c>
      <c r="AD58" s="242">
        <f t="shared" si="65"/>
        <v>0</v>
      </c>
      <c r="AE58" s="242">
        <f t="shared" si="66"/>
        <v>0</v>
      </c>
    </row>
    <row r="59" spans="1:31" ht="15.95" customHeight="1" outlineLevel="1" x14ac:dyDescent="0.2">
      <c r="A59" s="57" t="s">
        <v>122</v>
      </c>
      <c r="B59" s="58">
        <v>0</v>
      </c>
      <c r="C59" s="58">
        <v>0</v>
      </c>
      <c r="D59" s="58">
        <v>0</v>
      </c>
      <c r="E59" s="58">
        <v>0</v>
      </c>
      <c r="F59" s="58">
        <v>143</v>
      </c>
      <c r="G59" s="58">
        <v>162</v>
      </c>
      <c r="H59" s="58">
        <v>94</v>
      </c>
      <c r="I59" s="58">
        <v>62</v>
      </c>
      <c r="J59" s="58">
        <v>81</v>
      </c>
      <c r="K59" s="58">
        <v>52</v>
      </c>
      <c r="L59" s="58">
        <v>31</v>
      </c>
      <c r="M59" s="58">
        <v>127</v>
      </c>
      <c r="N59" s="58">
        <v>329</v>
      </c>
      <c r="O59" s="58">
        <v>428</v>
      </c>
      <c r="P59" s="58">
        <v>400</v>
      </c>
      <c r="Q59" s="58">
        <v>429</v>
      </c>
      <c r="R59" s="58">
        <v>622</v>
      </c>
      <c r="S59" s="58">
        <v>556</v>
      </c>
      <c r="T59" s="58">
        <v>592</v>
      </c>
      <c r="U59" s="58">
        <v>969</v>
      </c>
      <c r="W59" s="58">
        <f t="shared" si="62"/>
        <v>0</v>
      </c>
      <c r="X59" s="58">
        <f t="shared" si="60"/>
        <v>461</v>
      </c>
      <c r="Y59" s="58">
        <f t="shared" si="61"/>
        <v>291</v>
      </c>
      <c r="Z59" s="58">
        <f t="shared" si="63"/>
        <v>1586</v>
      </c>
      <c r="AA59" s="58">
        <f t="shared" si="64"/>
        <v>2739</v>
      </c>
      <c r="AB59" s="45" t="s">
        <v>9</v>
      </c>
      <c r="AD59" s="242">
        <f t="shared" si="65"/>
        <v>0</v>
      </c>
      <c r="AE59" s="242">
        <f t="shared" si="66"/>
        <v>0</v>
      </c>
    </row>
    <row r="60" spans="1:31" ht="15.95" customHeight="1" outlineLevel="1" x14ac:dyDescent="0.2">
      <c r="A60" s="57" t="s">
        <v>120</v>
      </c>
      <c r="B60" s="58">
        <v>0</v>
      </c>
      <c r="C60" s="58">
        <v>0</v>
      </c>
      <c r="D60" s="58">
        <v>0</v>
      </c>
      <c r="E60" s="58">
        <v>0</v>
      </c>
      <c r="F60" s="58">
        <v>1</v>
      </c>
      <c r="G60" s="58">
        <v>1</v>
      </c>
      <c r="H60" s="58">
        <v>21</v>
      </c>
      <c r="I60" s="58">
        <v>52</v>
      </c>
      <c r="J60" s="58">
        <v>65</v>
      </c>
      <c r="K60" s="58">
        <v>7</v>
      </c>
      <c r="L60" s="58">
        <v>21</v>
      </c>
      <c r="M60" s="58">
        <v>6</v>
      </c>
      <c r="N60" s="58">
        <v>241</v>
      </c>
      <c r="O60" s="58">
        <v>11</v>
      </c>
      <c r="P60" s="58">
        <v>92</v>
      </c>
      <c r="Q60" s="58">
        <v>13</v>
      </c>
      <c r="R60" s="58">
        <v>9</v>
      </c>
      <c r="S60" s="58">
        <v>4</v>
      </c>
      <c r="T60" s="58">
        <v>73</v>
      </c>
      <c r="U60" s="58">
        <v>12</v>
      </c>
      <c r="W60" s="58">
        <f t="shared" si="62"/>
        <v>0</v>
      </c>
      <c r="X60" s="58">
        <f t="shared" si="60"/>
        <v>75</v>
      </c>
      <c r="Y60" s="58">
        <f t="shared" si="61"/>
        <v>99</v>
      </c>
      <c r="Z60" s="58">
        <f t="shared" si="63"/>
        <v>357</v>
      </c>
      <c r="AA60" s="58">
        <f t="shared" si="64"/>
        <v>98</v>
      </c>
      <c r="AB60" s="45" t="s">
        <v>9</v>
      </c>
      <c r="AD60" s="242">
        <f t="shared" si="65"/>
        <v>0</v>
      </c>
      <c r="AE60" s="242">
        <f t="shared" si="66"/>
        <v>0</v>
      </c>
    </row>
    <row r="61" spans="1:31" ht="15.95" customHeight="1" outlineLevel="1" x14ac:dyDescent="0.2">
      <c r="A61" s="55" t="s">
        <v>123</v>
      </c>
      <c r="B61" s="56">
        <f t="shared" ref="B61:G61" si="93">B53+B54+B58</f>
        <v>0</v>
      </c>
      <c r="C61" s="56">
        <f t="shared" si="93"/>
        <v>0</v>
      </c>
      <c r="D61" s="56">
        <f t="shared" si="93"/>
        <v>0</v>
      </c>
      <c r="E61" s="56">
        <f t="shared" si="93"/>
        <v>0</v>
      </c>
      <c r="F61" s="56">
        <f t="shared" si="93"/>
        <v>6586</v>
      </c>
      <c r="G61" s="56">
        <f t="shared" si="93"/>
        <v>10982</v>
      </c>
      <c r="H61" s="56">
        <f t="shared" ref="H61:M61" si="94">H53+H54+H58</f>
        <v>6784</v>
      </c>
      <c r="I61" s="56">
        <f t="shared" si="94"/>
        <v>-309</v>
      </c>
      <c r="J61" s="56">
        <f t="shared" si="94"/>
        <v>583</v>
      </c>
      <c r="K61" s="56">
        <f t="shared" si="94"/>
        <v>1908</v>
      </c>
      <c r="L61" s="56">
        <f t="shared" si="94"/>
        <v>-424</v>
      </c>
      <c r="M61" s="56">
        <f t="shared" si="94"/>
        <v>-1932</v>
      </c>
      <c r="N61" s="56">
        <f t="shared" ref="N61:O61" si="95">N53+N54+N58</f>
        <v>-27</v>
      </c>
      <c r="O61" s="56">
        <f t="shared" si="95"/>
        <v>2854</v>
      </c>
      <c r="P61" s="56">
        <f t="shared" ref="P61:T61" si="96">P53+P54+P58</f>
        <v>15406</v>
      </c>
      <c r="Q61" s="56">
        <f t="shared" si="96"/>
        <v>6896</v>
      </c>
      <c r="R61" s="56">
        <f t="shared" si="96"/>
        <v>2894</v>
      </c>
      <c r="S61" s="56">
        <f t="shared" si="96"/>
        <v>7076</v>
      </c>
      <c r="T61" s="56">
        <f t="shared" si="96"/>
        <v>10652</v>
      </c>
      <c r="U61" s="56">
        <f t="shared" ref="U61" si="97">U53+U54+U58</f>
        <v>11002</v>
      </c>
      <c r="W61" s="56">
        <f t="shared" si="62"/>
        <v>0</v>
      </c>
      <c r="X61" s="56">
        <f t="shared" si="60"/>
        <v>24043</v>
      </c>
      <c r="Y61" s="56">
        <f t="shared" si="61"/>
        <v>135</v>
      </c>
      <c r="Z61" s="56">
        <f t="shared" si="63"/>
        <v>25129</v>
      </c>
      <c r="AA61" s="56">
        <f t="shared" si="64"/>
        <v>31624</v>
      </c>
      <c r="AB61" s="45" t="s">
        <v>9</v>
      </c>
      <c r="AD61" s="242">
        <f t="shared" si="65"/>
        <v>0</v>
      </c>
      <c r="AE61" s="242">
        <f t="shared" si="66"/>
        <v>0</v>
      </c>
    </row>
    <row r="62" spans="1:31" ht="15.95" customHeight="1" outlineLevel="1" x14ac:dyDescent="0.2">
      <c r="A62" s="55" t="s">
        <v>124</v>
      </c>
      <c r="B62" s="56">
        <v>0</v>
      </c>
      <c r="C62" s="56">
        <v>0</v>
      </c>
      <c r="D62" s="56">
        <v>0</v>
      </c>
      <c r="E62" s="56">
        <v>0</v>
      </c>
      <c r="F62" s="56">
        <v>-538</v>
      </c>
      <c r="G62" s="56">
        <v>-2611</v>
      </c>
      <c r="H62" s="56">
        <v>1752</v>
      </c>
      <c r="I62" s="56">
        <f t="shared" ref="I62:N62" si="98">SUM(I63:I66)</f>
        <v>-200</v>
      </c>
      <c r="J62" s="56">
        <f t="shared" si="98"/>
        <v>-141</v>
      </c>
      <c r="K62" s="56">
        <f t="shared" si="98"/>
        <v>-178</v>
      </c>
      <c r="L62" s="56">
        <f t="shared" si="98"/>
        <v>97</v>
      </c>
      <c r="M62" s="56">
        <f t="shared" si="98"/>
        <v>148</v>
      </c>
      <c r="N62" s="56">
        <f t="shared" si="98"/>
        <v>-23</v>
      </c>
      <c r="O62" s="56">
        <f t="shared" ref="O62:T62" si="99">SUM(O63:O66)</f>
        <v>-172</v>
      </c>
      <c r="P62" s="56">
        <f t="shared" si="99"/>
        <v>-1135</v>
      </c>
      <c r="Q62" s="56">
        <f t="shared" si="99"/>
        <v>-629</v>
      </c>
      <c r="R62" s="56">
        <f t="shared" si="99"/>
        <v>-189</v>
      </c>
      <c r="S62" s="56">
        <f t="shared" si="99"/>
        <v>-568</v>
      </c>
      <c r="T62" s="56">
        <f t="shared" si="99"/>
        <v>-867</v>
      </c>
      <c r="U62" s="56">
        <f t="shared" ref="U62" si="100">SUM(U63:U66)</f>
        <v>-867</v>
      </c>
      <c r="W62" s="56">
        <f t="shared" si="62"/>
        <v>0</v>
      </c>
      <c r="X62" s="58">
        <f t="shared" si="60"/>
        <v>-1597</v>
      </c>
      <c r="Y62" s="58">
        <f t="shared" si="61"/>
        <v>-74</v>
      </c>
      <c r="Z62" s="58">
        <f t="shared" si="63"/>
        <v>-1959</v>
      </c>
      <c r="AA62" s="56">
        <f t="shared" si="64"/>
        <v>-2491</v>
      </c>
      <c r="AB62" s="45" t="s">
        <v>9</v>
      </c>
      <c r="AD62" s="242">
        <f t="shared" si="65"/>
        <v>0</v>
      </c>
      <c r="AE62" s="242">
        <f t="shared" si="66"/>
        <v>0</v>
      </c>
    </row>
    <row r="63" spans="1:31" ht="15.95" customHeight="1" outlineLevel="1" x14ac:dyDescent="0.2">
      <c r="A63" s="57" t="s">
        <v>125</v>
      </c>
      <c r="B63" s="58">
        <v>0</v>
      </c>
      <c r="C63" s="58">
        <v>0</v>
      </c>
      <c r="D63" s="58">
        <v>0</v>
      </c>
      <c r="E63" s="58">
        <v>0</v>
      </c>
      <c r="F63" s="58">
        <v>-394</v>
      </c>
      <c r="G63" s="58">
        <v>-1918</v>
      </c>
      <c r="H63" s="58">
        <v>2312</v>
      </c>
      <c r="I63" s="58">
        <v>0</v>
      </c>
      <c r="J63" s="58">
        <v>0</v>
      </c>
      <c r="K63" s="58">
        <v>0</v>
      </c>
      <c r="L63" s="58">
        <v>0</v>
      </c>
      <c r="M63" s="58">
        <v>-31</v>
      </c>
      <c r="N63" s="58">
        <v>31</v>
      </c>
      <c r="O63" s="58">
        <v>0</v>
      </c>
      <c r="P63" s="58">
        <v>0</v>
      </c>
      <c r="Q63" s="58">
        <v>0</v>
      </c>
      <c r="R63" s="58">
        <v>0</v>
      </c>
      <c r="S63" s="58">
        <v>0</v>
      </c>
      <c r="T63" s="58">
        <v>0</v>
      </c>
      <c r="U63" s="58">
        <v>0</v>
      </c>
      <c r="W63" s="58">
        <f t="shared" si="62"/>
        <v>0</v>
      </c>
      <c r="X63" s="58">
        <f t="shared" si="60"/>
        <v>0</v>
      </c>
      <c r="Y63" s="58">
        <f t="shared" si="61"/>
        <v>-31</v>
      </c>
      <c r="Z63" s="58">
        <f t="shared" si="63"/>
        <v>31</v>
      </c>
      <c r="AA63" s="58">
        <f t="shared" si="64"/>
        <v>0</v>
      </c>
      <c r="AB63" s="45" t="s">
        <v>9</v>
      </c>
      <c r="AD63" s="242">
        <f t="shared" si="65"/>
        <v>0</v>
      </c>
      <c r="AE63" s="242">
        <f t="shared" si="66"/>
        <v>0</v>
      </c>
    </row>
    <row r="64" spans="1:31" ht="15.95" customHeight="1" outlineLevel="1" x14ac:dyDescent="0.2">
      <c r="A64" s="57" t="s">
        <v>126</v>
      </c>
      <c r="B64" s="58">
        <v>0</v>
      </c>
      <c r="C64" s="58">
        <v>0</v>
      </c>
      <c r="D64" s="58">
        <v>0</v>
      </c>
      <c r="E64" s="58">
        <v>0</v>
      </c>
      <c r="F64" s="58">
        <v>-144</v>
      </c>
      <c r="G64" s="58">
        <v>-693</v>
      </c>
      <c r="H64" s="58">
        <v>-560</v>
      </c>
      <c r="I64" s="58">
        <v>-200</v>
      </c>
      <c r="J64" s="58">
        <v>-141</v>
      </c>
      <c r="K64" s="58">
        <v>-178</v>
      </c>
      <c r="L64" s="58">
        <v>97</v>
      </c>
      <c r="M64" s="58">
        <v>179</v>
      </c>
      <c r="N64" s="58">
        <v>-54</v>
      </c>
      <c r="O64" s="58">
        <v>-172</v>
      </c>
      <c r="P64" s="58">
        <v>-1135</v>
      </c>
      <c r="Q64" s="58">
        <v>-629</v>
      </c>
      <c r="R64" s="58">
        <v>-189</v>
      </c>
      <c r="S64" s="58">
        <v>-568</v>
      </c>
      <c r="T64" s="58">
        <v>-867</v>
      </c>
      <c r="U64" s="58">
        <v>-867</v>
      </c>
      <c r="W64" s="58">
        <f t="shared" si="62"/>
        <v>0</v>
      </c>
      <c r="X64" s="58">
        <f t="shared" si="60"/>
        <v>-1597</v>
      </c>
      <c r="Y64" s="58">
        <f t="shared" si="61"/>
        <v>-43</v>
      </c>
      <c r="Z64" s="58">
        <f t="shared" si="63"/>
        <v>-1990</v>
      </c>
      <c r="AA64" s="58">
        <f t="shared" si="64"/>
        <v>-2491</v>
      </c>
      <c r="AB64" s="45" t="s">
        <v>9</v>
      </c>
      <c r="AD64" s="242">
        <f t="shared" si="65"/>
        <v>0</v>
      </c>
      <c r="AE64" s="242">
        <f t="shared" si="66"/>
        <v>0</v>
      </c>
    </row>
    <row r="65" spans="1:38" ht="15.95" customHeight="1" outlineLevel="1" x14ac:dyDescent="0.2">
      <c r="A65" s="57" t="s">
        <v>127</v>
      </c>
      <c r="B65" s="58">
        <v>0</v>
      </c>
      <c r="C65" s="58">
        <v>0</v>
      </c>
      <c r="D65" s="58">
        <v>0</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W65" s="58">
        <f t="shared" si="62"/>
        <v>0</v>
      </c>
      <c r="X65" s="58">
        <f t="shared" si="60"/>
        <v>0</v>
      </c>
      <c r="Y65" s="58">
        <f t="shared" si="61"/>
        <v>0</v>
      </c>
      <c r="Z65" s="58">
        <f t="shared" si="63"/>
        <v>0</v>
      </c>
      <c r="AA65" s="58">
        <f t="shared" si="64"/>
        <v>0</v>
      </c>
      <c r="AB65" s="45" t="s">
        <v>9</v>
      </c>
      <c r="AD65" s="242">
        <f t="shared" si="65"/>
        <v>0</v>
      </c>
      <c r="AE65" s="242">
        <f t="shared" si="66"/>
        <v>0</v>
      </c>
    </row>
    <row r="66" spans="1:38" ht="15.95" customHeight="1" outlineLevel="1" x14ac:dyDescent="0.2">
      <c r="A66" s="57" t="s">
        <v>128</v>
      </c>
      <c r="B66" s="58">
        <v>0</v>
      </c>
      <c r="C66" s="58">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c r="U66" s="58">
        <v>0</v>
      </c>
      <c r="W66" s="58">
        <f t="shared" si="62"/>
        <v>0</v>
      </c>
      <c r="X66" s="58">
        <f t="shared" si="60"/>
        <v>0</v>
      </c>
      <c r="Y66" s="58">
        <f t="shared" si="61"/>
        <v>0</v>
      </c>
      <c r="Z66" s="58">
        <f t="shared" si="63"/>
        <v>0</v>
      </c>
      <c r="AA66" s="58">
        <f t="shared" si="64"/>
        <v>0</v>
      </c>
      <c r="AB66" s="45" t="s">
        <v>9</v>
      </c>
      <c r="AD66" s="242">
        <f t="shared" si="65"/>
        <v>0</v>
      </c>
      <c r="AE66" s="242">
        <f t="shared" si="66"/>
        <v>0</v>
      </c>
    </row>
    <row r="67" spans="1:38" ht="15.95" customHeight="1" outlineLevel="1" x14ac:dyDescent="0.2">
      <c r="A67" s="55" t="s">
        <v>78</v>
      </c>
      <c r="B67" s="56">
        <f t="shared" ref="B67:G67" si="101">B61+B62</f>
        <v>0</v>
      </c>
      <c r="C67" s="56">
        <f t="shared" si="101"/>
        <v>0</v>
      </c>
      <c r="D67" s="56">
        <f t="shared" si="101"/>
        <v>0</v>
      </c>
      <c r="E67" s="56">
        <f t="shared" si="101"/>
        <v>0</v>
      </c>
      <c r="F67" s="56">
        <f t="shared" si="101"/>
        <v>6048</v>
      </c>
      <c r="G67" s="56">
        <f t="shared" si="101"/>
        <v>8371</v>
      </c>
      <c r="H67" s="56">
        <f t="shared" ref="H67:M67" si="102">H61+H62</f>
        <v>8536</v>
      </c>
      <c r="I67" s="56">
        <f t="shared" si="102"/>
        <v>-509</v>
      </c>
      <c r="J67" s="56">
        <f t="shared" si="102"/>
        <v>442</v>
      </c>
      <c r="K67" s="56">
        <f t="shared" si="102"/>
        <v>1730</v>
      </c>
      <c r="L67" s="56">
        <f t="shared" si="102"/>
        <v>-327</v>
      </c>
      <c r="M67" s="56">
        <f t="shared" si="102"/>
        <v>-1784</v>
      </c>
      <c r="N67" s="56">
        <f t="shared" ref="N67:O67" si="103">N61+N62</f>
        <v>-50</v>
      </c>
      <c r="O67" s="56">
        <f t="shared" si="103"/>
        <v>2682</v>
      </c>
      <c r="P67" s="56">
        <f t="shared" ref="P67:T67" si="104">P61+P62</f>
        <v>14271</v>
      </c>
      <c r="Q67" s="56">
        <f t="shared" si="104"/>
        <v>6267</v>
      </c>
      <c r="R67" s="56">
        <f t="shared" si="104"/>
        <v>2705</v>
      </c>
      <c r="S67" s="56">
        <f t="shared" si="104"/>
        <v>6508</v>
      </c>
      <c r="T67" s="56">
        <f t="shared" si="104"/>
        <v>9785</v>
      </c>
      <c r="U67" s="56">
        <f t="shared" ref="U67" si="105">U61+U62</f>
        <v>10135</v>
      </c>
      <c r="W67" s="56">
        <f t="shared" si="62"/>
        <v>0</v>
      </c>
      <c r="X67" s="56">
        <f t="shared" si="60"/>
        <v>22446</v>
      </c>
      <c r="Y67" s="56">
        <f t="shared" si="61"/>
        <v>61</v>
      </c>
      <c r="Z67" s="56">
        <f t="shared" si="63"/>
        <v>23170</v>
      </c>
      <c r="AA67" s="56">
        <f t="shared" si="64"/>
        <v>29133</v>
      </c>
      <c r="AB67" s="45" t="s">
        <v>9</v>
      </c>
      <c r="AD67" s="242">
        <f t="shared" si="65"/>
        <v>0</v>
      </c>
      <c r="AE67" s="242">
        <f t="shared" si="66"/>
        <v>0</v>
      </c>
    </row>
    <row r="68" spans="1:38" ht="15.95" customHeight="1" collapsed="1" x14ac:dyDescent="0.2">
      <c r="AB68" s="45" t="s">
        <v>9</v>
      </c>
    </row>
    <row r="69" spans="1:38" s="42" customFormat="1" ht="15.95" customHeight="1" x14ac:dyDescent="0.2">
      <c r="A69" s="39" t="s">
        <v>129</v>
      </c>
      <c r="B69" s="40"/>
      <c r="C69" s="40"/>
      <c r="D69" s="40"/>
      <c r="E69" s="40"/>
      <c r="F69" s="40"/>
      <c r="G69" s="40"/>
      <c r="H69" s="40"/>
      <c r="I69" s="40"/>
      <c r="J69" s="40"/>
      <c r="K69" s="40"/>
      <c r="L69" s="40"/>
      <c r="M69" s="40"/>
      <c r="N69" s="40"/>
      <c r="O69" s="40"/>
      <c r="P69" s="40"/>
      <c r="Q69" s="40"/>
      <c r="R69" s="40"/>
      <c r="S69" s="40"/>
      <c r="T69" s="40"/>
      <c r="U69" s="40"/>
      <c r="W69" s="40"/>
      <c r="X69" s="40"/>
      <c r="Y69" s="40"/>
      <c r="Z69" s="40"/>
      <c r="AA69" s="40"/>
      <c r="AB69" s="41" t="s">
        <v>9</v>
      </c>
    </row>
    <row r="70" spans="1:38" ht="15.95" customHeight="1" x14ac:dyDescent="0.2">
      <c r="A70" s="43" t="s">
        <v>130</v>
      </c>
      <c r="B70" s="44">
        <f t="shared" ref="B70:G70" si="106">B71+B84</f>
        <v>357839</v>
      </c>
      <c r="C70" s="44">
        <f t="shared" si="106"/>
        <v>393457</v>
      </c>
      <c r="D70" s="44">
        <f t="shared" si="106"/>
        <v>418775</v>
      </c>
      <c r="E70" s="44">
        <f t="shared" si="106"/>
        <v>395026</v>
      </c>
      <c r="F70" s="44">
        <f t="shared" si="106"/>
        <v>416579</v>
      </c>
      <c r="G70" s="44">
        <f t="shared" si="106"/>
        <v>411660</v>
      </c>
      <c r="H70" s="44">
        <f t="shared" ref="H70:M70" si="107">H71+H84</f>
        <v>406103</v>
      </c>
      <c r="I70" s="44">
        <f t="shared" si="107"/>
        <v>401124</v>
      </c>
      <c r="J70" s="44">
        <f t="shared" si="107"/>
        <v>385684</v>
      </c>
      <c r="K70" s="44">
        <f t="shared" si="107"/>
        <v>381129</v>
      </c>
      <c r="L70" s="44">
        <f t="shared" si="107"/>
        <v>384763</v>
      </c>
      <c r="M70" s="44">
        <f t="shared" si="107"/>
        <v>381506</v>
      </c>
      <c r="N70" s="44">
        <f t="shared" ref="N70:O70" si="108">N71+N84</f>
        <v>397735</v>
      </c>
      <c r="O70" s="44">
        <f t="shared" si="108"/>
        <v>377040</v>
      </c>
      <c r="P70" s="44">
        <f t="shared" ref="P70:T70" si="109">P71+P84</f>
        <v>383955</v>
      </c>
      <c r="Q70" s="44">
        <f t="shared" si="109"/>
        <v>377342</v>
      </c>
      <c r="R70" s="44">
        <f t="shared" si="109"/>
        <v>394963</v>
      </c>
      <c r="S70" s="44">
        <f t="shared" si="109"/>
        <v>366756</v>
      </c>
      <c r="T70" s="44">
        <f t="shared" si="109"/>
        <v>387418</v>
      </c>
      <c r="U70" s="44">
        <f t="shared" ref="U70" si="110">U71+U84</f>
        <v>360587</v>
      </c>
      <c r="W70" s="44">
        <f t="shared" ref="W70:W101" si="111">E70</f>
        <v>395026</v>
      </c>
      <c r="X70" s="44">
        <f t="shared" ref="X70:X101" si="112">I70</f>
        <v>401124</v>
      </c>
      <c r="Y70" s="44">
        <f t="shared" ref="Y70:Y101" si="113">M70</f>
        <v>381506</v>
      </c>
      <c r="Z70" s="44">
        <f t="shared" ref="Z70:Z101" si="114">Q70</f>
        <v>377342</v>
      </c>
      <c r="AA70" s="44">
        <f t="shared" ref="AA70:AA101" ca="1" si="115">OFFSET(V70,0,-1)</f>
        <v>360587</v>
      </c>
      <c r="AB70" s="45" t="s">
        <v>9</v>
      </c>
      <c r="AD70" s="242">
        <f t="shared" ref="AD70:AD132" si="116">Q70-Z70</f>
        <v>0</v>
      </c>
      <c r="AE70" s="242">
        <f t="shared" ref="AE70:AE133" ca="1" si="117">AA70-OFFSET(V70,,-1)</f>
        <v>0</v>
      </c>
    </row>
    <row r="71" spans="1:38" ht="15.95" customHeight="1" outlineLevel="1" x14ac:dyDescent="0.2">
      <c r="A71" s="61" t="s">
        <v>131</v>
      </c>
      <c r="B71" s="62">
        <v>292797</v>
      </c>
      <c r="C71" s="62">
        <v>238563</v>
      </c>
      <c r="D71" s="62">
        <v>130924</v>
      </c>
      <c r="E71" s="62">
        <v>51901</v>
      </c>
      <c r="F71" s="62">
        <v>34349</v>
      </c>
      <c r="G71" s="62">
        <v>31686</v>
      </c>
      <c r="H71" s="62">
        <v>28355</v>
      </c>
      <c r="I71" s="62">
        <f t="shared" ref="I71:N71" si="118">SUM(I72:I83)</f>
        <v>26358</v>
      </c>
      <c r="J71" s="62">
        <f t="shared" si="118"/>
        <v>13485</v>
      </c>
      <c r="K71" s="62">
        <f t="shared" si="118"/>
        <v>11628</v>
      </c>
      <c r="L71" s="62">
        <f t="shared" si="118"/>
        <v>17599</v>
      </c>
      <c r="M71" s="62">
        <f t="shared" si="118"/>
        <v>17296</v>
      </c>
      <c r="N71" s="62">
        <f t="shared" si="118"/>
        <v>35634</v>
      </c>
      <c r="O71" s="62">
        <f t="shared" ref="O71:T71" si="119">SUM(O72:O83)</f>
        <v>18068</v>
      </c>
      <c r="P71" s="62">
        <f t="shared" si="119"/>
        <v>27081</v>
      </c>
      <c r="Q71" s="62">
        <f t="shared" si="119"/>
        <v>22225</v>
      </c>
      <c r="R71" s="62">
        <f t="shared" si="119"/>
        <v>41943</v>
      </c>
      <c r="S71" s="62">
        <f t="shared" si="119"/>
        <v>18298</v>
      </c>
      <c r="T71" s="62">
        <f t="shared" si="119"/>
        <v>40912</v>
      </c>
      <c r="U71" s="62">
        <f t="shared" ref="U71" si="120">SUM(U72:U83)</f>
        <v>15071</v>
      </c>
      <c r="W71" s="62">
        <f t="shared" si="111"/>
        <v>51901</v>
      </c>
      <c r="X71" s="62">
        <f t="shared" si="112"/>
        <v>26358</v>
      </c>
      <c r="Y71" s="62">
        <f t="shared" si="113"/>
        <v>17296</v>
      </c>
      <c r="Z71" s="62">
        <f t="shared" si="114"/>
        <v>22225</v>
      </c>
      <c r="AA71" s="62">
        <f t="shared" ca="1" si="115"/>
        <v>15071</v>
      </c>
      <c r="AB71" s="45" t="s">
        <v>9</v>
      </c>
      <c r="AD71" s="242">
        <f t="shared" si="116"/>
        <v>0</v>
      </c>
      <c r="AE71" s="242">
        <f t="shared" ca="1" si="117"/>
        <v>0</v>
      </c>
      <c r="AL71" s="34"/>
    </row>
    <row r="72" spans="1:38" ht="15.95" customHeight="1" outlineLevel="1" x14ac:dyDescent="0.2">
      <c r="A72" s="63" t="s">
        <v>132</v>
      </c>
      <c r="B72" s="54">
        <v>291655</v>
      </c>
      <c r="C72" s="54">
        <v>236459</v>
      </c>
      <c r="D72" s="54">
        <v>128270</v>
      </c>
      <c r="E72" s="54">
        <v>543</v>
      </c>
      <c r="F72" s="54">
        <v>3117</v>
      </c>
      <c r="G72" s="54">
        <v>11073</v>
      </c>
      <c r="H72" s="54">
        <v>6074</v>
      </c>
      <c r="I72" s="54">
        <v>10418</v>
      </c>
      <c r="J72" s="54">
        <v>2920</v>
      </c>
      <c r="K72" s="54">
        <v>1824</v>
      </c>
      <c r="L72" s="54">
        <v>7389</v>
      </c>
      <c r="M72" s="54">
        <v>5433</v>
      </c>
      <c r="N72" s="54">
        <v>25558</v>
      </c>
      <c r="O72" s="54">
        <v>7659</v>
      </c>
      <c r="P72" s="54">
        <v>17150</v>
      </c>
      <c r="Q72" s="54">
        <v>11477</v>
      </c>
      <c r="R72" s="54">
        <v>31282</v>
      </c>
      <c r="S72" s="54">
        <v>10379</v>
      </c>
      <c r="T72" s="54">
        <v>31893</v>
      </c>
      <c r="U72" s="54">
        <v>9335</v>
      </c>
      <c r="W72" s="54">
        <f t="shared" si="111"/>
        <v>543</v>
      </c>
      <c r="X72" s="54">
        <f t="shared" si="112"/>
        <v>10418</v>
      </c>
      <c r="Y72" s="54">
        <f t="shared" si="113"/>
        <v>5433</v>
      </c>
      <c r="Z72" s="54">
        <f t="shared" si="114"/>
        <v>11477</v>
      </c>
      <c r="AA72" s="54">
        <f t="shared" ca="1" si="115"/>
        <v>9335</v>
      </c>
      <c r="AB72" s="45" t="s">
        <v>9</v>
      </c>
      <c r="AD72" s="242">
        <f t="shared" si="116"/>
        <v>0</v>
      </c>
      <c r="AE72" s="242">
        <f t="shared" ca="1" si="117"/>
        <v>0</v>
      </c>
    </row>
    <row r="73" spans="1:38" ht="15.95" customHeight="1" outlineLevel="1" x14ac:dyDescent="0.2">
      <c r="A73" s="63" t="s">
        <v>133</v>
      </c>
      <c r="B73" s="54">
        <v>0</v>
      </c>
      <c r="C73" s="54">
        <v>0</v>
      </c>
      <c r="D73" s="54">
        <v>0</v>
      </c>
      <c r="E73" s="54">
        <v>48289</v>
      </c>
      <c r="F73" s="54">
        <v>19181</v>
      </c>
      <c r="G73" s="54">
        <v>9377</v>
      </c>
      <c r="H73" s="54">
        <v>9403</v>
      </c>
      <c r="I73" s="54">
        <v>3434</v>
      </c>
      <c r="J73" s="54">
        <v>0</v>
      </c>
      <c r="K73" s="54">
        <v>0</v>
      </c>
      <c r="L73" s="54">
        <v>0</v>
      </c>
      <c r="M73" s="54">
        <v>0</v>
      </c>
      <c r="N73" s="54">
        <v>0</v>
      </c>
      <c r="O73" s="54">
        <v>0</v>
      </c>
      <c r="P73" s="54">
        <v>0</v>
      </c>
      <c r="Q73" s="54">
        <v>0</v>
      </c>
      <c r="R73" s="54">
        <v>0</v>
      </c>
      <c r="S73" s="54">
        <v>0</v>
      </c>
      <c r="T73" s="54">
        <v>0</v>
      </c>
      <c r="U73" s="54">
        <v>0</v>
      </c>
      <c r="W73" s="54">
        <f t="shared" si="111"/>
        <v>48289</v>
      </c>
      <c r="X73" s="54">
        <f t="shared" si="112"/>
        <v>3434</v>
      </c>
      <c r="Y73" s="54">
        <f t="shared" si="113"/>
        <v>0</v>
      </c>
      <c r="Z73" s="54">
        <f t="shared" si="114"/>
        <v>0</v>
      </c>
      <c r="AA73" s="54">
        <f t="shared" ca="1" si="115"/>
        <v>0</v>
      </c>
      <c r="AB73" s="45" t="s">
        <v>9</v>
      </c>
      <c r="AD73" s="242">
        <f t="shared" si="116"/>
        <v>0</v>
      </c>
      <c r="AE73" s="242">
        <f t="shared" ca="1" si="117"/>
        <v>0</v>
      </c>
    </row>
    <row r="74" spans="1:38" ht="15.95" customHeight="1" outlineLevel="1" x14ac:dyDescent="0.2">
      <c r="A74" s="63" t="s">
        <v>134</v>
      </c>
      <c r="B74" s="54">
        <v>0</v>
      </c>
      <c r="C74" s="54">
        <v>0</v>
      </c>
      <c r="D74" s="54">
        <v>0</v>
      </c>
      <c r="E74" s="54">
        <v>0</v>
      </c>
      <c r="F74" s="54">
        <v>0</v>
      </c>
      <c r="G74" s="54">
        <v>0</v>
      </c>
      <c r="H74" s="54">
        <v>0</v>
      </c>
      <c r="I74" s="54">
        <v>0</v>
      </c>
      <c r="J74" s="54">
        <v>0</v>
      </c>
      <c r="K74" s="54">
        <v>0</v>
      </c>
      <c r="L74" s="54">
        <v>0</v>
      </c>
      <c r="M74" s="54">
        <v>0</v>
      </c>
      <c r="N74" s="54">
        <v>0</v>
      </c>
      <c r="O74" s="54">
        <v>0</v>
      </c>
      <c r="P74" s="54">
        <v>0</v>
      </c>
      <c r="Q74" s="54">
        <v>0</v>
      </c>
      <c r="R74" s="54">
        <v>0</v>
      </c>
      <c r="S74" s="54">
        <v>0</v>
      </c>
      <c r="T74" s="54">
        <v>0</v>
      </c>
      <c r="U74" s="54">
        <v>0</v>
      </c>
      <c r="W74" s="54">
        <f t="shared" si="111"/>
        <v>0</v>
      </c>
      <c r="X74" s="54">
        <f t="shared" si="112"/>
        <v>0</v>
      </c>
      <c r="Y74" s="54">
        <f t="shared" si="113"/>
        <v>0</v>
      </c>
      <c r="Z74" s="54">
        <f t="shared" si="114"/>
        <v>0</v>
      </c>
      <c r="AA74" s="54">
        <f t="shared" ca="1" si="115"/>
        <v>0</v>
      </c>
      <c r="AB74" s="45" t="s">
        <v>9</v>
      </c>
      <c r="AD74" s="242">
        <f t="shared" si="116"/>
        <v>0</v>
      </c>
      <c r="AE74" s="242">
        <f t="shared" ca="1" si="117"/>
        <v>0</v>
      </c>
    </row>
    <row r="75" spans="1:38" ht="15.95" customHeight="1" outlineLevel="1" x14ac:dyDescent="0.2">
      <c r="A75" s="63" t="s">
        <v>135</v>
      </c>
      <c r="B75" s="54">
        <v>0</v>
      </c>
      <c r="C75" s="54">
        <v>0</v>
      </c>
      <c r="D75" s="54">
        <v>0</v>
      </c>
      <c r="E75" s="54">
        <v>0</v>
      </c>
      <c r="F75" s="54">
        <v>8838</v>
      </c>
      <c r="G75" s="54">
        <v>7798</v>
      </c>
      <c r="H75" s="54">
        <v>9345</v>
      </c>
      <c r="I75" s="54">
        <v>8917</v>
      </c>
      <c r="J75" s="54">
        <v>8070</v>
      </c>
      <c r="K75" s="54">
        <v>7767</v>
      </c>
      <c r="L75" s="54">
        <v>8293</v>
      </c>
      <c r="M75" s="54">
        <v>8718</v>
      </c>
      <c r="N75" s="54">
        <v>8286</v>
      </c>
      <c r="O75" s="54">
        <v>8524</v>
      </c>
      <c r="P75" s="54">
        <v>8973</v>
      </c>
      <c r="Q75" s="54">
        <v>9288</v>
      </c>
      <c r="R75" s="54">
        <v>8925</v>
      </c>
      <c r="S75" s="54">
        <v>5973</v>
      </c>
      <c r="T75" s="54">
        <v>7730</v>
      </c>
      <c r="U75" s="54">
        <v>3362</v>
      </c>
      <c r="W75" s="54">
        <f t="shared" si="111"/>
        <v>0</v>
      </c>
      <c r="X75" s="54">
        <f t="shared" si="112"/>
        <v>8917</v>
      </c>
      <c r="Y75" s="54">
        <f t="shared" si="113"/>
        <v>8718</v>
      </c>
      <c r="Z75" s="54">
        <f t="shared" si="114"/>
        <v>9288</v>
      </c>
      <c r="AA75" s="54">
        <f t="shared" ca="1" si="115"/>
        <v>3362</v>
      </c>
      <c r="AB75" s="45" t="s">
        <v>9</v>
      </c>
      <c r="AD75" s="242">
        <f t="shared" si="116"/>
        <v>0</v>
      </c>
      <c r="AE75" s="242">
        <f t="shared" ca="1" si="117"/>
        <v>0</v>
      </c>
    </row>
    <row r="76" spans="1:38" ht="15.95" customHeight="1" outlineLevel="1" x14ac:dyDescent="0.2">
      <c r="A76" s="63" t="s">
        <v>136</v>
      </c>
      <c r="B76" s="54">
        <v>0</v>
      </c>
      <c r="C76" s="54">
        <v>0</v>
      </c>
      <c r="D76" s="54">
        <v>0</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W76" s="54">
        <f t="shared" si="111"/>
        <v>0</v>
      </c>
      <c r="X76" s="54">
        <f t="shared" si="112"/>
        <v>0</v>
      </c>
      <c r="Y76" s="54">
        <f t="shared" si="113"/>
        <v>0</v>
      </c>
      <c r="Z76" s="54">
        <f t="shared" si="114"/>
        <v>0</v>
      </c>
      <c r="AA76" s="54">
        <f t="shared" ca="1" si="115"/>
        <v>0</v>
      </c>
      <c r="AB76" s="45" t="s">
        <v>9</v>
      </c>
      <c r="AD76" s="242">
        <f t="shared" si="116"/>
        <v>0</v>
      </c>
      <c r="AE76" s="242">
        <f t="shared" ca="1" si="117"/>
        <v>0</v>
      </c>
    </row>
    <row r="77" spans="1:38" ht="15.95" customHeight="1" outlineLevel="1" x14ac:dyDescent="0.2">
      <c r="A77" s="63" t="s">
        <v>137</v>
      </c>
      <c r="B77" s="54">
        <v>1115</v>
      </c>
      <c r="C77" s="54">
        <v>2065</v>
      </c>
      <c r="D77" s="54">
        <v>2569</v>
      </c>
      <c r="E77" s="54">
        <v>2804</v>
      </c>
      <c r="F77" s="54">
        <v>2864</v>
      </c>
      <c r="G77" s="54">
        <v>2897</v>
      </c>
      <c r="H77" s="54">
        <v>2918</v>
      </c>
      <c r="I77" s="54">
        <v>2793</v>
      </c>
      <c r="J77" s="54">
        <v>1488</v>
      </c>
      <c r="K77" s="54">
        <v>1406</v>
      </c>
      <c r="L77" s="54">
        <v>1368</v>
      </c>
      <c r="M77" s="54">
        <v>2548</v>
      </c>
      <c r="N77" s="54">
        <v>1294</v>
      </c>
      <c r="O77" s="54">
        <v>1394</v>
      </c>
      <c r="P77" s="54">
        <v>371</v>
      </c>
      <c r="Q77" s="54">
        <v>805</v>
      </c>
      <c r="R77" s="54">
        <v>991</v>
      </c>
      <c r="S77" s="54">
        <v>1137</v>
      </c>
      <c r="T77" s="54">
        <v>464</v>
      </c>
      <c r="U77" s="54">
        <v>1057</v>
      </c>
      <c r="W77" s="54">
        <f t="shared" si="111"/>
        <v>2804</v>
      </c>
      <c r="X77" s="54">
        <f t="shared" si="112"/>
        <v>2793</v>
      </c>
      <c r="Y77" s="54">
        <f t="shared" si="113"/>
        <v>2548</v>
      </c>
      <c r="Z77" s="54">
        <f t="shared" si="114"/>
        <v>805</v>
      </c>
      <c r="AA77" s="54">
        <f t="shared" ca="1" si="115"/>
        <v>1057</v>
      </c>
      <c r="AB77" s="45" t="s">
        <v>9</v>
      </c>
      <c r="AD77" s="242">
        <f t="shared" si="116"/>
        <v>0</v>
      </c>
      <c r="AE77" s="242">
        <f t="shared" ca="1" si="117"/>
        <v>0</v>
      </c>
    </row>
    <row r="78" spans="1:38" ht="15.95" customHeight="1" outlineLevel="1" x14ac:dyDescent="0.2">
      <c r="A78" s="63" t="s">
        <v>138</v>
      </c>
      <c r="B78" s="54">
        <v>0</v>
      </c>
      <c r="C78" s="54">
        <v>0</v>
      </c>
      <c r="D78" s="54">
        <v>0</v>
      </c>
      <c r="E78" s="54"/>
      <c r="F78" s="54">
        <v>0</v>
      </c>
      <c r="G78" s="54">
        <v>0</v>
      </c>
      <c r="H78" s="54">
        <v>30</v>
      </c>
      <c r="I78" s="54">
        <v>82</v>
      </c>
      <c r="J78" s="54">
        <v>45</v>
      </c>
      <c r="K78" s="54">
        <v>97</v>
      </c>
      <c r="L78" s="54">
        <v>55</v>
      </c>
      <c r="M78" s="54">
        <v>46</v>
      </c>
      <c r="N78" s="54">
        <v>21</v>
      </c>
      <c r="O78" s="54">
        <v>27</v>
      </c>
      <c r="P78" s="54">
        <v>21</v>
      </c>
      <c r="Q78" s="54">
        <v>21</v>
      </c>
      <c r="R78" s="54">
        <v>21</v>
      </c>
      <c r="S78" s="54">
        <v>21</v>
      </c>
      <c r="T78" s="54">
        <v>20</v>
      </c>
      <c r="U78" s="54">
        <v>44</v>
      </c>
      <c r="W78" s="54">
        <f t="shared" si="111"/>
        <v>0</v>
      </c>
      <c r="X78" s="54">
        <f t="shared" si="112"/>
        <v>82</v>
      </c>
      <c r="Y78" s="54">
        <f t="shared" si="113"/>
        <v>46</v>
      </c>
      <c r="Z78" s="54">
        <f t="shared" si="114"/>
        <v>21</v>
      </c>
      <c r="AA78" s="54">
        <f t="shared" ca="1" si="115"/>
        <v>44</v>
      </c>
      <c r="AB78" s="45" t="s">
        <v>9</v>
      </c>
      <c r="AD78" s="242">
        <f t="shared" si="116"/>
        <v>0</v>
      </c>
      <c r="AE78" s="242">
        <f t="shared" ca="1" si="117"/>
        <v>0</v>
      </c>
    </row>
    <row r="79" spans="1:38" ht="15.95" customHeight="1" outlineLevel="1" x14ac:dyDescent="0.2">
      <c r="A79" s="63" t="s">
        <v>139</v>
      </c>
      <c r="B79" s="54">
        <v>0</v>
      </c>
      <c r="C79" s="54">
        <v>0</v>
      </c>
      <c r="D79" s="54">
        <v>0</v>
      </c>
      <c r="E79" s="54">
        <v>146</v>
      </c>
      <c r="F79" s="54">
        <v>70</v>
      </c>
      <c r="G79" s="54">
        <v>85</v>
      </c>
      <c r="H79" s="54">
        <v>70</v>
      </c>
      <c r="I79" s="54">
        <v>70</v>
      </c>
      <c r="J79" s="54">
        <v>70</v>
      </c>
      <c r="K79" s="54">
        <v>70</v>
      </c>
      <c r="L79" s="54">
        <v>70</v>
      </c>
      <c r="M79" s="54">
        <v>70</v>
      </c>
      <c r="N79" s="54">
        <v>70</v>
      </c>
      <c r="O79" s="54">
        <v>70</v>
      </c>
      <c r="P79" s="54">
        <v>81</v>
      </c>
      <c r="Q79" s="54">
        <v>81</v>
      </c>
      <c r="R79" s="54">
        <v>81</v>
      </c>
      <c r="S79" s="54">
        <v>81</v>
      </c>
      <c r="T79" s="54">
        <v>81</v>
      </c>
      <c r="U79" s="54">
        <v>81</v>
      </c>
      <c r="W79" s="54">
        <f t="shared" si="111"/>
        <v>146</v>
      </c>
      <c r="X79" s="54">
        <f t="shared" si="112"/>
        <v>70</v>
      </c>
      <c r="Y79" s="54">
        <f t="shared" si="113"/>
        <v>70</v>
      </c>
      <c r="Z79" s="54">
        <f t="shared" si="114"/>
        <v>81</v>
      </c>
      <c r="AA79" s="54">
        <f t="shared" ca="1" si="115"/>
        <v>81</v>
      </c>
      <c r="AB79" s="45" t="s">
        <v>9</v>
      </c>
      <c r="AD79" s="242">
        <f t="shared" si="116"/>
        <v>0</v>
      </c>
      <c r="AE79" s="242">
        <f t="shared" ca="1" si="117"/>
        <v>0</v>
      </c>
    </row>
    <row r="80" spans="1:38" ht="15.95" customHeight="1" outlineLevel="1" x14ac:dyDescent="0.2">
      <c r="A80" s="63" t="s">
        <v>140</v>
      </c>
      <c r="B80" s="54">
        <v>0</v>
      </c>
      <c r="C80" s="54">
        <v>0</v>
      </c>
      <c r="D80" s="54">
        <v>0</v>
      </c>
      <c r="E80" s="54">
        <v>0</v>
      </c>
      <c r="F80" s="54">
        <v>0</v>
      </c>
      <c r="G80" s="54">
        <v>0</v>
      </c>
      <c r="H80" s="54">
        <v>0</v>
      </c>
      <c r="I80" s="54">
        <v>0</v>
      </c>
      <c r="J80" s="54">
        <v>0</v>
      </c>
      <c r="K80" s="54">
        <v>0</v>
      </c>
      <c r="L80" s="54">
        <v>0</v>
      </c>
      <c r="M80" s="54">
        <v>0</v>
      </c>
      <c r="N80" s="54">
        <v>0</v>
      </c>
      <c r="O80" s="54">
        <v>0</v>
      </c>
      <c r="P80" s="54">
        <v>0</v>
      </c>
      <c r="Q80" s="54">
        <v>0</v>
      </c>
      <c r="R80" s="54">
        <v>0</v>
      </c>
      <c r="S80" s="54">
        <v>0</v>
      </c>
      <c r="T80" s="54">
        <v>0</v>
      </c>
      <c r="U80" s="54">
        <v>0</v>
      </c>
      <c r="W80" s="54">
        <f t="shared" si="111"/>
        <v>0</v>
      </c>
      <c r="X80" s="54">
        <f t="shared" si="112"/>
        <v>0</v>
      </c>
      <c r="Y80" s="54">
        <f t="shared" si="113"/>
        <v>0</v>
      </c>
      <c r="Z80" s="54">
        <f t="shared" si="114"/>
        <v>0</v>
      </c>
      <c r="AA80" s="54">
        <f t="shared" ca="1" si="115"/>
        <v>0</v>
      </c>
      <c r="AB80" s="45" t="s">
        <v>9</v>
      </c>
      <c r="AD80" s="242">
        <f t="shared" si="116"/>
        <v>0</v>
      </c>
      <c r="AE80" s="242">
        <f t="shared" ca="1" si="117"/>
        <v>0</v>
      </c>
    </row>
    <row r="81" spans="1:33" ht="15.95" customHeight="1" outlineLevel="1" x14ac:dyDescent="0.2">
      <c r="A81" s="63" t="s">
        <v>141</v>
      </c>
      <c r="B81" s="54">
        <v>0</v>
      </c>
      <c r="C81" s="54">
        <v>0</v>
      </c>
      <c r="D81" s="54">
        <v>0</v>
      </c>
      <c r="E81" s="54">
        <v>0</v>
      </c>
      <c r="F81" s="54">
        <v>8</v>
      </c>
      <c r="G81" s="54">
        <v>7</v>
      </c>
      <c r="H81" s="54">
        <v>4</v>
      </c>
      <c r="I81" s="54">
        <v>4</v>
      </c>
      <c r="J81" s="54">
        <v>14</v>
      </c>
      <c r="K81" s="54">
        <v>9</v>
      </c>
      <c r="L81" s="54">
        <v>5</v>
      </c>
      <c r="M81" s="54">
        <v>4</v>
      </c>
      <c r="N81" s="54">
        <v>19</v>
      </c>
      <c r="O81" s="54">
        <v>13</v>
      </c>
      <c r="P81" s="54">
        <v>7</v>
      </c>
      <c r="Q81" s="54">
        <v>6</v>
      </c>
      <c r="R81" s="54">
        <v>18</v>
      </c>
      <c r="S81" s="54">
        <v>15</v>
      </c>
      <c r="T81" s="54">
        <v>8</v>
      </c>
      <c r="U81" s="54">
        <v>7</v>
      </c>
      <c r="W81" s="54">
        <f t="shared" si="111"/>
        <v>0</v>
      </c>
      <c r="X81" s="54">
        <f t="shared" si="112"/>
        <v>4</v>
      </c>
      <c r="Y81" s="54">
        <f t="shared" si="113"/>
        <v>4</v>
      </c>
      <c r="Z81" s="54">
        <f t="shared" si="114"/>
        <v>6</v>
      </c>
      <c r="AA81" s="54">
        <f t="shared" ca="1" si="115"/>
        <v>7</v>
      </c>
      <c r="AB81" s="45" t="s">
        <v>9</v>
      </c>
      <c r="AD81" s="242">
        <f t="shared" si="116"/>
        <v>0</v>
      </c>
      <c r="AE81" s="242">
        <f t="shared" ca="1" si="117"/>
        <v>0</v>
      </c>
    </row>
    <row r="82" spans="1:33" ht="15.95" customHeight="1" outlineLevel="1" x14ac:dyDescent="0.2">
      <c r="A82" s="63" t="s">
        <v>142</v>
      </c>
      <c r="B82" s="54">
        <v>0</v>
      </c>
      <c r="C82" s="54">
        <v>0</v>
      </c>
      <c r="D82" s="54">
        <v>0</v>
      </c>
      <c r="E82" s="54">
        <v>0</v>
      </c>
      <c r="F82" s="54">
        <v>0</v>
      </c>
      <c r="G82" s="54">
        <v>0</v>
      </c>
      <c r="H82" s="54">
        <v>0</v>
      </c>
      <c r="I82" s="54">
        <v>0</v>
      </c>
      <c r="J82" s="54">
        <v>0</v>
      </c>
      <c r="K82" s="54">
        <v>0</v>
      </c>
      <c r="L82" s="54">
        <v>0</v>
      </c>
      <c r="M82" s="54">
        <v>0</v>
      </c>
      <c r="N82" s="54">
        <v>0</v>
      </c>
      <c r="O82" s="54">
        <v>0</v>
      </c>
      <c r="P82" s="54">
        <v>0</v>
      </c>
      <c r="Q82" s="54">
        <v>0</v>
      </c>
      <c r="R82" s="54">
        <v>0</v>
      </c>
      <c r="S82" s="54">
        <v>0</v>
      </c>
      <c r="T82" s="54">
        <v>0</v>
      </c>
      <c r="U82" s="54">
        <v>0</v>
      </c>
      <c r="W82" s="54">
        <f t="shared" si="111"/>
        <v>0</v>
      </c>
      <c r="X82" s="54">
        <f t="shared" si="112"/>
        <v>0</v>
      </c>
      <c r="Y82" s="54">
        <f t="shared" si="113"/>
        <v>0</v>
      </c>
      <c r="Z82" s="54">
        <f t="shared" si="114"/>
        <v>0</v>
      </c>
      <c r="AA82" s="54">
        <f t="shared" ca="1" si="115"/>
        <v>0</v>
      </c>
      <c r="AB82" s="45" t="s">
        <v>9</v>
      </c>
      <c r="AD82" s="242">
        <f t="shared" si="116"/>
        <v>0</v>
      </c>
      <c r="AE82" s="242">
        <f t="shared" ca="1" si="117"/>
        <v>0</v>
      </c>
    </row>
    <row r="83" spans="1:33" ht="15.95" customHeight="1" outlineLevel="1" x14ac:dyDescent="0.2">
      <c r="A83" s="63" t="s">
        <v>143</v>
      </c>
      <c r="B83" s="54">
        <v>27</v>
      </c>
      <c r="C83" s="54">
        <v>39</v>
      </c>
      <c r="D83" s="54">
        <v>85</v>
      </c>
      <c r="E83" s="54">
        <v>119</v>
      </c>
      <c r="F83" s="54">
        <v>271</v>
      </c>
      <c r="G83" s="54">
        <v>449</v>
      </c>
      <c r="H83" s="54">
        <v>511</v>
      </c>
      <c r="I83" s="54">
        <v>640</v>
      </c>
      <c r="J83" s="54">
        <v>878</v>
      </c>
      <c r="K83" s="54">
        <v>455</v>
      </c>
      <c r="L83" s="54">
        <v>419</v>
      </c>
      <c r="M83" s="54">
        <v>477</v>
      </c>
      <c r="N83" s="54">
        <v>386</v>
      </c>
      <c r="O83" s="54">
        <v>381</v>
      </c>
      <c r="P83" s="54">
        <v>478</v>
      </c>
      <c r="Q83" s="54">
        <v>547</v>
      </c>
      <c r="R83" s="58">
        <v>625</v>
      </c>
      <c r="S83" s="58">
        <v>692</v>
      </c>
      <c r="T83" s="54">
        <v>716</v>
      </c>
      <c r="U83" s="54">
        <v>1185</v>
      </c>
      <c r="W83" s="54">
        <f t="shared" si="111"/>
        <v>119</v>
      </c>
      <c r="X83" s="54">
        <f t="shared" si="112"/>
        <v>640</v>
      </c>
      <c r="Y83" s="54">
        <f t="shared" si="113"/>
        <v>477</v>
      </c>
      <c r="Z83" s="54">
        <f t="shared" si="114"/>
        <v>547</v>
      </c>
      <c r="AA83" s="54">
        <f t="shared" ca="1" si="115"/>
        <v>1185</v>
      </c>
      <c r="AB83" s="45" t="s">
        <v>9</v>
      </c>
      <c r="AD83" s="242">
        <f t="shared" si="116"/>
        <v>0</v>
      </c>
      <c r="AE83" s="242">
        <f t="shared" ca="1" si="117"/>
        <v>0</v>
      </c>
    </row>
    <row r="84" spans="1:33" ht="15.95" customHeight="1" outlineLevel="1" x14ac:dyDescent="0.2">
      <c r="A84" s="61" t="s">
        <v>144</v>
      </c>
      <c r="B84" s="62">
        <v>65042</v>
      </c>
      <c r="C84" s="62">
        <v>154894</v>
      </c>
      <c r="D84" s="62">
        <v>287851</v>
      </c>
      <c r="E84" s="62">
        <v>343125</v>
      </c>
      <c r="F84" s="62">
        <v>382230</v>
      </c>
      <c r="G84" s="62">
        <v>379974</v>
      </c>
      <c r="H84" s="62">
        <v>377748</v>
      </c>
      <c r="I84" s="62">
        <f t="shared" ref="I84:N84" si="121">SUM(I85:I98)</f>
        <v>374766</v>
      </c>
      <c r="J84" s="62">
        <f t="shared" si="121"/>
        <v>372199</v>
      </c>
      <c r="K84" s="62">
        <f t="shared" si="121"/>
        <v>369501</v>
      </c>
      <c r="L84" s="62">
        <f t="shared" si="121"/>
        <v>367164</v>
      </c>
      <c r="M84" s="62">
        <f t="shared" si="121"/>
        <v>364210</v>
      </c>
      <c r="N84" s="62">
        <f t="shared" si="121"/>
        <v>362101</v>
      </c>
      <c r="O84" s="62">
        <f t="shared" ref="O84:T84" si="122">SUM(O85:O98)</f>
        <v>358972</v>
      </c>
      <c r="P84" s="62">
        <f t="shared" si="122"/>
        <v>356874</v>
      </c>
      <c r="Q84" s="62">
        <f t="shared" si="122"/>
        <v>355117</v>
      </c>
      <c r="R84" s="62">
        <f t="shared" si="122"/>
        <v>353020</v>
      </c>
      <c r="S84" s="62">
        <f t="shared" si="122"/>
        <v>348458</v>
      </c>
      <c r="T84" s="62">
        <f t="shared" si="122"/>
        <v>346506</v>
      </c>
      <c r="U84" s="62">
        <f t="shared" ref="U84" si="123">SUM(U85:U98)</f>
        <v>345516</v>
      </c>
      <c r="W84" s="62">
        <f t="shared" si="111"/>
        <v>343125</v>
      </c>
      <c r="X84" s="62">
        <f t="shared" si="112"/>
        <v>374766</v>
      </c>
      <c r="Y84" s="62">
        <f t="shared" si="113"/>
        <v>364210</v>
      </c>
      <c r="Z84" s="62">
        <f t="shared" si="114"/>
        <v>355117</v>
      </c>
      <c r="AA84" s="62">
        <f t="shared" ca="1" si="115"/>
        <v>345516</v>
      </c>
      <c r="AB84" s="45" t="s">
        <v>9</v>
      </c>
      <c r="AD84" s="242">
        <f t="shared" si="116"/>
        <v>0</v>
      </c>
      <c r="AE84" s="242">
        <f t="shared" ca="1" si="117"/>
        <v>0</v>
      </c>
    </row>
    <row r="85" spans="1:33" ht="15.95" customHeight="1" outlineLevel="1" x14ac:dyDescent="0.2">
      <c r="A85" s="63" t="s">
        <v>135</v>
      </c>
      <c r="B85" s="58">
        <v>0</v>
      </c>
      <c r="C85" s="58">
        <v>0</v>
      </c>
      <c r="D85" s="58">
        <v>0</v>
      </c>
      <c r="E85" s="58">
        <v>0</v>
      </c>
      <c r="F85" s="58">
        <v>360</v>
      </c>
      <c r="G85" s="58">
        <v>831</v>
      </c>
      <c r="H85" s="58">
        <v>787</v>
      </c>
      <c r="I85" s="58">
        <v>370</v>
      </c>
      <c r="J85" s="58">
        <v>374</v>
      </c>
      <c r="K85" s="58">
        <v>261</v>
      </c>
      <c r="L85" s="58">
        <v>651</v>
      </c>
      <c r="M85" s="58">
        <v>373</v>
      </c>
      <c r="N85" s="58">
        <v>840</v>
      </c>
      <c r="O85" s="58">
        <v>406</v>
      </c>
      <c r="P85" s="58">
        <v>887</v>
      </c>
      <c r="Q85" s="58">
        <v>2044</v>
      </c>
      <c r="R85" s="58">
        <v>2668</v>
      </c>
      <c r="S85" s="58">
        <v>775</v>
      </c>
      <c r="T85" s="58">
        <v>1584</v>
      </c>
      <c r="U85" s="58">
        <v>3147</v>
      </c>
      <c r="W85" s="58">
        <f t="shared" si="111"/>
        <v>0</v>
      </c>
      <c r="X85" s="58">
        <f t="shared" si="112"/>
        <v>370</v>
      </c>
      <c r="Y85" s="58">
        <f t="shared" si="113"/>
        <v>373</v>
      </c>
      <c r="Z85" s="58">
        <f t="shared" si="114"/>
        <v>2044</v>
      </c>
      <c r="AA85" s="58">
        <f t="shared" ca="1" si="115"/>
        <v>3147</v>
      </c>
      <c r="AB85" s="45" t="s">
        <v>9</v>
      </c>
      <c r="AD85" s="242">
        <f t="shared" si="116"/>
        <v>0</v>
      </c>
      <c r="AE85" s="242">
        <f t="shared" ca="1" si="117"/>
        <v>0</v>
      </c>
    </row>
    <row r="86" spans="1:33" ht="15.95" customHeight="1" outlineLevel="1" x14ac:dyDescent="0.2">
      <c r="A86" s="63" t="s">
        <v>136</v>
      </c>
      <c r="B86" s="54">
        <v>0</v>
      </c>
      <c r="C86" s="54">
        <v>0</v>
      </c>
      <c r="D86" s="54">
        <v>0</v>
      </c>
      <c r="E86" s="54">
        <v>0</v>
      </c>
      <c r="F86" s="54">
        <v>0</v>
      </c>
      <c r="G86" s="54">
        <v>0</v>
      </c>
      <c r="H86" s="54">
        <v>0</v>
      </c>
      <c r="I86" s="54">
        <v>0</v>
      </c>
      <c r="J86" s="54">
        <v>0</v>
      </c>
      <c r="K86" s="54">
        <v>0</v>
      </c>
      <c r="L86" s="54">
        <v>0</v>
      </c>
      <c r="M86" s="54">
        <v>0</v>
      </c>
      <c r="N86" s="54">
        <v>0</v>
      </c>
      <c r="O86" s="54">
        <v>0</v>
      </c>
      <c r="P86" s="54">
        <v>0</v>
      </c>
      <c r="Q86" s="54">
        <v>0</v>
      </c>
      <c r="R86" s="54">
        <v>0</v>
      </c>
      <c r="S86" s="54">
        <v>0</v>
      </c>
      <c r="T86" s="58">
        <v>0</v>
      </c>
      <c r="U86" s="58">
        <v>0</v>
      </c>
      <c r="W86" s="54">
        <f t="shared" si="111"/>
        <v>0</v>
      </c>
      <c r="X86" s="58">
        <f t="shared" si="112"/>
        <v>0</v>
      </c>
      <c r="Y86" s="58">
        <f t="shared" si="113"/>
        <v>0</v>
      </c>
      <c r="Z86" s="54">
        <f t="shared" si="114"/>
        <v>0</v>
      </c>
      <c r="AA86" s="54">
        <f t="shared" ca="1" si="115"/>
        <v>0</v>
      </c>
      <c r="AB86" s="45" t="s">
        <v>9</v>
      </c>
      <c r="AD86" s="242">
        <f t="shared" si="116"/>
        <v>0</v>
      </c>
      <c r="AE86" s="242">
        <f t="shared" ca="1" si="117"/>
        <v>0</v>
      </c>
    </row>
    <row r="87" spans="1:33" ht="15.95" customHeight="1" outlineLevel="1" x14ac:dyDescent="0.2">
      <c r="A87" s="63" t="s">
        <v>145</v>
      </c>
      <c r="B87" s="54">
        <v>0</v>
      </c>
      <c r="C87" s="54">
        <v>0</v>
      </c>
      <c r="D87" s="54">
        <v>0</v>
      </c>
      <c r="E87" s="54">
        <v>0</v>
      </c>
      <c r="F87" s="54">
        <v>0</v>
      </c>
      <c r="G87" s="54">
        <v>0</v>
      </c>
      <c r="H87" s="54">
        <v>0</v>
      </c>
      <c r="I87" s="54">
        <v>0</v>
      </c>
      <c r="J87" s="54">
        <v>0</v>
      </c>
      <c r="K87" s="54">
        <v>0</v>
      </c>
      <c r="L87" s="54">
        <v>0</v>
      </c>
      <c r="M87" s="54">
        <v>0</v>
      </c>
      <c r="N87" s="54">
        <v>0</v>
      </c>
      <c r="O87" s="54">
        <v>0</v>
      </c>
      <c r="P87" s="54">
        <v>0</v>
      </c>
      <c r="Q87" s="54">
        <v>0</v>
      </c>
      <c r="R87" s="54">
        <v>0</v>
      </c>
      <c r="S87" s="54">
        <v>0</v>
      </c>
      <c r="T87" s="58">
        <v>0</v>
      </c>
      <c r="U87" s="58">
        <v>0</v>
      </c>
      <c r="W87" s="54">
        <f t="shared" si="111"/>
        <v>0</v>
      </c>
      <c r="X87" s="58">
        <f t="shared" si="112"/>
        <v>0</v>
      </c>
      <c r="Y87" s="58">
        <f t="shared" si="113"/>
        <v>0</v>
      </c>
      <c r="Z87" s="54">
        <f t="shared" si="114"/>
        <v>0</v>
      </c>
      <c r="AA87" s="54">
        <f t="shared" ca="1" si="115"/>
        <v>0</v>
      </c>
      <c r="AB87" s="45" t="s">
        <v>9</v>
      </c>
      <c r="AD87" s="242">
        <f t="shared" si="116"/>
        <v>0</v>
      </c>
      <c r="AE87" s="242">
        <f t="shared" ca="1" si="117"/>
        <v>0</v>
      </c>
    </row>
    <row r="88" spans="1:33" ht="15.95" customHeight="1" outlineLevel="1" x14ac:dyDescent="0.2">
      <c r="A88" s="63" t="s">
        <v>134</v>
      </c>
      <c r="B88" s="54">
        <v>0</v>
      </c>
      <c r="C88" s="54">
        <v>0</v>
      </c>
      <c r="D88" s="54">
        <v>0</v>
      </c>
      <c r="E88" s="54">
        <v>0</v>
      </c>
      <c r="F88" s="54">
        <v>0</v>
      </c>
      <c r="G88" s="54">
        <v>0</v>
      </c>
      <c r="H88" s="54">
        <v>0</v>
      </c>
      <c r="I88" s="54">
        <v>0</v>
      </c>
      <c r="J88" s="54">
        <v>0</v>
      </c>
      <c r="K88" s="54">
        <v>0</v>
      </c>
      <c r="L88" s="54">
        <v>0</v>
      </c>
      <c r="M88" s="54">
        <v>0</v>
      </c>
      <c r="N88" s="54">
        <v>0</v>
      </c>
      <c r="O88" s="54">
        <v>0</v>
      </c>
      <c r="P88" s="54">
        <v>0</v>
      </c>
      <c r="Q88" s="54">
        <v>0</v>
      </c>
      <c r="R88" s="54">
        <v>0</v>
      </c>
      <c r="S88" s="54">
        <v>0</v>
      </c>
      <c r="T88" s="58">
        <v>0</v>
      </c>
      <c r="U88" s="58">
        <v>0</v>
      </c>
      <c r="W88" s="54">
        <f t="shared" si="111"/>
        <v>0</v>
      </c>
      <c r="X88" s="58">
        <f t="shared" si="112"/>
        <v>0</v>
      </c>
      <c r="Y88" s="58">
        <f t="shared" si="113"/>
        <v>0</v>
      </c>
      <c r="Z88" s="54">
        <f t="shared" si="114"/>
        <v>0</v>
      </c>
      <c r="AA88" s="54">
        <f t="shared" ca="1" si="115"/>
        <v>0</v>
      </c>
      <c r="AB88" s="45" t="s">
        <v>9</v>
      </c>
      <c r="AD88" s="242">
        <f t="shared" si="116"/>
        <v>0</v>
      </c>
      <c r="AE88" s="242">
        <f t="shared" ca="1" si="117"/>
        <v>0</v>
      </c>
    </row>
    <row r="89" spans="1:33" ht="15.95" customHeight="1" outlineLevel="1" x14ac:dyDescent="0.2">
      <c r="A89" s="63" t="s">
        <v>137</v>
      </c>
      <c r="B89" s="54">
        <v>0</v>
      </c>
      <c r="C89" s="54">
        <v>0</v>
      </c>
      <c r="D89" s="54">
        <v>0</v>
      </c>
      <c r="E89" s="54">
        <v>0</v>
      </c>
      <c r="F89" s="54">
        <v>0</v>
      </c>
      <c r="G89" s="54">
        <v>0</v>
      </c>
      <c r="H89" s="54">
        <v>0</v>
      </c>
      <c r="I89" s="54">
        <v>0</v>
      </c>
      <c r="J89" s="54">
        <v>0</v>
      </c>
      <c r="K89" s="54">
        <v>0</v>
      </c>
      <c r="L89" s="54">
        <v>0</v>
      </c>
      <c r="M89" s="54">
        <v>0</v>
      </c>
      <c r="N89" s="54">
        <v>0</v>
      </c>
      <c r="O89" s="54">
        <v>0</v>
      </c>
      <c r="P89" s="54">
        <v>0</v>
      </c>
      <c r="Q89" s="54">
        <v>0</v>
      </c>
      <c r="R89" s="54">
        <v>0</v>
      </c>
      <c r="S89" s="54">
        <v>0</v>
      </c>
      <c r="T89" s="58">
        <v>0</v>
      </c>
      <c r="U89" s="58">
        <v>0</v>
      </c>
      <c r="W89" s="54">
        <f t="shared" si="111"/>
        <v>0</v>
      </c>
      <c r="X89" s="58">
        <f t="shared" si="112"/>
        <v>0</v>
      </c>
      <c r="Y89" s="58">
        <f t="shared" si="113"/>
        <v>0</v>
      </c>
      <c r="Z89" s="54">
        <f t="shared" si="114"/>
        <v>0</v>
      </c>
      <c r="AA89" s="54">
        <f t="shared" ca="1" si="115"/>
        <v>0</v>
      </c>
      <c r="AB89" s="45" t="s">
        <v>9</v>
      </c>
      <c r="AD89" s="242">
        <f t="shared" si="116"/>
        <v>0</v>
      </c>
      <c r="AE89" s="242">
        <f t="shared" ca="1" si="117"/>
        <v>0</v>
      </c>
    </row>
    <row r="90" spans="1:33" ht="15.95" customHeight="1" outlineLevel="1" x14ac:dyDescent="0.2">
      <c r="A90" s="63" t="s">
        <v>146</v>
      </c>
      <c r="B90" s="54">
        <v>0</v>
      </c>
      <c r="C90" s="54">
        <v>0</v>
      </c>
      <c r="D90" s="54">
        <v>0</v>
      </c>
      <c r="E90" s="54">
        <v>0</v>
      </c>
      <c r="F90" s="54">
        <v>0</v>
      </c>
      <c r="G90" s="54">
        <v>0</v>
      </c>
      <c r="H90" s="54">
        <v>0</v>
      </c>
      <c r="I90" s="54">
        <v>0</v>
      </c>
      <c r="J90" s="54">
        <v>0</v>
      </c>
      <c r="K90" s="54">
        <v>0</v>
      </c>
      <c r="L90" s="54">
        <v>0</v>
      </c>
      <c r="M90" s="54">
        <v>0</v>
      </c>
      <c r="N90" s="54">
        <v>0</v>
      </c>
      <c r="O90" s="54">
        <v>0</v>
      </c>
      <c r="P90" s="54">
        <v>0</v>
      </c>
      <c r="Q90" s="54">
        <v>0</v>
      </c>
      <c r="R90" s="54">
        <v>0</v>
      </c>
      <c r="S90" s="54">
        <v>0</v>
      </c>
      <c r="T90" s="58">
        <v>0</v>
      </c>
      <c r="U90" s="58">
        <v>0</v>
      </c>
      <c r="W90" s="54">
        <f t="shared" si="111"/>
        <v>0</v>
      </c>
      <c r="X90" s="58">
        <f t="shared" si="112"/>
        <v>0</v>
      </c>
      <c r="Y90" s="58">
        <f t="shared" si="113"/>
        <v>0</v>
      </c>
      <c r="Z90" s="54">
        <f t="shared" si="114"/>
        <v>0</v>
      </c>
      <c r="AA90" s="54">
        <f t="shared" ca="1" si="115"/>
        <v>0</v>
      </c>
      <c r="AB90" s="45" t="s">
        <v>9</v>
      </c>
      <c r="AD90" s="242">
        <f t="shared" si="116"/>
        <v>0</v>
      </c>
      <c r="AE90" s="242">
        <f t="shared" ca="1" si="117"/>
        <v>0</v>
      </c>
    </row>
    <row r="91" spans="1:33" ht="15.95" customHeight="1" outlineLevel="1" thickBot="1" x14ac:dyDescent="0.25">
      <c r="A91" s="63" t="s">
        <v>138</v>
      </c>
      <c r="B91" s="54">
        <v>0</v>
      </c>
      <c r="C91" s="54">
        <v>0</v>
      </c>
      <c r="D91" s="54">
        <v>0</v>
      </c>
      <c r="E91" s="54">
        <v>0</v>
      </c>
      <c r="F91" s="54">
        <v>0</v>
      </c>
      <c r="G91" s="54">
        <v>0</v>
      </c>
      <c r="H91" s="54">
        <v>0</v>
      </c>
      <c r="I91" s="54">
        <v>0</v>
      </c>
      <c r="J91" s="54">
        <v>0</v>
      </c>
      <c r="K91" s="54">
        <v>0</v>
      </c>
      <c r="L91" s="54">
        <v>0</v>
      </c>
      <c r="M91" s="54">
        <v>0</v>
      </c>
      <c r="N91" s="54">
        <v>0</v>
      </c>
      <c r="O91" s="54">
        <v>0</v>
      </c>
      <c r="P91" s="54">
        <v>0</v>
      </c>
      <c r="Q91" s="54">
        <v>0</v>
      </c>
      <c r="R91" s="54">
        <v>0</v>
      </c>
      <c r="S91" s="54">
        <v>0</v>
      </c>
      <c r="T91" s="58">
        <v>0</v>
      </c>
      <c r="U91" s="58">
        <v>0</v>
      </c>
      <c r="W91" s="54">
        <f t="shared" si="111"/>
        <v>0</v>
      </c>
      <c r="X91" s="58">
        <f t="shared" si="112"/>
        <v>0</v>
      </c>
      <c r="Y91" s="58">
        <f t="shared" si="113"/>
        <v>0</v>
      </c>
      <c r="Z91" s="54">
        <f t="shared" si="114"/>
        <v>0</v>
      </c>
      <c r="AA91" s="54">
        <f t="shared" ca="1" si="115"/>
        <v>0</v>
      </c>
      <c r="AB91" s="45" t="s">
        <v>9</v>
      </c>
      <c r="AD91" s="242">
        <f t="shared" si="116"/>
        <v>0</v>
      </c>
      <c r="AE91" s="242">
        <f t="shared" ca="1" si="117"/>
        <v>0</v>
      </c>
      <c r="AG91" s="152"/>
    </row>
    <row r="92" spans="1:33" ht="15.95" customHeight="1" outlineLevel="1" thickTop="1" x14ac:dyDescent="0.2">
      <c r="A92" s="63" t="s">
        <v>139</v>
      </c>
      <c r="B92" s="54">
        <v>9169</v>
      </c>
      <c r="C92" s="54">
        <v>16584</v>
      </c>
      <c r="D92" s="54">
        <v>0</v>
      </c>
      <c r="E92" s="54">
        <v>0</v>
      </c>
      <c r="F92" s="54">
        <v>0</v>
      </c>
      <c r="G92" s="54">
        <v>0</v>
      </c>
      <c r="H92" s="54">
        <v>0</v>
      </c>
      <c r="I92" s="54">
        <v>0</v>
      </c>
      <c r="J92" s="54">
        <v>0</v>
      </c>
      <c r="K92" s="54">
        <v>0</v>
      </c>
      <c r="L92" s="54">
        <v>0</v>
      </c>
      <c r="M92" s="54">
        <v>0</v>
      </c>
      <c r="N92" s="54">
        <v>0</v>
      </c>
      <c r="O92" s="54">
        <v>0</v>
      </c>
      <c r="P92" s="54">
        <v>0</v>
      </c>
      <c r="Q92" s="54">
        <v>0</v>
      </c>
      <c r="R92" s="54">
        <v>0</v>
      </c>
      <c r="S92" s="54">
        <v>0</v>
      </c>
      <c r="T92" s="58">
        <v>0</v>
      </c>
      <c r="U92" s="58">
        <v>0</v>
      </c>
      <c r="W92" s="54">
        <f t="shared" si="111"/>
        <v>0</v>
      </c>
      <c r="X92" s="58">
        <f t="shared" si="112"/>
        <v>0</v>
      </c>
      <c r="Y92" s="58">
        <f t="shared" si="113"/>
        <v>0</v>
      </c>
      <c r="Z92" s="54">
        <f t="shared" si="114"/>
        <v>0</v>
      </c>
      <c r="AA92" s="54">
        <f t="shared" ca="1" si="115"/>
        <v>0</v>
      </c>
      <c r="AB92" s="45" t="s">
        <v>9</v>
      </c>
      <c r="AD92" s="242">
        <f t="shared" si="116"/>
        <v>0</v>
      </c>
      <c r="AE92" s="242">
        <f t="shared" ca="1" si="117"/>
        <v>0</v>
      </c>
    </row>
    <row r="93" spans="1:33" ht="15.95" customHeight="1" outlineLevel="1" x14ac:dyDescent="0.2">
      <c r="A93" s="63" t="s">
        <v>140</v>
      </c>
      <c r="B93" s="54">
        <v>0</v>
      </c>
      <c r="C93" s="54">
        <v>0</v>
      </c>
      <c r="D93" s="54">
        <v>0</v>
      </c>
      <c r="E93" s="54">
        <v>0</v>
      </c>
      <c r="F93" s="54">
        <v>0</v>
      </c>
      <c r="G93" s="54">
        <v>0</v>
      </c>
      <c r="H93" s="54">
        <v>0</v>
      </c>
      <c r="I93" s="54">
        <v>0</v>
      </c>
      <c r="J93" s="54">
        <v>0</v>
      </c>
      <c r="K93" s="54">
        <v>0</v>
      </c>
      <c r="L93" s="54">
        <v>0</v>
      </c>
      <c r="M93" s="54">
        <v>0</v>
      </c>
      <c r="N93" s="54">
        <v>0</v>
      </c>
      <c r="O93" s="54">
        <v>0</v>
      </c>
      <c r="P93" s="54">
        <v>0</v>
      </c>
      <c r="Q93" s="54">
        <v>0</v>
      </c>
      <c r="R93" s="54">
        <v>23</v>
      </c>
      <c r="S93" s="54">
        <v>34</v>
      </c>
      <c r="T93" s="58">
        <v>0</v>
      </c>
      <c r="U93" s="58">
        <v>0</v>
      </c>
      <c r="W93" s="54">
        <f t="shared" si="111"/>
        <v>0</v>
      </c>
      <c r="X93" s="58">
        <f t="shared" si="112"/>
        <v>0</v>
      </c>
      <c r="Y93" s="58">
        <f t="shared" si="113"/>
        <v>0</v>
      </c>
      <c r="Z93" s="54">
        <f t="shared" si="114"/>
        <v>0</v>
      </c>
      <c r="AA93" s="54">
        <f t="shared" ca="1" si="115"/>
        <v>0</v>
      </c>
      <c r="AB93" s="45" t="s">
        <v>9</v>
      </c>
      <c r="AD93" s="242">
        <f t="shared" si="116"/>
        <v>0</v>
      </c>
      <c r="AE93" s="242">
        <f t="shared" ca="1" si="117"/>
        <v>0</v>
      </c>
    </row>
    <row r="94" spans="1:33" ht="15.95" customHeight="1" outlineLevel="1" x14ac:dyDescent="0.2">
      <c r="A94" s="63" t="s">
        <v>142</v>
      </c>
      <c r="B94" s="54">
        <v>0</v>
      </c>
      <c r="C94" s="54">
        <v>0</v>
      </c>
      <c r="D94" s="54">
        <v>0</v>
      </c>
      <c r="E94" s="54">
        <v>0</v>
      </c>
      <c r="F94" s="54">
        <v>0</v>
      </c>
      <c r="G94" s="54">
        <v>0</v>
      </c>
      <c r="H94" s="54">
        <v>0</v>
      </c>
      <c r="I94" s="54">
        <v>0</v>
      </c>
      <c r="J94" s="54">
        <v>0</v>
      </c>
      <c r="K94" s="54">
        <v>0</v>
      </c>
      <c r="L94" s="54">
        <v>0</v>
      </c>
      <c r="M94" s="54">
        <v>0</v>
      </c>
      <c r="N94" s="54">
        <v>0</v>
      </c>
      <c r="O94" s="54">
        <v>0</v>
      </c>
      <c r="P94" s="54">
        <v>0</v>
      </c>
      <c r="Q94" s="54">
        <v>0</v>
      </c>
      <c r="R94" s="54">
        <v>0</v>
      </c>
      <c r="S94" s="54">
        <v>0</v>
      </c>
      <c r="T94" s="58">
        <v>0</v>
      </c>
      <c r="U94" s="58">
        <v>0</v>
      </c>
      <c r="W94" s="54">
        <f t="shared" si="111"/>
        <v>0</v>
      </c>
      <c r="X94" s="58">
        <f t="shared" si="112"/>
        <v>0</v>
      </c>
      <c r="Y94" s="58">
        <f t="shared" si="113"/>
        <v>0</v>
      </c>
      <c r="Z94" s="54">
        <f t="shared" si="114"/>
        <v>0</v>
      </c>
      <c r="AA94" s="54">
        <f t="shared" ca="1" si="115"/>
        <v>0</v>
      </c>
      <c r="AB94" s="45" t="s">
        <v>9</v>
      </c>
      <c r="AD94" s="242">
        <f t="shared" si="116"/>
        <v>0</v>
      </c>
      <c r="AE94" s="242">
        <f t="shared" ca="1" si="117"/>
        <v>0</v>
      </c>
    </row>
    <row r="95" spans="1:33" ht="15.95" customHeight="1" outlineLevel="1" x14ac:dyDescent="0.2">
      <c r="A95" s="63" t="s">
        <v>143</v>
      </c>
      <c r="B95" s="54">
        <v>0</v>
      </c>
      <c r="C95" s="54">
        <v>0</v>
      </c>
      <c r="D95" s="54">
        <v>0</v>
      </c>
      <c r="E95" s="54">
        <v>0</v>
      </c>
      <c r="F95" s="54">
        <v>0</v>
      </c>
      <c r="G95" s="54">
        <v>0</v>
      </c>
      <c r="H95" s="54">
        <v>0</v>
      </c>
      <c r="I95" s="54">
        <v>0</v>
      </c>
      <c r="J95" s="54">
        <v>0</v>
      </c>
      <c r="K95" s="54">
        <v>0</v>
      </c>
      <c r="L95" s="54">
        <v>0</v>
      </c>
      <c r="M95" s="54">
        <v>0</v>
      </c>
      <c r="N95" s="54">
        <v>0</v>
      </c>
      <c r="O95" s="54">
        <v>0</v>
      </c>
      <c r="P95" s="54">
        <v>0</v>
      </c>
      <c r="Q95" s="54">
        <v>0</v>
      </c>
      <c r="R95" s="54">
        <v>0</v>
      </c>
      <c r="S95" s="54">
        <v>0</v>
      </c>
      <c r="T95" s="58">
        <v>0</v>
      </c>
      <c r="U95" s="58">
        <v>0</v>
      </c>
      <c r="W95" s="54">
        <f t="shared" si="111"/>
        <v>0</v>
      </c>
      <c r="X95" s="58">
        <f t="shared" si="112"/>
        <v>0</v>
      </c>
      <c r="Y95" s="58">
        <f t="shared" si="113"/>
        <v>0</v>
      </c>
      <c r="Z95" s="54">
        <f t="shared" si="114"/>
        <v>0</v>
      </c>
      <c r="AA95" s="54">
        <f t="shared" ca="1" si="115"/>
        <v>0</v>
      </c>
      <c r="AB95" s="45" t="s">
        <v>9</v>
      </c>
      <c r="AD95" s="242">
        <f t="shared" si="116"/>
        <v>0</v>
      </c>
      <c r="AE95" s="242">
        <f t="shared" ca="1" si="117"/>
        <v>0</v>
      </c>
    </row>
    <row r="96" spans="1:33" ht="15.95" customHeight="1" outlineLevel="1" x14ac:dyDescent="0.2">
      <c r="A96" s="63" t="s">
        <v>147</v>
      </c>
      <c r="B96" s="54">
        <v>0</v>
      </c>
      <c r="C96" s="54">
        <v>0</v>
      </c>
      <c r="D96" s="54">
        <v>0</v>
      </c>
      <c r="E96" s="54">
        <v>0</v>
      </c>
      <c r="F96" s="54">
        <v>0</v>
      </c>
      <c r="G96" s="54">
        <v>0</v>
      </c>
      <c r="H96" s="54">
        <v>0</v>
      </c>
      <c r="I96" s="54">
        <v>0</v>
      </c>
      <c r="J96" s="54">
        <v>0</v>
      </c>
      <c r="K96" s="54">
        <v>0</v>
      </c>
      <c r="L96" s="54">
        <v>0</v>
      </c>
      <c r="M96" s="54">
        <v>0</v>
      </c>
      <c r="N96" s="54">
        <v>0</v>
      </c>
      <c r="O96" s="54">
        <v>0</v>
      </c>
      <c r="P96" s="54">
        <v>0</v>
      </c>
      <c r="Q96" s="54">
        <v>0</v>
      </c>
      <c r="R96" s="54">
        <v>0</v>
      </c>
      <c r="S96" s="54">
        <v>0</v>
      </c>
      <c r="T96" s="58">
        <v>0</v>
      </c>
      <c r="U96" s="58">
        <v>0</v>
      </c>
      <c r="W96" s="54">
        <f t="shared" si="111"/>
        <v>0</v>
      </c>
      <c r="X96" s="58">
        <f t="shared" si="112"/>
        <v>0</v>
      </c>
      <c r="Y96" s="58">
        <f t="shared" si="113"/>
        <v>0</v>
      </c>
      <c r="Z96" s="54">
        <f t="shared" si="114"/>
        <v>0</v>
      </c>
      <c r="AA96" s="54">
        <f t="shared" ca="1" si="115"/>
        <v>0</v>
      </c>
      <c r="AB96" s="45" t="s">
        <v>9</v>
      </c>
      <c r="AD96" s="242">
        <f t="shared" si="116"/>
        <v>0</v>
      </c>
      <c r="AE96" s="242">
        <f t="shared" ca="1" si="117"/>
        <v>0</v>
      </c>
    </row>
    <row r="97" spans="1:34" ht="15.95" customHeight="1" outlineLevel="1" x14ac:dyDescent="0.2">
      <c r="A97" s="63" t="s">
        <v>148</v>
      </c>
      <c r="B97" s="54">
        <v>55854</v>
      </c>
      <c r="C97" s="54">
        <v>138285</v>
      </c>
      <c r="D97" s="54">
        <v>287783</v>
      </c>
      <c r="E97" s="54">
        <v>343051</v>
      </c>
      <c r="F97" s="54">
        <v>377299</v>
      </c>
      <c r="G97" s="54">
        <v>374572</v>
      </c>
      <c r="H97" s="54">
        <v>372390</v>
      </c>
      <c r="I97" s="54">
        <v>369825</v>
      </c>
      <c r="J97" s="54">
        <v>367254</v>
      </c>
      <c r="K97" s="54">
        <v>364669</v>
      </c>
      <c r="L97" s="54">
        <v>361942</v>
      </c>
      <c r="M97" s="54">
        <v>359266</v>
      </c>
      <c r="N97" s="54">
        <v>356692</v>
      </c>
      <c r="O97" s="54">
        <v>353996</v>
      </c>
      <c r="P97" s="54">
        <v>351417</v>
      </c>
      <c r="Q97" s="54">
        <v>348496</v>
      </c>
      <c r="R97" s="54">
        <v>345752</v>
      </c>
      <c r="S97" s="54">
        <v>343072</v>
      </c>
      <c r="T97" s="58">
        <v>340345</v>
      </c>
      <c r="U97" s="58">
        <v>337792</v>
      </c>
      <c r="W97" s="54">
        <f t="shared" si="111"/>
        <v>343051</v>
      </c>
      <c r="X97" s="58">
        <f t="shared" si="112"/>
        <v>369825</v>
      </c>
      <c r="Y97" s="58">
        <f t="shared" si="113"/>
        <v>359266</v>
      </c>
      <c r="Z97" s="54">
        <f t="shared" si="114"/>
        <v>348496</v>
      </c>
      <c r="AA97" s="54">
        <f t="shared" ca="1" si="115"/>
        <v>337792</v>
      </c>
      <c r="AB97" s="45" t="s">
        <v>9</v>
      </c>
      <c r="AD97" s="242">
        <f t="shared" si="116"/>
        <v>0</v>
      </c>
      <c r="AE97" s="242">
        <f t="shared" ca="1" si="117"/>
        <v>0</v>
      </c>
    </row>
    <row r="98" spans="1:34" ht="15.95" customHeight="1" outlineLevel="1" x14ac:dyDescent="0.2">
      <c r="A98" s="63" t="s">
        <v>149</v>
      </c>
      <c r="B98" s="54">
        <v>19</v>
      </c>
      <c r="C98" s="54">
        <v>25</v>
      </c>
      <c r="D98" s="54">
        <v>68</v>
      </c>
      <c r="E98" s="54">
        <v>74</v>
      </c>
      <c r="F98" s="54">
        <v>4571</v>
      </c>
      <c r="G98" s="54">
        <v>4571</v>
      </c>
      <c r="H98" s="54">
        <v>4571</v>
      </c>
      <c r="I98" s="54">
        <v>4571</v>
      </c>
      <c r="J98" s="54">
        <v>4571</v>
      </c>
      <c r="K98" s="54">
        <v>4571</v>
      </c>
      <c r="L98" s="54">
        <v>4571</v>
      </c>
      <c r="M98" s="54">
        <v>4571</v>
      </c>
      <c r="N98" s="54">
        <v>4569</v>
      </c>
      <c r="O98" s="54">
        <v>4570</v>
      </c>
      <c r="P98" s="54">
        <v>4570</v>
      </c>
      <c r="Q98" s="54">
        <v>4577</v>
      </c>
      <c r="R98" s="54">
        <v>4577</v>
      </c>
      <c r="S98" s="54">
        <v>4577</v>
      </c>
      <c r="T98" s="58">
        <v>4577</v>
      </c>
      <c r="U98" s="58">
        <v>4577</v>
      </c>
      <c r="W98" s="54">
        <f t="shared" si="111"/>
        <v>74</v>
      </c>
      <c r="X98" s="58">
        <f t="shared" si="112"/>
        <v>4571</v>
      </c>
      <c r="Y98" s="58">
        <f t="shared" si="113"/>
        <v>4571</v>
      </c>
      <c r="Z98" s="54">
        <f t="shared" si="114"/>
        <v>4577</v>
      </c>
      <c r="AA98" s="54">
        <f t="shared" ca="1" si="115"/>
        <v>4577</v>
      </c>
      <c r="AB98" s="45" t="s">
        <v>9</v>
      </c>
      <c r="AD98" s="242">
        <f t="shared" si="116"/>
        <v>0</v>
      </c>
      <c r="AE98" s="242">
        <f t="shared" ca="1" si="117"/>
        <v>0</v>
      </c>
    </row>
    <row r="99" spans="1:34" ht="15.95" customHeight="1" x14ac:dyDescent="0.2">
      <c r="A99" s="43" t="s">
        <v>150</v>
      </c>
      <c r="B99" s="144">
        <f t="shared" ref="B99:G99" si="124">B100+B113+B126</f>
        <v>357839</v>
      </c>
      <c r="C99" s="144">
        <f t="shared" si="124"/>
        <v>393457</v>
      </c>
      <c r="D99" s="144">
        <f t="shared" si="124"/>
        <v>418775</v>
      </c>
      <c r="E99" s="144">
        <f t="shared" si="124"/>
        <v>395026</v>
      </c>
      <c r="F99" s="144">
        <f t="shared" si="124"/>
        <v>416579</v>
      </c>
      <c r="G99" s="144">
        <f t="shared" si="124"/>
        <v>411660</v>
      </c>
      <c r="H99" s="144">
        <f t="shared" ref="H99:M99" si="125">H100+H113+H126</f>
        <v>406103</v>
      </c>
      <c r="I99" s="144">
        <f t="shared" si="125"/>
        <v>401124</v>
      </c>
      <c r="J99" s="144">
        <f t="shared" si="125"/>
        <v>385684</v>
      </c>
      <c r="K99" s="144">
        <f t="shared" si="125"/>
        <v>381129</v>
      </c>
      <c r="L99" s="144">
        <f t="shared" si="125"/>
        <v>384763</v>
      </c>
      <c r="M99" s="144">
        <f t="shared" si="125"/>
        <v>381506</v>
      </c>
      <c r="N99" s="144">
        <f t="shared" ref="N99:O99" si="126">N100+N113+N126</f>
        <v>397735</v>
      </c>
      <c r="O99" s="144">
        <f t="shared" si="126"/>
        <v>377040</v>
      </c>
      <c r="P99" s="144">
        <f t="shared" ref="P99:T99" si="127">P100+P113+P126</f>
        <v>383955</v>
      </c>
      <c r="Q99" s="144">
        <f t="shared" si="127"/>
        <v>377342</v>
      </c>
      <c r="R99" s="144">
        <f t="shared" si="127"/>
        <v>394963</v>
      </c>
      <c r="S99" s="144">
        <f t="shared" si="127"/>
        <v>366756</v>
      </c>
      <c r="T99" s="144">
        <f t="shared" si="127"/>
        <v>387418</v>
      </c>
      <c r="U99" s="144">
        <f t="shared" ref="U99" si="128">U100+U113+U126</f>
        <v>360587</v>
      </c>
      <c r="W99" s="44">
        <f t="shared" si="111"/>
        <v>395026</v>
      </c>
      <c r="X99" s="44">
        <f t="shared" si="112"/>
        <v>401124</v>
      </c>
      <c r="Y99" s="44">
        <f t="shared" si="113"/>
        <v>381506</v>
      </c>
      <c r="Z99" s="44">
        <f t="shared" si="114"/>
        <v>377342</v>
      </c>
      <c r="AA99" s="44">
        <f t="shared" ca="1" si="115"/>
        <v>360587</v>
      </c>
      <c r="AB99" s="45" t="s">
        <v>9</v>
      </c>
      <c r="AD99" s="242">
        <f t="shared" si="116"/>
        <v>0</v>
      </c>
      <c r="AE99" s="242">
        <f t="shared" ca="1" si="117"/>
        <v>0</v>
      </c>
      <c r="AF99" s="48"/>
      <c r="AG99" s="48"/>
      <c r="AH99" s="48"/>
    </row>
    <row r="100" spans="1:34" ht="15.95" customHeight="1" outlineLevel="1" x14ac:dyDescent="0.2">
      <c r="A100" s="61" t="s">
        <v>151</v>
      </c>
      <c r="B100" s="62">
        <v>14866</v>
      </c>
      <c r="C100" s="62">
        <v>49988</v>
      </c>
      <c r="D100" s="62">
        <v>75019</v>
      </c>
      <c r="E100" s="62">
        <v>39049</v>
      </c>
      <c r="F100" s="62">
        <v>50354</v>
      </c>
      <c r="G100" s="62">
        <v>39020</v>
      </c>
      <c r="H100" s="62">
        <v>30800</v>
      </c>
      <c r="I100" s="62">
        <f t="shared" ref="I100:N100" si="129">SUM(I101:I112)</f>
        <v>31786</v>
      </c>
      <c r="J100" s="62">
        <f t="shared" si="129"/>
        <v>33564</v>
      </c>
      <c r="K100" s="62">
        <f t="shared" si="129"/>
        <v>23020</v>
      </c>
      <c r="L100" s="62">
        <f t="shared" si="129"/>
        <v>16139</v>
      </c>
      <c r="M100" s="62">
        <f t="shared" si="129"/>
        <v>23492</v>
      </c>
      <c r="N100" s="62">
        <f t="shared" si="129"/>
        <v>28461</v>
      </c>
      <c r="O100" s="62">
        <f t="shared" ref="O100:T100" si="130">SUM(O101:O112)</f>
        <v>24182</v>
      </c>
      <c r="P100" s="62">
        <f t="shared" si="130"/>
        <v>32940</v>
      </c>
      <c r="Q100" s="62">
        <f t="shared" si="130"/>
        <v>27585</v>
      </c>
      <c r="R100" s="62">
        <f t="shared" si="130"/>
        <v>32215</v>
      </c>
      <c r="S100" s="62">
        <f t="shared" si="130"/>
        <v>41202</v>
      </c>
      <c r="T100" s="62">
        <f t="shared" si="130"/>
        <v>57729</v>
      </c>
      <c r="U100" s="62">
        <f t="shared" ref="U100" si="131">SUM(U101:U112)</f>
        <v>66244</v>
      </c>
      <c r="W100" s="62">
        <f t="shared" si="111"/>
        <v>39049</v>
      </c>
      <c r="X100" s="62">
        <f t="shared" si="112"/>
        <v>31786</v>
      </c>
      <c r="Y100" s="62">
        <f t="shared" si="113"/>
        <v>23492</v>
      </c>
      <c r="Z100" s="62">
        <f t="shared" si="114"/>
        <v>27585</v>
      </c>
      <c r="AA100" s="62">
        <f t="shared" ca="1" si="115"/>
        <v>66244</v>
      </c>
      <c r="AB100" s="45" t="s">
        <v>9</v>
      </c>
      <c r="AD100" s="242">
        <f t="shared" si="116"/>
        <v>0</v>
      </c>
      <c r="AE100" s="242">
        <f t="shared" ca="1" si="117"/>
        <v>0</v>
      </c>
    </row>
    <row r="101" spans="1:34" ht="15.95" customHeight="1" outlineLevel="1" x14ac:dyDescent="0.2">
      <c r="A101" s="63" t="s">
        <v>152</v>
      </c>
      <c r="B101" s="54">
        <v>0</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W101" s="54">
        <f t="shared" si="111"/>
        <v>0</v>
      </c>
      <c r="X101" s="54">
        <f t="shared" si="112"/>
        <v>0</v>
      </c>
      <c r="Y101" s="54">
        <f t="shared" si="113"/>
        <v>0</v>
      </c>
      <c r="Z101" s="54">
        <f t="shared" si="114"/>
        <v>0</v>
      </c>
      <c r="AA101" s="54">
        <f t="shared" ca="1" si="115"/>
        <v>0</v>
      </c>
      <c r="AB101" s="45" t="s">
        <v>9</v>
      </c>
      <c r="AD101" s="242">
        <f t="shared" si="116"/>
        <v>0</v>
      </c>
      <c r="AE101" s="242">
        <f t="shared" ca="1" si="117"/>
        <v>0</v>
      </c>
    </row>
    <row r="102" spans="1:34" ht="15.95" customHeight="1" outlineLevel="1" x14ac:dyDescent="0.2">
      <c r="A102" s="63" t="s">
        <v>153</v>
      </c>
      <c r="B102" s="54">
        <v>6776</v>
      </c>
      <c r="C102" s="54">
        <v>6706</v>
      </c>
      <c r="D102" s="54">
        <v>12168</v>
      </c>
      <c r="E102" s="54">
        <v>-526</v>
      </c>
      <c r="F102" s="54">
        <v>3750</v>
      </c>
      <c r="G102" s="54">
        <v>-399</v>
      </c>
      <c r="H102" s="54">
        <v>4050</v>
      </c>
      <c r="I102" s="54">
        <v>-404</v>
      </c>
      <c r="J102" s="54">
        <v>4000</v>
      </c>
      <c r="K102" s="54">
        <v>-405</v>
      </c>
      <c r="L102" s="54">
        <v>4508</v>
      </c>
      <c r="M102" s="54">
        <v>-315</v>
      </c>
      <c r="N102" s="54">
        <v>4644</v>
      </c>
      <c r="O102" s="54">
        <v>4511</v>
      </c>
      <c r="P102" s="54">
        <v>9739</v>
      </c>
      <c r="Q102" s="54">
        <v>9560</v>
      </c>
      <c r="R102" s="54">
        <v>15092</v>
      </c>
      <c r="S102" s="54">
        <v>27397</v>
      </c>
      <c r="T102" s="54">
        <v>32944</v>
      </c>
      <c r="U102" s="54">
        <v>45360</v>
      </c>
      <c r="W102" s="54">
        <f t="shared" ref="W102:W133" si="132">E102</f>
        <v>-526</v>
      </c>
      <c r="X102" s="54">
        <f t="shared" ref="X102:X133" si="133">I102</f>
        <v>-404</v>
      </c>
      <c r="Y102" s="54">
        <f t="shared" ref="Y102:Y133" si="134">M102</f>
        <v>-315</v>
      </c>
      <c r="Z102" s="54">
        <f t="shared" ref="Z102:Z133" si="135">Q102</f>
        <v>9560</v>
      </c>
      <c r="AA102" s="54">
        <f t="shared" ref="AA102:AA133" ca="1" si="136">OFFSET(V102,0,-1)</f>
        <v>45360</v>
      </c>
      <c r="AB102" s="45" t="s">
        <v>9</v>
      </c>
      <c r="AD102" s="242">
        <f t="shared" si="116"/>
        <v>0</v>
      </c>
      <c r="AE102" s="242">
        <f t="shared" ca="1" si="117"/>
        <v>0</v>
      </c>
    </row>
    <row r="103" spans="1:34" ht="15.95" customHeight="1" outlineLevel="1" x14ac:dyDescent="0.2">
      <c r="A103" s="63" t="s">
        <v>154</v>
      </c>
      <c r="B103" s="54">
        <v>4967</v>
      </c>
      <c r="C103" s="54">
        <v>35948</v>
      </c>
      <c r="D103" s="54">
        <v>55491</v>
      </c>
      <c r="E103" s="54">
        <v>31317</v>
      </c>
      <c r="F103" s="54">
        <v>42043</v>
      </c>
      <c r="G103" s="54">
        <v>31036</v>
      </c>
      <c r="H103" s="54">
        <v>13023</v>
      </c>
      <c r="I103" s="54">
        <v>12118</v>
      </c>
      <c r="J103" s="54">
        <v>10630</v>
      </c>
      <c r="K103" s="54">
        <v>9067</v>
      </c>
      <c r="L103" s="54">
        <v>7143</v>
      </c>
      <c r="M103" s="54">
        <v>6667</v>
      </c>
      <c r="N103" s="54">
        <v>7419</v>
      </c>
      <c r="O103" s="54">
        <v>3367</v>
      </c>
      <c r="P103" s="54">
        <v>2863</v>
      </c>
      <c r="Q103" s="54">
        <v>2692</v>
      </c>
      <c r="R103" s="54">
        <v>2709</v>
      </c>
      <c r="S103" s="54">
        <v>2668</v>
      </c>
      <c r="T103" s="54">
        <v>2492</v>
      </c>
      <c r="U103" s="54">
        <v>1151</v>
      </c>
      <c r="W103" s="54">
        <f t="shared" si="132"/>
        <v>31317</v>
      </c>
      <c r="X103" s="54">
        <f t="shared" si="133"/>
        <v>12118</v>
      </c>
      <c r="Y103" s="54">
        <f t="shared" si="134"/>
        <v>6667</v>
      </c>
      <c r="Z103" s="54">
        <f t="shared" si="135"/>
        <v>2692</v>
      </c>
      <c r="AA103" s="54">
        <f t="shared" ca="1" si="136"/>
        <v>1151</v>
      </c>
      <c r="AB103" s="45" t="s">
        <v>9</v>
      </c>
      <c r="AD103" s="242">
        <f t="shared" si="116"/>
        <v>0</v>
      </c>
      <c r="AE103" s="242">
        <f t="shared" ca="1" si="117"/>
        <v>0</v>
      </c>
    </row>
    <row r="104" spans="1:34" ht="15.95" customHeight="1" outlineLevel="1" x14ac:dyDescent="0.2">
      <c r="A104" s="63" t="s">
        <v>155</v>
      </c>
      <c r="B104" s="54">
        <v>508</v>
      </c>
      <c r="C104" s="54">
        <v>658</v>
      </c>
      <c r="D104" s="54">
        <v>1068</v>
      </c>
      <c r="E104" s="54">
        <v>3433</v>
      </c>
      <c r="F104" s="54">
        <v>691</v>
      </c>
      <c r="G104" s="54">
        <v>600</v>
      </c>
      <c r="H104" s="54">
        <v>803</v>
      </c>
      <c r="I104" s="54">
        <v>842</v>
      </c>
      <c r="J104" s="54">
        <v>936</v>
      </c>
      <c r="K104" s="54">
        <v>723</v>
      </c>
      <c r="L104" s="54">
        <v>859</v>
      </c>
      <c r="M104" s="54">
        <v>857</v>
      </c>
      <c r="N104" s="54">
        <v>931</v>
      </c>
      <c r="O104" s="54">
        <v>527</v>
      </c>
      <c r="P104" s="54">
        <v>785</v>
      </c>
      <c r="Q104" s="54">
        <v>823</v>
      </c>
      <c r="R104" s="54">
        <v>918</v>
      </c>
      <c r="S104" s="54">
        <v>660</v>
      </c>
      <c r="T104" s="54">
        <v>746</v>
      </c>
      <c r="U104" s="54">
        <v>660</v>
      </c>
      <c r="W104" s="54">
        <f t="shared" si="132"/>
        <v>3433</v>
      </c>
      <c r="X104" s="54">
        <f t="shared" si="133"/>
        <v>842</v>
      </c>
      <c r="Y104" s="54">
        <f t="shared" si="134"/>
        <v>857</v>
      </c>
      <c r="Z104" s="54">
        <f t="shared" si="135"/>
        <v>823</v>
      </c>
      <c r="AA104" s="54">
        <f t="shared" ca="1" si="136"/>
        <v>660</v>
      </c>
      <c r="AB104" s="45" t="s">
        <v>9</v>
      </c>
      <c r="AD104" s="242">
        <f t="shared" si="116"/>
        <v>0</v>
      </c>
      <c r="AE104" s="242">
        <f t="shared" ca="1" si="117"/>
        <v>0</v>
      </c>
    </row>
    <row r="105" spans="1:34" ht="15.95" customHeight="1" outlineLevel="1" x14ac:dyDescent="0.2">
      <c r="A105" s="63" t="s">
        <v>156</v>
      </c>
      <c r="B105" s="54">
        <v>1054</v>
      </c>
      <c r="C105" s="54">
        <v>5106</v>
      </c>
      <c r="D105" s="54">
        <v>4719</v>
      </c>
      <c r="E105" s="54">
        <v>3217</v>
      </c>
      <c r="F105" s="54">
        <v>2112</v>
      </c>
      <c r="G105" s="54">
        <v>5903</v>
      </c>
      <c r="H105" s="54">
        <v>2305</v>
      </c>
      <c r="I105" s="54">
        <v>2466</v>
      </c>
      <c r="J105" s="54">
        <v>1254</v>
      </c>
      <c r="K105" s="54">
        <v>1183</v>
      </c>
      <c r="L105" s="54">
        <v>899</v>
      </c>
      <c r="M105" s="54">
        <v>1653</v>
      </c>
      <c r="N105" s="54">
        <v>1314</v>
      </c>
      <c r="O105" s="54">
        <v>1367</v>
      </c>
      <c r="P105" s="54">
        <v>2560</v>
      </c>
      <c r="Q105" s="54">
        <v>3410</v>
      </c>
      <c r="R105" s="54">
        <v>2234</v>
      </c>
      <c r="S105" s="54">
        <v>2652</v>
      </c>
      <c r="T105" s="54">
        <v>3293</v>
      </c>
      <c r="U105" s="54">
        <v>4261</v>
      </c>
      <c r="W105" s="54">
        <f t="shared" si="132"/>
        <v>3217</v>
      </c>
      <c r="X105" s="54">
        <f t="shared" si="133"/>
        <v>2466</v>
      </c>
      <c r="Y105" s="54">
        <f t="shared" si="134"/>
        <v>1653</v>
      </c>
      <c r="Z105" s="54">
        <f t="shared" si="135"/>
        <v>3410</v>
      </c>
      <c r="AA105" s="54">
        <f t="shared" ca="1" si="136"/>
        <v>4261</v>
      </c>
      <c r="AB105" s="45" t="s">
        <v>9</v>
      </c>
      <c r="AD105" s="242">
        <f t="shared" si="116"/>
        <v>0</v>
      </c>
      <c r="AE105" s="242">
        <f t="shared" ca="1" si="117"/>
        <v>0</v>
      </c>
    </row>
    <row r="106" spans="1:34" ht="15.95" customHeight="1" outlineLevel="1" x14ac:dyDescent="0.2">
      <c r="A106" s="63" t="s">
        <v>157</v>
      </c>
      <c r="B106" s="54">
        <v>0</v>
      </c>
      <c r="C106" s="54">
        <v>0</v>
      </c>
      <c r="D106" s="54">
        <v>0</v>
      </c>
      <c r="E106" s="54">
        <v>0</v>
      </c>
      <c r="F106" s="54">
        <v>0</v>
      </c>
      <c r="G106" s="54">
        <v>0</v>
      </c>
      <c r="H106" s="54">
        <v>0</v>
      </c>
      <c r="I106" s="54">
        <v>0</v>
      </c>
      <c r="J106" s="54">
        <v>0</v>
      </c>
      <c r="K106" s="54">
        <v>0</v>
      </c>
      <c r="L106" s="54">
        <v>0</v>
      </c>
      <c r="M106" s="54">
        <v>0</v>
      </c>
      <c r="N106" s="54">
        <v>0</v>
      </c>
      <c r="O106" s="54">
        <v>0</v>
      </c>
      <c r="P106" s="54">
        <v>0</v>
      </c>
      <c r="Q106" s="54">
        <v>0</v>
      </c>
      <c r="R106" s="54">
        <v>0</v>
      </c>
      <c r="S106" s="54">
        <v>0</v>
      </c>
      <c r="T106" s="54">
        <v>0</v>
      </c>
      <c r="U106" s="54">
        <v>0</v>
      </c>
      <c r="W106" s="54">
        <f t="shared" si="132"/>
        <v>0</v>
      </c>
      <c r="X106" s="54">
        <f t="shared" si="133"/>
        <v>0</v>
      </c>
      <c r="Y106" s="54">
        <f t="shared" si="134"/>
        <v>0</v>
      </c>
      <c r="Z106" s="54">
        <f t="shared" si="135"/>
        <v>0</v>
      </c>
      <c r="AA106" s="54">
        <f t="shared" ca="1" si="136"/>
        <v>0</v>
      </c>
      <c r="AB106" s="45" t="s">
        <v>9</v>
      </c>
      <c r="AD106" s="242">
        <f t="shared" si="116"/>
        <v>0</v>
      </c>
      <c r="AE106" s="242">
        <f t="shared" ca="1" si="117"/>
        <v>0</v>
      </c>
    </row>
    <row r="107" spans="1:34" ht="15.95" customHeight="1" outlineLevel="1" x14ac:dyDescent="0.2">
      <c r="A107" s="63" t="s">
        <v>158</v>
      </c>
      <c r="B107" s="54">
        <v>0</v>
      </c>
      <c r="C107" s="54">
        <v>0</v>
      </c>
      <c r="D107" s="54">
        <v>0</v>
      </c>
      <c r="E107" s="54">
        <v>0</v>
      </c>
      <c r="F107" s="54">
        <v>0</v>
      </c>
      <c r="G107" s="54">
        <v>0</v>
      </c>
      <c r="H107" s="54">
        <v>10000</v>
      </c>
      <c r="I107" s="54">
        <v>15969</v>
      </c>
      <c r="J107" s="54">
        <v>15969</v>
      </c>
      <c r="K107" s="54">
        <v>9469</v>
      </c>
      <c r="L107" s="54">
        <v>0</v>
      </c>
      <c r="M107" s="54">
        <v>12761</v>
      </c>
      <c r="N107" s="54">
        <v>12761</v>
      </c>
      <c r="O107" s="54">
        <v>11000</v>
      </c>
      <c r="P107" s="54">
        <v>14000</v>
      </c>
      <c r="Q107" s="54">
        <v>8791</v>
      </c>
      <c r="R107" s="54">
        <v>8791</v>
      </c>
      <c r="S107" s="54">
        <v>6125</v>
      </c>
      <c r="T107" s="54">
        <v>16500</v>
      </c>
      <c r="U107" s="54">
        <v>12995</v>
      </c>
      <c r="W107" s="54">
        <f t="shared" si="132"/>
        <v>0</v>
      </c>
      <c r="X107" s="54">
        <f t="shared" si="133"/>
        <v>15969</v>
      </c>
      <c r="Y107" s="54">
        <f t="shared" si="134"/>
        <v>12761</v>
      </c>
      <c r="Z107" s="54">
        <f t="shared" si="135"/>
        <v>8791</v>
      </c>
      <c r="AA107" s="54">
        <f t="shared" ca="1" si="136"/>
        <v>12995</v>
      </c>
      <c r="AB107" s="45" t="s">
        <v>9</v>
      </c>
      <c r="AD107" s="242">
        <f t="shared" si="116"/>
        <v>0</v>
      </c>
      <c r="AE107" s="242">
        <f t="shared" ca="1" si="117"/>
        <v>0</v>
      </c>
    </row>
    <row r="108" spans="1:34" ht="15.95" customHeight="1" outlineLevel="1" x14ac:dyDescent="0.2">
      <c r="A108" s="63" t="s">
        <v>159</v>
      </c>
      <c r="B108" s="54">
        <v>0</v>
      </c>
      <c r="C108" s="54">
        <v>0</v>
      </c>
      <c r="D108" s="54">
        <v>0</v>
      </c>
      <c r="E108" s="54">
        <v>0</v>
      </c>
      <c r="F108" s="54">
        <v>0</v>
      </c>
      <c r="G108" s="54">
        <v>0</v>
      </c>
      <c r="H108" s="54">
        <v>0</v>
      </c>
      <c r="I108" s="54">
        <v>0</v>
      </c>
      <c r="J108" s="54">
        <v>0</v>
      </c>
      <c r="K108" s="54">
        <v>0</v>
      </c>
      <c r="L108" s="54">
        <v>0</v>
      </c>
      <c r="M108" s="54">
        <v>0</v>
      </c>
      <c r="N108" s="54">
        <v>0</v>
      </c>
      <c r="O108" s="54">
        <v>0</v>
      </c>
      <c r="P108" s="54">
        <v>0</v>
      </c>
      <c r="Q108" s="54">
        <v>0</v>
      </c>
      <c r="R108" s="54">
        <v>0</v>
      </c>
      <c r="S108" s="54">
        <v>0</v>
      </c>
      <c r="T108" s="54">
        <v>0</v>
      </c>
      <c r="U108" s="54">
        <v>0</v>
      </c>
      <c r="W108" s="54">
        <f t="shared" si="132"/>
        <v>0</v>
      </c>
      <c r="X108" s="54">
        <f t="shared" si="133"/>
        <v>0</v>
      </c>
      <c r="Y108" s="54">
        <f t="shared" si="134"/>
        <v>0</v>
      </c>
      <c r="Z108" s="54">
        <f t="shared" si="135"/>
        <v>0</v>
      </c>
      <c r="AA108" s="54">
        <f t="shared" ca="1" si="136"/>
        <v>0</v>
      </c>
      <c r="AB108" s="45" t="s">
        <v>9</v>
      </c>
      <c r="AD108" s="242">
        <f t="shared" si="116"/>
        <v>0</v>
      </c>
      <c r="AE108" s="242">
        <f t="shared" ca="1" si="117"/>
        <v>0</v>
      </c>
    </row>
    <row r="109" spans="1:34" ht="15.95" customHeight="1" outlineLevel="1" x14ac:dyDescent="0.2">
      <c r="A109" s="63" t="s">
        <v>160</v>
      </c>
      <c r="B109" s="54">
        <v>0</v>
      </c>
      <c r="C109" s="54">
        <v>0</v>
      </c>
      <c r="D109" s="54">
        <v>0</v>
      </c>
      <c r="E109" s="54">
        <v>0</v>
      </c>
      <c r="F109" s="54">
        <v>186</v>
      </c>
      <c r="G109" s="54">
        <v>312</v>
      </c>
      <c r="H109" s="54">
        <v>392</v>
      </c>
      <c r="I109" s="54">
        <v>438</v>
      </c>
      <c r="J109" s="54">
        <v>486</v>
      </c>
      <c r="K109" s="54">
        <v>306</v>
      </c>
      <c r="L109" s="54">
        <v>365</v>
      </c>
      <c r="M109" s="54">
        <v>425</v>
      </c>
      <c r="N109" s="54">
        <v>488</v>
      </c>
      <c r="O109" s="54">
        <v>554</v>
      </c>
      <c r="P109" s="54">
        <v>262</v>
      </c>
      <c r="Q109" s="54">
        <v>319</v>
      </c>
      <c r="R109" s="54">
        <v>355</v>
      </c>
      <c r="S109" s="54">
        <v>367</v>
      </c>
      <c r="T109" s="54">
        <v>382</v>
      </c>
      <c r="U109" s="54">
        <v>483</v>
      </c>
      <c r="W109" s="54">
        <f t="shared" si="132"/>
        <v>0</v>
      </c>
      <c r="X109" s="54">
        <f t="shared" si="133"/>
        <v>438</v>
      </c>
      <c r="Y109" s="54">
        <f t="shared" si="134"/>
        <v>425</v>
      </c>
      <c r="Z109" s="54">
        <f t="shared" si="135"/>
        <v>319</v>
      </c>
      <c r="AA109" s="54">
        <f t="shared" ca="1" si="136"/>
        <v>483</v>
      </c>
      <c r="AB109" s="45" t="s">
        <v>9</v>
      </c>
      <c r="AD109" s="242">
        <f t="shared" si="116"/>
        <v>0</v>
      </c>
      <c r="AE109" s="242">
        <f t="shared" ca="1" si="117"/>
        <v>0</v>
      </c>
    </row>
    <row r="110" spans="1:34" ht="15.95" customHeight="1" outlineLevel="1" x14ac:dyDescent="0.2">
      <c r="A110" s="63" t="s">
        <v>161</v>
      </c>
      <c r="B110" s="54">
        <v>0</v>
      </c>
      <c r="C110" s="54">
        <v>0</v>
      </c>
      <c r="D110" s="54">
        <v>0</v>
      </c>
      <c r="E110" s="54">
        <v>0</v>
      </c>
      <c r="F110" s="54">
        <v>0</v>
      </c>
      <c r="G110" s="54">
        <v>0</v>
      </c>
      <c r="H110" s="54">
        <v>0</v>
      </c>
      <c r="I110" s="54">
        <v>0</v>
      </c>
      <c r="J110" s="54">
        <v>0</v>
      </c>
      <c r="K110" s="54">
        <v>0</v>
      </c>
      <c r="L110" s="54">
        <v>0</v>
      </c>
      <c r="M110" s="54">
        <v>0</v>
      </c>
      <c r="N110" s="54">
        <v>0</v>
      </c>
      <c r="O110" s="54">
        <v>0</v>
      </c>
      <c r="P110" s="54">
        <v>0</v>
      </c>
      <c r="Q110" s="54">
        <v>0</v>
      </c>
      <c r="R110" s="54">
        <v>0</v>
      </c>
      <c r="S110" s="54">
        <v>0</v>
      </c>
      <c r="T110" s="54">
        <v>0</v>
      </c>
      <c r="U110" s="54">
        <v>0</v>
      </c>
      <c r="W110" s="54">
        <f t="shared" si="132"/>
        <v>0</v>
      </c>
      <c r="X110" s="54">
        <f t="shared" si="133"/>
        <v>0</v>
      </c>
      <c r="Y110" s="54">
        <f t="shared" si="134"/>
        <v>0</v>
      </c>
      <c r="Z110" s="54">
        <f t="shared" si="135"/>
        <v>0</v>
      </c>
      <c r="AA110" s="54">
        <f t="shared" ca="1" si="136"/>
        <v>0</v>
      </c>
      <c r="AB110" s="45" t="s">
        <v>9</v>
      </c>
      <c r="AD110" s="242">
        <f t="shared" si="116"/>
        <v>0</v>
      </c>
      <c r="AE110" s="242">
        <f t="shared" ca="1" si="117"/>
        <v>0</v>
      </c>
    </row>
    <row r="111" spans="1:34" ht="15.95" customHeight="1" outlineLevel="1" x14ac:dyDescent="0.2">
      <c r="A111" s="63" t="s">
        <v>162</v>
      </c>
      <c r="B111" s="54">
        <v>0</v>
      </c>
      <c r="C111" s="54">
        <v>0</v>
      </c>
      <c r="D111" s="54">
        <v>0</v>
      </c>
      <c r="E111" s="54">
        <v>0</v>
      </c>
      <c r="F111" s="54">
        <v>0</v>
      </c>
      <c r="G111" s="54">
        <v>0</v>
      </c>
      <c r="H111" s="54">
        <v>0</v>
      </c>
      <c r="I111" s="54">
        <v>0</v>
      </c>
      <c r="J111" s="54">
        <v>0</v>
      </c>
      <c r="K111" s="54">
        <v>2641</v>
      </c>
      <c r="L111" s="54">
        <v>2343</v>
      </c>
      <c r="M111" s="54">
        <v>1421</v>
      </c>
      <c r="N111" s="54">
        <v>711</v>
      </c>
      <c r="O111" s="54">
        <v>2664</v>
      </c>
      <c r="P111" s="54">
        <v>2094</v>
      </c>
      <c r="Q111" s="54">
        <v>1396</v>
      </c>
      <c r="R111" s="54">
        <v>698</v>
      </c>
      <c r="S111" s="54">
        <v>0</v>
      </c>
      <c r="T111" s="54">
        <v>0</v>
      </c>
      <c r="U111" s="54">
        <v>0</v>
      </c>
      <c r="W111" s="54">
        <f t="shared" si="132"/>
        <v>0</v>
      </c>
      <c r="X111" s="54">
        <f t="shared" si="133"/>
        <v>0</v>
      </c>
      <c r="Y111" s="54">
        <f t="shared" si="134"/>
        <v>1421</v>
      </c>
      <c r="Z111" s="54">
        <f t="shared" si="135"/>
        <v>1396</v>
      </c>
      <c r="AA111" s="54">
        <f t="shared" ca="1" si="136"/>
        <v>0</v>
      </c>
      <c r="AB111" s="45" t="s">
        <v>9</v>
      </c>
      <c r="AD111" s="242">
        <f t="shared" si="116"/>
        <v>0</v>
      </c>
      <c r="AE111" s="242">
        <f t="shared" ca="1" si="117"/>
        <v>0</v>
      </c>
    </row>
    <row r="112" spans="1:34" ht="15.95" customHeight="1" outlineLevel="1" x14ac:dyDescent="0.2">
      <c r="A112" s="63" t="s">
        <v>163</v>
      </c>
      <c r="B112" s="54">
        <v>1561</v>
      </c>
      <c r="C112" s="54">
        <v>1570</v>
      </c>
      <c r="D112" s="54">
        <v>1573</v>
      </c>
      <c r="E112" s="54">
        <v>1608</v>
      </c>
      <c r="F112" s="54">
        <v>1572</v>
      </c>
      <c r="G112" s="54">
        <v>1568</v>
      </c>
      <c r="H112" s="54">
        <v>227</v>
      </c>
      <c r="I112" s="54">
        <v>357</v>
      </c>
      <c r="J112" s="54">
        <v>289</v>
      </c>
      <c r="K112" s="54">
        <v>36</v>
      </c>
      <c r="L112" s="54">
        <v>22</v>
      </c>
      <c r="M112" s="54">
        <v>23</v>
      </c>
      <c r="N112" s="54">
        <v>193</v>
      </c>
      <c r="O112" s="54">
        <v>192</v>
      </c>
      <c r="P112" s="54">
        <v>637</v>
      </c>
      <c r="Q112" s="54">
        <v>594</v>
      </c>
      <c r="R112" s="54">
        <v>1418</v>
      </c>
      <c r="S112" s="54">
        <v>1333</v>
      </c>
      <c r="T112" s="54">
        <v>1372</v>
      </c>
      <c r="U112" s="54">
        <v>1334</v>
      </c>
      <c r="W112" s="54">
        <f t="shared" si="132"/>
        <v>1608</v>
      </c>
      <c r="X112" s="54">
        <f t="shared" si="133"/>
        <v>357</v>
      </c>
      <c r="Y112" s="54">
        <f t="shared" si="134"/>
        <v>23</v>
      </c>
      <c r="Z112" s="54">
        <f t="shared" si="135"/>
        <v>594</v>
      </c>
      <c r="AA112" s="54">
        <f t="shared" ca="1" si="136"/>
        <v>1334</v>
      </c>
      <c r="AB112" s="45" t="s">
        <v>9</v>
      </c>
      <c r="AD112" s="242">
        <f t="shared" si="116"/>
        <v>0</v>
      </c>
      <c r="AE112" s="242">
        <f t="shared" ca="1" si="117"/>
        <v>0</v>
      </c>
    </row>
    <row r="113" spans="1:31" ht="15.95" customHeight="1" outlineLevel="1" x14ac:dyDescent="0.2">
      <c r="A113" s="61" t="s">
        <v>164</v>
      </c>
      <c r="B113" s="62">
        <v>305352</v>
      </c>
      <c r="C113" s="62">
        <v>305848</v>
      </c>
      <c r="D113" s="62">
        <v>306135</v>
      </c>
      <c r="E113" s="62">
        <v>318356</v>
      </c>
      <c r="F113" s="62">
        <v>322555</v>
      </c>
      <c r="G113" s="62">
        <v>320598</v>
      </c>
      <c r="H113" s="62">
        <v>324728</v>
      </c>
      <c r="I113" s="62">
        <f t="shared" ref="I113:N113" si="137">SUM(I114:I125)</f>
        <v>335240</v>
      </c>
      <c r="J113" s="62">
        <f t="shared" si="137"/>
        <v>344580</v>
      </c>
      <c r="K113" s="62">
        <f t="shared" si="137"/>
        <v>348843</v>
      </c>
      <c r="L113" s="62">
        <f t="shared" si="137"/>
        <v>359679</v>
      </c>
      <c r="M113" s="62">
        <f t="shared" si="137"/>
        <v>372114</v>
      </c>
      <c r="N113" s="62">
        <f t="shared" si="137"/>
        <v>383424</v>
      </c>
      <c r="O113" s="62">
        <f t="shared" ref="O113:T113" si="138">SUM(O114:O125)</f>
        <v>387568</v>
      </c>
      <c r="P113" s="62">
        <f t="shared" si="138"/>
        <v>385453</v>
      </c>
      <c r="Q113" s="62">
        <f t="shared" si="138"/>
        <v>386717</v>
      </c>
      <c r="R113" s="62">
        <f t="shared" si="138"/>
        <v>397004</v>
      </c>
      <c r="S113" s="62">
        <f t="shared" si="138"/>
        <v>375638</v>
      </c>
      <c r="T113" s="62">
        <f t="shared" si="138"/>
        <v>380359</v>
      </c>
      <c r="U113" s="62">
        <f t="shared" ref="U113" si="139">SUM(U114:U125)</f>
        <v>357876</v>
      </c>
      <c r="W113" s="62">
        <f t="shared" si="132"/>
        <v>318356</v>
      </c>
      <c r="X113" s="62">
        <f t="shared" si="133"/>
        <v>335240</v>
      </c>
      <c r="Y113" s="62">
        <f t="shared" si="134"/>
        <v>372114</v>
      </c>
      <c r="Z113" s="62">
        <f t="shared" si="135"/>
        <v>386717</v>
      </c>
      <c r="AA113" s="62">
        <f t="shared" ca="1" si="136"/>
        <v>357876</v>
      </c>
      <c r="AB113" s="45" t="s">
        <v>9</v>
      </c>
      <c r="AD113" s="242">
        <f t="shared" si="116"/>
        <v>0</v>
      </c>
      <c r="AE113" s="242">
        <f t="shared" ca="1" si="117"/>
        <v>0</v>
      </c>
    </row>
    <row r="114" spans="1:31" ht="15.95" customHeight="1" outlineLevel="1" x14ac:dyDescent="0.2">
      <c r="A114" s="63" t="s">
        <v>152</v>
      </c>
      <c r="B114" s="54">
        <v>0</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W114" s="54">
        <f t="shared" si="132"/>
        <v>0</v>
      </c>
      <c r="X114" s="54">
        <f t="shared" si="133"/>
        <v>0</v>
      </c>
      <c r="Y114" s="54">
        <f t="shared" si="134"/>
        <v>0</v>
      </c>
      <c r="Z114" s="54">
        <f t="shared" si="135"/>
        <v>0</v>
      </c>
      <c r="AA114" s="54">
        <f t="shared" ca="1" si="136"/>
        <v>0</v>
      </c>
      <c r="AB114" s="45" t="s">
        <v>9</v>
      </c>
      <c r="AD114" s="242">
        <f t="shared" si="116"/>
        <v>0</v>
      </c>
      <c r="AE114" s="242">
        <f t="shared" ca="1" si="117"/>
        <v>0</v>
      </c>
    </row>
    <row r="115" spans="1:31" ht="15.95" customHeight="1" outlineLevel="1" x14ac:dyDescent="0.2">
      <c r="A115" s="63" t="s">
        <v>153</v>
      </c>
      <c r="B115" s="54">
        <v>305352</v>
      </c>
      <c r="C115" s="54">
        <v>305848</v>
      </c>
      <c r="D115" s="54">
        <v>306135</v>
      </c>
      <c r="E115" s="54">
        <v>318356</v>
      </c>
      <c r="F115" s="54">
        <v>322276</v>
      </c>
      <c r="G115" s="54">
        <v>320598</v>
      </c>
      <c r="H115" s="54">
        <v>324129</v>
      </c>
      <c r="I115" s="54">
        <v>333704</v>
      </c>
      <c r="J115" s="54">
        <v>342231</v>
      </c>
      <c r="K115" s="54">
        <v>348843</v>
      </c>
      <c r="L115" s="54">
        <v>358897</v>
      </c>
      <c r="M115" s="54">
        <v>370439</v>
      </c>
      <c r="N115" s="54">
        <v>380730</v>
      </c>
      <c r="O115" s="54">
        <v>387121</v>
      </c>
      <c r="P115" s="54">
        <v>383966</v>
      </c>
      <c r="Q115" s="54">
        <v>383581</v>
      </c>
      <c r="R115" s="54">
        <v>392480</v>
      </c>
      <c r="S115" s="54">
        <v>374508</v>
      </c>
      <c r="T115" s="54">
        <v>376624</v>
      </c>
      <c r="U115" s="54">
        <v>357263</v>
      </c>
      <c r="W115" s="54">
        <f t="shared" si="132"/>
        <v>318356</v>
      </c>
      <c r="X115" s="54">
        <f t="shared" si="133"/>
        <v>333704</v>
      </c>
      <c r="Y115" s="54">
        <f t="shared" si="134"/>
        <v>370439</v>
      </c>
      <c r="Z115" s="54">
        <f t="shared" si="135"/>
        <v>383581</v>
      </c>
      <c r="AA115" s="54">
        <f t="shared" ca="1" si="136"/>
        <v>357263</v>
      </c>
      <c r="AB115" s="45" t="s">
        <v>9</v>
      </c>
      <c r="AD115" s="242">
        <f t="shared" si="116"/>
        <v>0</v>
      </c>
      <c r="AE115" s="242">
        <f t="shared" ca="1" si="117"/>
        <v>0</v>
      </c>
    </row>
    <row r="116" spans="1:31" ht="15.95" customHeight="1" outlineLevel="1" x14ac:dyDescent="0.2">
      <c r="A116" s="63" t="s">
        <v>154</v>
      </c>
      <c r="B116" s="54">
        <v>0</v>
      </c>
      <c r="C116" s="54">
        <v>0</v>
      </c>
      <c r="D116" s="54">
        <v>0</v>
      </c>
      <c r="E116" s="54">
        <v>0</v>
      </c>
      <c r="F116" s="54">
        <v>0</v>
      </c>
      <c r="G116" s="54">
        <v>0</v>
      </c>
      <c r="H116" s="54">
        <v>0</v>
      </c>
      <c r="I116" s="54">
        <v>0</v>
      </c>
      <c r="J116" s="54">
        <v>0</v>
      </c>
      <c r="K116" s="54">
        <v>0</v>
      </c>
      <c r="L116" s="54">
        <v>0</v>
      </c>
      <c r="M116" s="54">
        <v>0</v>
      </c>
      <c r="N116" s="54">
        <v>0</v>
      </c>
      <c r="O116" s="54">
        <v>0</v>
      </c>
      <c r="P116" s="54">
        <v>0</v>
      </c>
      <c r="Q116" s="54">
        <v>0</v>
      </c>
      <c r="R116" s="54">
        <v>0</v>
      </c>
      <c r="S116" s="54">
        <v>0</v>
      </c>
      <c r="T116" s="54">
        <v>0</v>
      </c>
      <c r="U116" s="54">
        <v>0</v>
      </c>
      <c r="W116" s="54">
        <f t="shared" si="132"/>
        <v>0</v>
      </c>
      <c r="X116" s="54">
        <f t="shared" si="133"/>
        <v>0</v>
      </c>
      <c r="Y116" s="54">
        <f t="shared" si="134"/>
        <v>0</v>
      </c>
      <c r="Z116" s="54">
        <f t="shared" si="135"/>
        <v>0</v>
      </c>
      <c r="AA116" s="54">
        <f t="shared" ca="1" si="136"/>
        <v>0</v>
      </c>
      <c r="AB116" s="45" t="s">
        <v>9</v>
      </c>
      <c r="AD116" s="242">
        <f t="shared" si="116"/>
        <v>0</v>
      </c>
      <c r="AE116" s="242">
        <f t="shared" ca="1" si="117"/>
        <v>0</v>
      </c>
    </row>
    <row r="117" spans="1:31" ht="15.95" customHeight="1" outlineLevel="1" x14ac:dyDescent="0.2">
      <c r="A117" s="63" t="s">
        <v>145</v>
      </c>
      <c r="B117" s="54">
        <v>0</v>
      </c>
      <c r="C117" s="54">
        <v>0</v>
      </c>
      <c r="D117" s="54">
        <v>0</v>
      </c>
      <c r="E117" s="54">
        <v>0</v>
      </c>
      <c r="F117" s="54">
        <v>0</v>
      </c>
      <c r="G117" s="54">
        <v>0</v>
      </c>
      <c r="H117" s="54">
        <v>0</v>
      </c>
      <c r="I117" s="54">
        <v>0</v>
      </c>
      <c r="J117" s="54">
        <v>0</v>
      </c>
      <c r="K117" s="54">
        <v>0</v>
      </c>
      <c r="L117" s="54">
        <v>0</v>
      </c>
      <c r="M117" s="54">
        <v>0</v>
      </c>
      <c r="N117" s="54">
        <v>0</v>
      </c>
      <c r="O117" s="54">
        <v>0</v>
      </c>
      <c r="P117" s="54">
        <v>0</v>
      </c>
      <c r="Q117" s="54">
        <v>0</v>
      </c>
      <c r="R117" s="54">
        <v>0</v>
      </c>
      <c r="S117" s="54">
        <v>0</v>
      </c>
      <c r="T117" s="54">
        <v>0</v>
      </c>
      <c r="U117" s="54">
        <v>0</v>
      </c>
      <c r="W117" s="54">
        <f t="shared" si="132"/>
        <v>0</v>
      </c>
      <c r="X117" s="54">
        <f t="shared" si="133"/>
        <v>0</v>
      </c>
      <c r="Y117" s="54">
        <f t="shared" si="134"/>
        <v>0</v>
      </c>
      <c r="Z117" s="54">
        <f t="shared" si="135"/>
        <v>0</v>
      </c>
      <c r="AA117" s="54">
        <f t="shared" ca="1" si="136"/>
        <v>0</v>
      </c>
      <c r="AB117" s="45" t="s">
        <v>9</v>
      </c>
      <c r="AD117" s="242">
        <f t="shared" si="116"/>
        <v>0</v>
      </c>
      <c r="AE117" s="242">
        <f t="shared" ca="1" si="117"/>
        <v>0</v>
      </c>
    </row>
    <row r="118" spans="1:31" ht="15.95" customHeight="1" outlineLevel="1" x14ac:dyDescent="0.2">
      <c r="A118" s="63" t="s">
        <v>156</v>
      </c>
      <c r="B118" s="54">
        <v>0</v>
      </c>
      <c r="C118" s="54">
        <v>0</v>
      </c>
      <c r="D118" s="54">
        <v>0</v>
      </c>
      <c r="E118" s="54">
        <v>0</v>
      </c>
      <c r="F118" s="54">
        <v>0</v>
      </c>
      <c r="G118" s="54">
        <v>0</v>
      </c>
      <c r="H118" s="54">
        <v>0</v>
      </c>
      <c r="I118" s="54">
        <v>0</v>
      </c>
      <c r="J118" s="54">
        <v>0</v>
      </c>
      <c r="K118" s="54">
        <v>0</v>
      </c>
      <c r="L118" s="54">
        <v>0</v>
      </c>
      <c r="M118" s="54">
        <v>0</v>
      </c>
      <c r="N118" s="54">
        <v>0</v>
      </c>
      <c r="O118" s="54">
        <v>0</v>
      </c>
      <c r="P118" s="54">
        <v>0</v>
      </c>
      <c r="Q118" s="54">
        <v>0</v>
      </c>
      <c r="R118" s="54">
        <v>0</v>
      </c>
      <c r="S118" s="54">
        <v>0</v>
      </c>
      <c r="T118" s="54">
        <v>0</v>
      </c>
      <c r="U118" s="54">
        <v>0</v>
      </c>
      <c r="W118" s="54">
        <f t="shared" si="132"/>
        <v>0</v>
      </c>
      <c r="X118" s="54">
        <f t="shared" si="133"/>
        <v>0</v>
      </c>
      <c r="Y118" s="54">
        <f t="shared" si="134"/>
        <v>0</v>
      </c>
      <c r="Z118" s="54">
        <f t="shared" si="135"/>
        <v>0</v>
      </c>
      <c r="AA118" s="54">
        <f t="shared" ca="1" si="136"/>
        <v>0</v>
      </c>
      <c r="AB118" s="45" t="s">
        <v>9</v>
      </c>
      <c r="AD118" s="242">
        <f t="shared" si="116"/>
        <v>0</v>
      </c>
      <c r="AE118" s="242">
        <f t="shared" ca="1" si="117"/>
        <v>0</v>
      </c>
    </row>
    <row r="119" spans="1:31" ht="15.95" customHeight="1" outlineLevel="1" x14ac:dyDescent="0.2">
      <c r="A119" s="63" t="s">
        <v>146</v>
      </c>
      <c r="B119" s="54">
        <v>0</v>
      </c>
      <c r="C119" s="54">
        <v>0</v>
      </c>
      <c r="D119" s="54">
        <v>0</v>
      </c>
      <c r="E119" s="54">
        <v>0</v>
      </c>
      <c r="F119" s="54">
        <v>0</v>
      </c>
      <c r="G119" s="54">
        <v>0</v>
      </c>
      <c r="H119" s="54">
        <v>0</v>
      </c>
      <c r="I119" s="54">
        <v>0</v>
      </c>
      <c r="J119" s="54">
        <v>0</v>
      </c>
      <c r="K119" s="54">
        <v>0</v>
      </c>
      <c r="L119" s="54">
        <v>0</v>
      </c>
      <c r="M119" s="54">
        <v>0</v>
      </c>
      <c r="N119" s="54">
        <v>0</v>
      </c>
      <c r="O119" s="54">
        <v>0</v>
      </c>
      <c r="P119" s="54">
        <v>0</v>
      </c>
      <c r="Q119" s="54">
        <v>0</v>
      </c>
      <c r="R119" s="54">
        <v>0</v>
      </c>
      <c r="S119" s="54">
        <v>0</v>
      </c>
      <c r="T119" s="54">
        <v>0</v>
      </c>
      <c r="U119" s="54">
        <v>0</v>
      </c>
      <c r="W119" s="54">
        <f t="shared" si="132"/>
        <v>0</v>
      </c>
      <c r="X119" s="54">
        <f t="shared" si="133"/>
        <v>0</v>
      </c>
      <c r="Y119" s="54">
        <f t="shared" si="134"/>
        <v>0</v>
      </c>
      <c r="Z119" s="54">
        <f t="shared" si="135"/>
        <v>0</v>
      </c>
      <c r="AA119" s="54">
        <f t="shared" ca="1" si="136"/>
        <v>0</v>
      </c>
      <c r="AB119" s="45" t="s">
        <v>9</v>
      </c>
      <c r="AD119" s="242">
        <f t="shared" si="116"/>
        <v>0</v>
      </c>
      <c r="AE119" s="242">
        <f t="shared" ca="1" si="117"/>
        <v>0</v>
      </c>
    </row>
    <row r="120" spans="1:31" ht="15.95" customHeight="1" outlineLevel="1" x14ac:dyDescent="0.2">
      <c r="A120" s="63" t="s">
        <v>161</v>
      </c>
      <c r="B120" s="54">
        <v>0</v>
      </c>
      <c r="C120" s="54">
        <v>0</v>
      </c>
      <c r="D120" s="54">
        <v>0</v>
      </c>
      <c r="E120" s="54">
        <v>0</v>
      </c>
      <c r="F120" s="54">
        <v>0</v>
      </c>
      <c r="G120" s="54">
        <v>0</v>
      </c>
      <c r="H120" s="54">
        <v>0</v>
      </c>
      <c r="I120" s="54">
        <v>0</v>
      </c>
      <c r="J120" s="54">
        <v>0</v>
      </c>
      <c r="K120" s="54">
        <v>0</v>
      </c>
      <c r="L120" s="54">
        <v>0</v>
      </c>
      <c r="M120" s="54">
        <v>0</v>
      </c>
      <c r="N120" s="54">
        <v>0</v>
      </c>
      <c r="O120" s="54">
        <v>0</v>
      </c>
      <c r="P120" s="54">
        <v>0</v>
      </c>
      <c r="Q120" s="54">
        <v>0</v>
      </c>
      <c r="R120" s="54">
        <v>33</v>
      </c>
      <c r="S120" s="54">
        <v>118</v>
      </c>
      <c r="T120" s="54">
        <v>85</v>
      </c>
      <c r="U120" s="54">
        <v>85</v>
      </c>
      <c r="W120" s="54">
        <f t="shared" si="132"/>
        <v>0</v>
      </c>
      <c r="X120" s="54">
        <f t="shared" si="133"/>
        <v>0</v>
      </c>
      <c r="Y120" s="54">
        <f t="shared" si="134"/>
        <v>0</v>
      </c>
      <c r="Z120" s="54">
        <f t="shared" si="135"/>
        <v>0</v>
      </c>
      <c r="AA120" s="54">
        <f t="shared" ca="1" si="136"/>
        <v>85</v>
      </c>
      <c r="AB120" s="45" t="s">
        <v>9</v>
      </c>
      <c r="AD120" s="242">
        <f t="shared" si="116"/>
        <v>0</v>
      </c>
      <c r="AE120" s="242">
        <f t="shared" ca="1" si="117"/>
        <v>0</v>
      </c>
    </row>
    <row r="121" spans="1:31" ht="15.95" customHeight="1" outlineLevel="1" x14ac:dyDescent="0.2">
      <c r="A121" s="63" t="s">
        <v>162</v>
      </c>
      <c r="B121" s="54">
        <v>0</v>
      </c>
      <c r="C121" s="54">
        <v>0</v>
      </c>
      <c r="D121" s="54">
        <v>0</v>
      </c>
      <c r="E121" s="54">
        <v>0</v>
      </c>
      <c r="F121" s="54">
        <v>279</v>
      </c>
      <c r="G121" s="54">
        <v>0</v>
      </c>
      <c r="H121" s="54">
        <v>599</v>
      </c>
      <c r="I121" s="54">
        <v>1536</v>
      </c>
      <c r="J121" s="54">
        <v>2349</v>
      </c>
      <c r="K121" s="54">
        <v>0</v>
      </c>
      <c r="L121" s="54">
        <v>782</v>
      </c>
      <c r="M121" s="54">
        <v>1675</v>
      </c>
      <c r="N121" s="54">
        <v>2694</v>
      </c>
      <c r="O121" s="54">
        <v>447</v>
      </c>
      <c r="P121" s="54">
        <v>1108</v>
      </c>
      <c r="Q121" s="54">
        <v>2291</v>
      </c>
      <c r="R121" s="54">
        <v>3576</v>
      </c>
      <c r="S121" s="54">
        <v>0</v>
      </c>
      <c r="T121" s="54">
        <v>1427</v>
      </c>
      <c r="U121" s="54">
        <v>0</v>
      </c>
      <c r="W121" s="54">
        <f t="shared" si="132"/>
        <v>0</v>
      </c>
      <c r="X121" s="54">
        <f t="shared" si="133"/>
        <v>1536</v>
      </c>
      <c r="Y121" s="54">
        <f t="shared" si="134"/>
        <v>1675</v>
      </c>
      <c r="Z121" s="54">
        <f t="shared" si="135"/>
        <v>2291</v>
      </c>
      <c r="AA121" s="54">
        <f t="shared" ca="1" si="136"/>
        <v>0</v>
      </c>
      <c r="AB121" s="45" t="s">
        <v>9</v>
      </c>
      <c r="AD121" s="242">
        <f t="shared" si="116"/>
        <v>0</v>
      </c>
      <c r="AE121" s="242">
        <f t="shared" ca="1" si="117"/>
        <v>0</v>
      </c>
    </row>
    <row r="122" spans="1:31" ht="15.95" customHeight="1" outlineLevel="1" x14ac:dyDescent="0.2">
      <c r="A122" s="63" t="s">
        <v>159</v>
      </c>
      <c r="B122" s="54">
        <v>0</v>
      </c>
      <c r="C122" s="54">
        <v>0</v>
      </c>
      <c r="D122" s="54">
        <v>0</v>
      </c>
      <c r="E122" s="54">
        <v>0</v>
      </c>
      <c r="F122" s="54">
        <v>0</v>
      </c>
      <c r="G122" s="54">
        <v>0</v>
      </c>
      <c r="H122" s="54">
        <v>0</v>
      </c>
      <c r="I122" s="54">
        <v>0</v>
      </c>
      <c r="J122" s="54">
        <v>0</v>
      </c>
      <c r="K122" s="54">
        <v>0</v>
      </c>
      <c r="L122" s="54">
        <v>0</v>
      </c>
      <c r="M122" s="54">
        <v>0</v>
      </c>
      <c r="N122" s="54">
        <v>0</v>
      </c>
      <c r="O122" s="54">
        <v>0</v>
      </c>
      <c r="P122" s="54">
        <v>0</v>
      </c>
      <c r="Q122" s="54">
        <v>0</v>
      </c>
      <c r="R122" s="54">
        <v>0</v>
      </c>
      <c r="S122" s="54">
        <v>0</v>
      </c>
      <c r="T122" s="54">
        <v>0</v>
      </c>
      <c r="U122" s="54">
        <v>0</v>
      </c>
      <c r="W122" s="54">
        <f t="shared" si="132"/>
        <v>0</v>
      </c>
      <c r="X122" s="54">
        <f t="shared" si="133"/>
        <v>0</v>
      </c>
      <c r="Y122" s="54">
        <f t="shared" si="134"/>
        <v>0</v>
      </c>
      <c r="Z122" s="54">
        <f t="shared" si="135"/>
        <v>0</v>
      </c>
      <c r="AA122" s="54">
        <f t="shared" ca="1" si="136"/>
        <v>0</v>
      </c>
      <c r="AB122" s="45" t="s">
        <v>9</v>
      </c>
      <c r="AD122" s="242">
        <f t="shared" si="116"/>
        <v>0</v>
      </c>
      <c r="AE122" s="242">
        <f t="shared" ca="1" si="117"/>
        <v>0</v>
      </c>
    </row>
    <row r="123" spans="1:31" ht="15.95" customHeight="1" outlineLevel="1" x14ac:dyDescent="0.2">
      <c r="A123" s="63" t="s">
        <v>160</v>
      </c>
      <c r="B123" s="54">
        <v>0</v>
      </c>
      <c r="C123" s="54">
        <v>0</v>
      </c>
      <c r="D123" s="54">
        <v>0</v>
      </c>
      <c r="E123" s="54">
        <v>0</v>
      </c>
      <c r="F123" s="54">
        <v>0</v>
      </c>
      <c r="G123" s="54">
        <v>0</v>
      </c>
      <c r="H123" s="54">
        <v>0</v>
      </c>
      <c r="I123" s="54">
        <v>0</v>
      </c>
      <c r="J123" s="54">
        <v>0</v>
      </c>
      <c r="K123" s="54">
        <v>0</v>
      </c>
      <c r="L123" s="54">
        <v>0</v>
      </c>
      <c r="M123" s="54">
        <v>0</v>
      </c>
      <c r="N123" s="54">
        <v>0</v>
      </c>
      <c r="O123" s="54">
        <v>0</v>
      </c>
      <c r="P123" s="54">
        <v>0</v>
      </c>
      <c r="Q123" s="54">
        <v>0</v>
      </c>
      <c r="R123" s="54">
        <v>0</v>
      </c>
      <c r="S123" s="54">
        <v>477</v>
      </c>
      <c r="T123" s="54">
        <v>548</v>
      </c>
      <c r="U123" s="54">
        <v>528</v>
      </c>
      <c r="W123" s="54">
        <f t="shared" si="132"/>
        <v>0</v>
      </c>
      <c r="X123" s="54">
        <f t="shared" si="133"/>
        <v>0</v>
      </c>
      <c r="Y123" s="54">
        <f t="shared" si="134"/>
        <v>0</v>
      </c>
      <c r="Z123" s="54">
        <f t="shared" si="135"/>
        <v>0</v>
      </c>
      <c r="AA123" s="54">
        <f t="shared" ca="1" si="136"/>
        <v>528</v>
      </c>
      <c r="AB123" s="45" t="s">
        <v>9</v>
      </c>
      <c r="AD123" s="242">
        <f t="shared" si="116"/>
        <v>0</v>
      </c>
      <c r="AE123" s="242">
        <f t="shared" ca="1" si="117"/>
        <v>0</v>
      </c>
    </row>
    <row r="124" spans="1:31" ht="15.95" customHeight="1" outlineLevel="1" x14ac:dyDescent="0.2">
      <c r="A124" s="63" t="s">
        <v>157</v>
      </c>
      <c r="B124" s="54">
        <v>0</v>
      </c>
      <c r="C124" s="54">
        <v>0</v>
      </c>
      <c r="D124" s="54">
        <v>0</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4">
        <v>0</v>
      </c>
      <c r="W124" s="54">
        <f t="shared" si="132"/>
        <v>0</v>
      </c>
      <c r="X124" s="54">
        <f t="shared" si="133"/>
        <v>0</v>
      </c>
      <c r="Y124" s="54">
        <f t="shared" si="134"/>
        <v>0</v>
      </c>
      <c r="Z124" s="54">
        <f t="shared" si="135"/>
        <v>0</v>
      </c>
      <c r="AA124" s="54">
        <f t="shared" ca="1" si="136"/>
        <v>0</v>
      </c>
      <c r="AB124" s="45" t="s">
        <v>9</v>
      </c>
      <c r="AD124" s="242">
        <f t="shared" si="116"/>
        <v>0</v>
      </c>
      <c r="AE124" s="242">
        <f t="shared" ca="1" si="117"/>
        <v>0</v>
      </c>
    </row>
    <row r="125" spans="1:31" ht="15.95" customHeight="1" outlineLevel="1" x14ac:dyDescent="0.2">
      <c r="A125" s="63" t="s">
        <v>163</v>
      </c>
      <c r="B125" s="54">
        <v>0</v>
      </c>
      <c r="C125" s="54">
        <v>0</v>
      </c>
      <c r="D125" s="54">
        <v>0</v>
      </c>
      <c r="E125" s="54">
        <v>0</v>
      </c>
      <c r="F125" s="54">
        <v>0</v>
      </c>
      <c r="G125" s="54">
        <v>0</v>
      </c>
      <c r="H125" s="54">
        <v>0</v>
      </c>
      <c r="I125" s="54">
        <v>0</v>
      </c>
      <c r="J125" s="54">
        <v>0</v>
      </c>
      <c r="K125" s="54">
        <v>0</v>
      </c>
      <c r="L125" s="54">
        <v>0</v>
      </c>
      <c r="M125" s="54">
        <v>0</v>
      </c>
      <c r="N125" s="54">
        <v>0</v>
      </c>
      <c r="O125" s="54">
        <v>0</v>
      </c>
      <c r="P125" s="54">
        <v>379</v>
      </c>
      <c r="Q125" s="54">
        <v>845</v>
      </c>
      <c r="R125" s="54">
        <v>915</v>
      </c>
      <c r="S125" s="54">
        <v>535</v>
      </c>
      <c r="T125" s="54">
        <v>1675</v>
      </c>
      <c r="U125" s="54">
        <v>0</v>
      </c>
      <c r="W125" s="54">
        <f t="shared" si="132"/>
        <v>0</v>
      </c>
      <c r="X125" s="54">
        <f t="shared" si="133"/>
        <v>0</v>
      </c>
      <c r="Y125" s="54">
        <f t="shared" si="134"/>
        <v>0</v>
      </c>
      <c r="Z125" s="54">
        <f t="shared" si="135"/>
        <v>845</v>
      </c>
      <c r="AA125" s="54">
        <f t="shared" ca="1" si="136"/>
        <v>0</v>
      </c>
      <c r="AB125" s="45" t="s">
        <v>9</v>
      </c>
      <c r="AD125" s="242">
        <f t="shared" si="116"/>
        <v>0</v>
      </c>
      <c r="AE125" s="242">
        <f t="shared" ca="1" si="117"/>
        <v>0</v>
      </c>
    </row>
    <row r="126" spans="1:31" ht="15.95" customHeight="1" outlineLevel="1" x14ac:dyDescent="0.2">
      <c r="A126" s="61" t="s">
        <v>165</v>
      </c>
      <c r="B126" s="62">
        <v>37621</v>
      </c>
      <c r="C126" s="62">
        <v>37621</v>
      </c>
      <c r="D126" s="62">
        <v>37621</v>
      </c>
      <c r="E126" s="62">
        <v>37621</v>
      </c>
      <c r="F126" s="62">
        <v>43670</v>
      </c>
      <c r="G126" s="62">
        <v>52042</v>
      </c>
      <c r="H126" s="62">
        <v>50575</v>
      </c>
      <c r="I126" s="62">
        <f t="shared" ref="I126:N126" si="140">SUM(I127:I133)</f>
        <v>34098</v>
      </c>
      <c r="J126" s="62">
        <f t="shared" si="140"/>
        <v>7540</v>
      </c>
      <c r="K126" s="62">
        <f t="shared" si="140"/>
        <v>9266</v>
      </c>
      <c r="L126" s="62">
        <f t="shared" si="140"/>
        <v>8945</v>
      </c>
      <c r="M126" s="62">
        <f t="shared" si="140"/>
        <v>-14100</v>
      </c>
      <c r="N126" s="62">
        <f t="shared" si="140"/>
        <v>-14150</v>
      </c>
      <c r="O126" s="62">
        <f t="shared" ref="O126:T126" si="141">SUM(O127:O133)</f>
        <v>-34710</v>
      </c>
      <c r="P126" s="62">
        <f t="shared" si="141"/>
        <v>-34438</v>
      </c>
      <c r="Q126" s="62">
        <f t="shared" si="141"/>
        <v>-36960</v>
      </c>
      <c r="R126" s="62">
        <f t="shared" si="141"/>
        <v>-34256</v>
      </c>
      <c r="S126" s="62">
        <f t="shared" si="141"/>
        <v>-50084</v>
      </c>
      <c r="T126" s="62">
        <f t="shared" si="141"/>
        <v>-50670</v>
      </c>
      <c r="U126" s="62">
        <f t="shared" ref="U126" si="142">SUM(U127:U133)</f>
        <v>-63533</v>
      </c>
      <c r="W126" s="62">
        <f t="shared" si="132"/>
        <v>37621</v>
      </c>
      <c r="X126" s="62">
        <f t="shared" si="133"/>
        <v>34098</v>
      </c>
      <c r="Y126" s="62">
        <f t="shared" si="134"/>
        <v>-14100</v>
      </c>
      <c r="Z126" s="62">
        <f t="shared" si="135"/>
        <v>-36960</v>
      </c>
      <c r="AA126" s="62">
        <f t="shared" ca="1" si="136"/>
        <v>-63533</v>
      </c>
      <c r="AB126" s="45" t="s">
        <v>9</v>
      </c>
      <c r="AD126" s="242">
        <f t="shared" si="116"/>
        <v>0</v>
      </c>
      <c r="AE126" s="242">
        <f t="shared" ca="1" si="117"/>
        <v>0</v>
      </c>
    </row>
    <row r="127" spans="1:31" ht="15.95" customHeight="1" outlineLevel="1" x14ac:dyDescent="0.2">
      <c r="A127" s="63" t="s">
        <v>166</v>
      </c>
      <c r="B127" s="54">
        <v>37621</v>
      </c>
      <c r="C127" s="54">
        <v>37621</v>
      </c>
      <c r="D127" s="54">
        <v>37621</v>
      </c>
      <c r="E127" s="54">
        <v>37621</v>
      </c>
      <c r="F127" s="54">
        <v>37621</v>
      </c>
      <c r="G127" s="54">
        <v>37621</v>
      </c>
      <c r="H127" s="54">
        <v>37621</v>
      </c>
      <c r="I127" s="54">
        <v>37621</v>
      </c>
      <c r="J127" s="54">
        <v>37621</v>
      </c>
      <c r="K127" s="54">
        <v>37621</v>
      </c>
      <c r="L127" s="54">
        <v>37621</v>
      </c>
      <c r="M127" s="54">
        <v>37621</v>
      </c>
      <c r="N127" s="54">
        <v>37621</v>
      </c>
      <c r="O127" s="54">
        <v>37621</v>
      </c>
      <c r="P127" s="54">
        <v>37621</v>
      </c>
      <c r="Q127" s="54">
        <v>37621</v>
      </c>
      <c r="R127" s="54">
        <v>37621</v>
      </c>
      <c r="S127" s="54">
        <v>37621</v>
      </c>
      <c r="T127" s="54">
        <v>37621</v>
      </c>
      <c r="U127" s="54">
        <v>37621</v>
      </c>
      <c r="W127" s="54">
        <f t="shared" si="132"/>
        <v>37621</v>
      </c>
      <c r="X127" s="54">
        <f t="shared" si="133"/>
        <v>37621</v>
      </c>
      <c r="Y127" s="54">
        <f t="shared" si="134"/>
        <v>37621</v>
      </c>
      <c r="Z127" s="54">
        <f t="shared" si="135"/>
        <v>37621</v>
      </c>
      <c r="AA127" s="54">
        <f t="shared" ca="1" si="136"/>
        <v>37621</v>
      </c>
      <c r="AB127" s="45" t="s">
        <v>9</v>
      </c>
      <c r="AD127" s="242">
        <f t="shared" si="116"/>
        <v>0</v>
      </c>
      <c r="AE127" s="242">
        <f t="shared" ca="1" si="117"/>
        <v>0</v>
      </c>
    </row>
    <row r="128" spans="1:31" ht="15.95" customHeight="1" outlineLevel="1" x14ac:dyDescent="0.2">
      <c r="A128" s="63" t="s">
        <v>167</v>
      </c>
      <c r="B128" s="54">
        <v>0</v>
      </c>
      <c r="C128" s="54">
        <v>0</v>
      </c>
      <c r="D128" s="54">
        <v>0</v>
      </c>
      <c r="E128" s="54">
        <v>0</v>
      </c>
      <c r="F128" s="54">
        <v>0</v>
      </c>
      <c r="G128" s="54">
        <v>0</v>
      </c>
      <c r="H128" s="54">
        <v>0</v>
      </c>
      <c r="I128" s="54">
        <v>0</v>
      </c>
      <c r="J128" s="54">
        <v>0</v>
      </c>
      <c r="K128" s="54">
        <v>0</v>
      </c>
      <c r="L128" s="54">
        <v>0</v>
      </c>
      <c r="M128" s="54">
        <v>0</v>
      </c>
      <c r="N128" s="54">
        <v>0</v>
      </c>
      <c r="O128" s="54">
        <v>0</v>
      </c>
      <c r="P128" s="54">
        <v>0</v>
      </c>
      <c r="Q128" s="54">
        <v>0</v>
      </c>
      <c r="R128" s="54">
        <v>0</v>
      </c>
      <c r="S128" s="54">
        <v>0</v>
      </c>
      <c r="T128" s="54">
        <v>0</v>
      </c>
      <c r="U128" s="54">
        <v>0</v>
      </c>
      <c r="W128" s="54">
        <f t="shared" si="132"/>
        <v>0</v>
      </c>
      <c r="X128" s="54">
        <f t="shared" si="133"/>
        <v>0</v>
      </c>
      <c r="Y128" s="54">
        <f t="shared" si="134"/>
        <v>0</v>
      </c>
      <c r="Z128" s="54">
        <f t="shared" si="135"/>
        <v>0</v>
      </c>
      <c r="AA128" s="54">
        <f t="shared" ca="1" si="136"/>
        <v>0</v>
      </c>
      <c r="AB128" s="45" t="s">
        <v>9</v>
      </c>
      <c r="AD128" s="242">
        <f t="shared" si="116"/>
        <v>0</v>
      </c>
      <c r="AE128" s="242">
        <f t="shared" ca="1" si="117"/>
        <v>0</v>
      </c>
    </row>
    <row r="129" spans="1:31" ht="15.95" customHeight="1" outlineLevel="1" x14ac:dyDescent="0.2">
      <c r="A129" s="63" t="s">
        <v>145</v>
      </c>
      <c r="B129" s="54">
        <v>0</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v>
      </c>
      <c r="U129" s="54">
        <v>0</v>
      </c>
      <c r="W129" s="54">
        <f t="shared" si="132"/>
        <v>0</v>
      </c>
      <c r="X129" s="54">
        <f t="shared" si="133"/>
        <v>0</v>
      </c>
      <c r="Y129" s="54">
        <f t="shared" si="134"/>
        <v>0</v>
      </c>
      <c r="Z129" s="54">
        <f t="shared" si="135"/>
        <v>0</v>
      </c>
      <c r="AA129" s="54">
        <f t="shared" ca="1" si="136"/>
        <v>0</v>
      </c>
      <c r="AB129" s="45" t="s">
        <v>9</v>
      </c>
      <c r="AD129" s="242">
        <f t="shared" si="116"/>
        <v>0</v>
      </c>
      <c r="AE129" s="242">
        <f t="shared" ca="1" si="117"/>
        <v>0</v>
      </c>
    </row>
    <row r="130" spans="1:31" ht="15.95" customHeight="1" outlineLevel="1" x14ac:dyDescent="0.2">
      <c r="A130" s="63" t="s">
        <v>168</v>
      </c>
      <c r="B130" s="54">
        <v>0</v>
      </c>
      <c r="C130" s="54">
        <v>0</v>
      </c>
      <c r="D130" s="54">
        <v>0</v>
      </c>
      <c r="E130" s="54">
        <v>0</v>
      </c>
      <c r="F130" s="54">
        <v>0</v>
      </c>
      <c r="G130" s="54">
        <v>0</v>
      </c>
      <c r="H130" s="54">
        <v>0</v>
      </c>
      <c r="I130" s="54">
        <v>0</v>
      </c>
      <c r="J130" s="54">
        <v>0</v>
      </c>
      <c r="K130" s="54">
        <v>0</v>
      </c>
      <c r="L130" s="54">
        <v>0</v>
      </c>
      <c r="M130" s="54">
        <v>0</v>
      </c>
      <c r="N130" s="54">
        <v>0</v>
      </c>
      <c r="O130" s="54">
        <v>0</v>
      </c>
      <c r="P130" s="54">
        <v>0</v>
      </c>
      <c r="Q130" s="54">
        <v>0</v>
      </c>
      <c r="R130" s="54">
        <v>0</v>
      </c>
      <c r="S130" s="54">
        <v>0</v>
      </c>
      <c r="T130" s="54">
        <v>0</v>
      </c>
      <c r="U130" s="54">
        <v>0</v>
      </c>
      <c r="W130" s="54">
        <f t="shared" si="132"/>
        <v>0</v>
      </c>
      <c r="X130" s="54">
        <f t="shared" si="133"/>
        <v>0</v>
      </c>
      <c r="Y130" s="54">
        <f t="shared" si="134"/>
        <v>0</v>
      </c>
      <c r="Z130" s="54">
        <f t="shared" si="135"/>
        <v>0</v>
      </c>
      <c r="AA130" s="54">
        <f t="shared" ca="1" si="136"/>
        <v>0</v>
      </c>
      <c r="AB130" s="45" t="s">
        <v>9</v>
      </c>
      <c r="AD130" s="242">
        <f t="shared" si="116"/>
        <v>0</v>
      </c>
      <c r="AE130" s="242">
        <f t="shared" ca="1" si="117"/>
        <v>0</v>
      </c>
    </row>
    <row r="131" spans="1:31" ht="15.95" customHeight="1" outlineLevel="1" x14ac:dyDescent="0.2">
      <c r="A131" s="63" t="s">
        <v>169</v>
      </c>
      <c r="B131" s="54">
        <v>0</v>
      </c>
      <c r="C131" s="54">
        <v>0</v>
      </c>
      <c r="D131" s="54">
        <v>0</v>
      </c>
      <c r="E131" s="54">
        <v>0</v>
      </c>
      <c r="F131" s="54">
        <v>0</v>
      </c>
      <c r="G131" s="54">
        <v>0</v>
      </c>
      <c r="H131" s="54">
        <v>-10000</v>
      </c>
      <c r="I131" s="54">
        <v>-3523</v>
      </c>
      <c r="J131" s="54">
        <v>-30523</v>
      </c>
      <c r="K131" s="54">
        <v>-30523</v>
      </c>
      <c r="L131" s="54">
        <v>-30523</v>
      </c>
      <c r="M131" s="54">
        <v>-51721</v>
      </c>
      <c r="N131" s="54">
        <v>-51691</v>
      </c>
      <c r="O131" s="54">
        <v>-74931</v>
      </c>
      <c r="P131" s="54">
        <v>-88931</v>
      </c>
      <c r="Q131" s="54">
        <v>-74581</v>
      </c>
      <c r="R131" s="54">
        <v>-74581</v>
      </c>
      <c r="S131" s="54">
        <v>-96915</v>
      </c>
      <c r="T131" s="54">
        <v>-107290</v>
      </c>
      <c r="U131" s="54">
        <v>-101154</v>
      </c>
      <c r="W131" s="54">
        <f t="shared" si="132"/>
        <v>0</v>
      </c>
      <c r="X131" s="54">
        <f t="shared" si="133"/>
        <v>-3523</v>
      </c>
      <c r="Y131" s="54">
        <f t="shared" si="134"/>
        <v>-51721</v>
      </c>
      <c r="Z131" s="54">
        <f t="shared" si="135"/>
        <v>-74581</v>
      </c>
      <c r="AA131" s="54">
        <f t="shared" ca="1" si="136"/>
        <v>-101154</v>
      </c>
      <c r="AB131" s="45" t="s">
        <v>9</v>
      </c>
      <c r="AD131" s="242">
        <f t="shared" si="116"/>
        <v>0</v>
      </c>
      <c r="AE131" s="242">
        <f t="shared" ca="1" si="117"/>
        <v>0</v>
      </c>
    </row>
    <row r="132" spans="1:31" ht="15.95" customHeight="1" outlineLevel="1" x14ac:dyDescent="0.2">
      <c r="A132" s="63" t="s">
        <v>170</v>
      </c>
      <c r="B132" s="54">
        <v>0</v>
      </c>
      <c r="C132" s="54">
        <v>0</v>
      </c>
      <c r="D132" s="54">
        <v>0</v>
      </c>
      <c r="E132" s="54">
        <v>0</v>
      </c>
      <c r="F132" s="54">
        <v>6049</v>
      </c>
      <c r="G132" s="54">
        <v>14421</v>
      </c>
      <c r="H132" s="54">
        <v>22954</v>
      </c>
      <c r="I132" s="54">
        <v>0</v>
      </c>
      <c r="J132" s="54">
        <v>442</v>
      </c>
      <c r="K132" s="54">
        <v>2168</v>
      </c>
      <c r="L132" s="54">
        <v>1847</v>
      </c>
      <c r="M132" s="54">
        <v>0</v>
      </c>
      <c r="N132" s="54">
        <v>-80</v>
      </c>
      <c r="O132" s="54">
        <v>2600</v>
      </c>
      <c r="P132" s="54">
        <v>16872</v>
      </c>
      <c r="Q132" s="54">
        <v>0</v>
      </c>
      <c r="R132" s="54">
        <v>2704</v>
      </c>
      <c r="S132" s="54">
        <v>9210</v>
      </c>
      <c r="T132" s="54">
        <v>18999</v>
      </c>
      <c r="U132" s="54">
        <v>0</v>
      </c>
      <c r="W132" s="54">
        <f t="shared" si="132"/>
        <v>0</v>
      </c>
      <c r="X132" s="54">
        <f t="shared" si="133"/>
        <v>0</v>
      </c>
      <c r="Y132" s="54">
        <f t="shared" si="134"/>
        <v>0</v>
      </c>
      <c r="Z132" s="54">
        <f t="shared" si="135"/>
        <v>0</v>
      </c>
      <c r="AA132" s="54">
        <f t="shared" ca="1" si="136"/>
        <v>0</v>
      </c>
      <c r="AB132" s="45" t="s">
        <v>9</v>
      </c>
      <c r="AD132" s="242">
        <f t="shared" si="116"/>
        <v>0</v>
      </c>
      <c r="AE132" s="242">
        <f t="shared" ca="1" si="117"/>
        <v>0</v>
      </c>
    </row>
    <row r="133" spans="1:31" ht="15.95" customHeight="1" outlineLevel="1" x14ac:dyDescent="0.2">
      <c r="A133" s="63" t="s">
        <v>171</v>
      </c>
      <c r="B133" s="54">
        <v>0</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W133" s="54">
        <f t="shared" si="132"/>
        <v>0</v>
      </c>
      <c r="X133" s="54">
        <f t="shared" si="133"/>
        <v>0</v>
      </c>
      <c r="Y133" s="54">
        <f t="shared" si="134"/>
        <v>0</v>
      </c>
      <c r="Z133" s="54">
        <f t="shared" si="135"/>
        <v>0</v>
      </c>
      <c r="AA133" s="54">
        <f t="shared" ca="1" si="136"/>
        <v>0</v>
      </c>
      <c r="AB133" s="45" t="s">
        <v>9</v>
      </c>
      <c r="AD133" s="242">
        <f>Q133-Z133</f>
        <v>0</v>
      </c>
      <c r="AE133" s="242">
        <f t="shared" ca="1" si="117"/>
        <v>0</v>
      </c>
    </row>
    <row r="134" spans="1:31" ht="15.95" customHeight="1" collapsed="1" x14ac:dyDescent="0.2">
      <c r="P134" s="242">
        <f>P70-P99</f>
        <v>0</v>
      </c>
      <c r="Q134" s="242">
        <f>Q70-Q99</f>
        <v>0</v>
      </c>
      <c r="R134" s="242">
        <f>R70-R99</f>
        <v>0</v>
      </c>
      <c r="S134" s="242">
        <f>S70-S99</f>
        <v>0</v>
      </c>
      <c r="T134" s="242">
        <f>T70-T99</f>
        <v>0</v>
      </c>
      <c r="U134" s="242">
        <f>U70-U99</f>
        <v>0</v>
      </c>
      <c r="AB134" s="45" t="s">
        <v>9</v>
      </c>
    </row>
    <row r="135" spans="1:31" s="42" customFormat="1" ht="15.95" customHeight="1" x14ac:dyDescent="0.2">
      <c r="A135" s="39" t="s">
        <v>172</v>
      </c>
      <c r="B135" s="40"/>
      <c r="C135" s="40"/>
      <c r="D135" s="40"/>
      <c r="E135" s="40"/>
      <c r="F135" s="40"/>
      <c r="G135" s="40"/>
      <c r="H135" s="40"/>
      <c r="I135" s="40"/>
      <c r="J135" s="40"/>
      <c r="K135" s="40"/>
      <c r="L135" s="40"/>
      <c r="M135" s="40"/>
      <c r="N135" s="40"/>
      <c r="O135" s="40"/>
      <c r="P135" s="40"/>
      <c r="Q135" s="40"/>
      <c r="R135" s="40"/>
      <c r="S135" s="40"/>
      <c r="T135" s="40"/>
      <c r="U135" s="40"/>
      <c r="W135" s="40"/>
      <c r="X135" s="40"/>
      <c r="Y135" s="40"/>
      <c r="Z135" s="40"/>
      <c r="AA135" s="40"/>
      <c r="AB135" s="41" t="s">
        <v>9</v>
      </c>
    </row>
    <row r="136" spans="1:31" ht="15.95" customHeight="1" outlineLevel="1" x14ac:dyDescent="0.2">
      <c r="A136" s="55" t="s">
        <v>85</v>
      </c>
      <c r="B136" s="56">
        <v>52235</v>
      </c>
      <c r="C136" s="56">
        <v>125601</v>
      </c>
      <c r="D136" s="56">
        <v>251252</v>
      </c>
      <c r="E136" s="56">
        <v>91125</v>
      </c>
      <c r="F136" s="56">
        <v>109553</v>
      </c>
      <c r="G136" s="56">
        <v>14274</v>
      </c>
      <c r="H136" s="56">
        <v>23317</v>
      </c>
      <c r="I136" s="56">
        <f t="shared" ref="I136:N136" si="143">SUM(I137:I144)</f>
        <v>65757</v>
      </c>
      <c r="J136" s="56">
        <f t="shared" si="143"/>
        <v>34952</v>
      </c>
      <c r="K136" s="56">
        <f t="shared" si="143"/>
        <v>33264</v>
      </c>
      <c r="L136" s="56">
        <f t="shared" si="143"/>
        <v>35083</v>
      </c>
      <c r="M136" s="56">
        <f t="shared" si="143"/>
        <v>43685</v>
      </c>
      <c r="N136" s="56">
        <f t="shared" si="143"/>
        <v>36960</v>
      </c>
      <c r="O136" s="56">
        <f t="shared" ref="O136:T136" si="144">SUM(O137:O144)</f>
        <v>44873</v>
      </c>
      <c r="P136" s="56">
        <f t="shared" si="144"/>
        <v>18267</v>
      </c>
      <c r="Q136" s="56">
        <f t="shared" si="144"/>
        <v>26069</v>
      </c>
      <c r="R136" s="56">
        <f t="shared" si="144"/>
        <v>36043</v>
      </c>
      <c r="S136" s="56">
        <f t="shared" si="144"/>
        <v>33468</v>
      </c>
      <c r="T136" s="56">
        <f t="shared" si="144"/>
        <v>23582</v>
      </c>
      <c r="U136" s="56">
        <f t="shared" ref="U136" si="145">SUM(U137:U144)</f>
        <v>27500</v>
      </c>
      <c r="W136" s="56">
        <f>SUM(B136:E136)</f>
        <v>520213</v>
      </c>
      <c r="X136" s="56">
        <f t="shared" ref="X136:X167" si="146">SUM(F136:I136)</f>
        <v>212901</v>
      </c>
      <c r="Y136" s="56">
        <f t="shared" ref="Y136:Y167" si="147">SUM(J136:M136)</f>
        <v>146984</v>
      </c>
      <c r="Z136" s="56">
        <f>SUM(N136:Q136)</f>
        <v>126169</v>
      </c>
      <c r="AA136" s="56">
        <f>SUM(R136:V136)</f>
        <v>120593</v>
      </c>
      <c r="AB136" s="45" t="s">
        <v>9</v>
      </c>
      <c r="AD136" s="242">
        <f>SUM(N136:Q136)-Z136</f>
        <v>0</v>
      </c>
      <c r="AE136" s="242">
        <f t="shared" ref="AE136:AE187" si="148">SUM(R136:V136)-AA136</f>
        <v>0</v>
      </c>
    </row>
    <row r="137" spans="1:31" ht="15.95" customHeight="1" outlineLevel="1" x14ac:dyDescent="0.2">
      <c r="A137" s="57" t="s">
        <v>86</v>
      </c>
      <c r="B137" s="58">
        <v>0</v>
      </c>
      <c r="C137" s="58">
        <v>0</v>
      </c>
      <c r="D137" s="58">
        <v>0</v>
      </c>
      <c r="E137" s="58">
        <v>0</v>
      </c>
      <c r="F137" s="58">
        <v>678</v>
      </c>
      <c r="G137" s="58">
        <v>4477</v>
      </c>
      <c r="H137" s="58">
        <v>2924</v>
      </c>
      <c r="I137" s="58">
        <v>3855</v>
      </c>
      <c r="J137" s="58">
        <v>3154</v>
      </c>
      <c r="K137" s="58">
        <v>3114</v>
      </c>
      <c r="L137" s="58">
        <v>3467</v>
      </c>
      <c r="M137" s="58">
        <v>3460</v>
      </c>
      <c r="N137" s="58">
        <v>3459</v>
      </c>
      <c r="O137" s="58">
        <v>3460</v>
      </c>
      <c r="P137" s="58">
        <v>3862</v>
      </c>
      <c r="Q137" s="58">
        <v>3863</v>
      </c>
      <c r="R137" s="58">
        <v>3854</v>
      </c>
      <c r="S137" s="58">
        <v>3862</v>
      </c>
      <c r="T137" s="58">
        <v>4015</v>
      </c>
      <c r="U137" s="58">
        <v>4015</v>
      </c>
      <c r="W137" s="58">
        <f t="shared" ref="W137:W186" si="149">SUM(B137:E137)</f>
        <v>0</v>
      </c>
      <c r="X137" s="58">
        <f t="shared" si="146"/>
        <v>11934</v>
      </c>
      <c r="Y137" s="58">
        <f t="shared" si="147"/>
        <v>13195</v>
      </c>
      <c r="Z137" s="58">
        <f t="shared" ref="Z137:Z187" si="150">SUM(N137:Q137)</f>
        <v>14644</v>
      </c>
      <c r="AA137" s="58">
        <f t="shared" ref="AA137:AA187" si="151">SUM(R137:V137)</f>
        <v>15746</v>
      </c>
      <c r="AB137" s="45" t="s">
        <v>9</v>
      </c>
      <c r="AD137" s="242">
        <f t="shared" ref="AD137:AD187" si="152">SUM(N137:Q137)-Z137</f>
        <v>0</v>
      </c>
      <c r="AE137" s="242">
        <f t="shared" si="148"/>
        <v>0</v>
      </c>
    </row>
    <row r="138" spans="1:31" ht="15.95" customHeight="1" outlineLevel="1" x14ac:dyDescent="0.2">
      <c r="A138" s="57" t="s">
        <v>87</v>
      </c>
      <c r="B138" s="58">
        <v>0</v>
      </c>
      <c r="C138" s="58">
        <v>0</v>
      </c>
      <c r="D138" s="58">
        <v>0</v>
      </c>
      <c r="E138" s="58">
        <v>0</v>
      </c>
      <c r="F138" s="58">
        <v>0</v>
      </c>
      <c r="G138" s="58">
        <v>0</v>
      </c>
      <c r="H138" s="58">
        <v>0</v>
      </c>
      <c r="I138" s="58">
        <v>0</v>
      </c>
      <c r="J138" s="58">
        <v>0</v>
      </c>
      <c r="K138" s="58">
        <v>0</v>
      </c>
      <c r="L138" s="58">
        <v>0</v>
      </c>
      <c r="M138" s="58">
        <v>0</v>
      </c>
      <c r="N138" s="58">
        <v>0</v>
      </c>
      <c r="O138" s="58">
        <v>0</v>
      </c>
      <c r="P138" s="58">
        <v>0</v>
      </c>
      <c r="Q138" s="58">
        <v>0</v>
      </c>
      <c r="R138" s="58">
        <v>0</v>
      </c>
      <c r="S138" s="58">
        <v>0</v>
      </c>
      <c r="T138" s="58">
        <v>0</v>
      </c>
      <c r="U138" s="58">
        <v>0</v>
      </c>
      <c r="W138" s="58">
        <f t="shared" si="149"/>
        <v>0</v>
      </c>
      <c r="X138" s="58">
        <f t="shared" si="146"/>
        <v>0</v>
      </c>
      <c r="Y138" s="58">
        <f t="shared" si="147"/>
        <v>0</v>
      </c>
      <c r="Z138" s="58">
        <f t="shared" si="150"/>
        <v>0</v>
      </c>
      <c r="AA138" s="58">
        <f t="shared" si="151"/>
        <v>0</v>
      </c>
      <c r="AB138" s="45" t="s">
        <v>9</v>
      </c>
      <c r="AD138" s="242">
        <f t="shared" si="152"/>
        <v>0</v>
      </c>
      <c r="AE138" s="242">
        <f t="shared" si="148"/>
        <v>0</v>
      </c>
    </row>
    <row r="139" spans="1:31" ht="15.95" customHeight="1" outlineLevel="1" x14ac:dyDescent="0.2">
      <c r="A139" s="57" t="s">
        <v>88</v>
      </c>
      <c r="B139" s="58">
        <v>25708</v>
      </c>
      <c r="C139" s="58">
        <v>-25708</v>
      </c>
      <c r="D139" s="58">
        <v>0</v>
      </c>
      <c r="E139" s="58">
        <v>0</v>
      </c>
      <c r="F139" s="58">
        <v>29716</v>
      </c>
      <c r="G139" s="58">
        <v>11404</v>
      </c>
      <c r="H139" s="58">
        <v>20393</v>
      </c>
      <c r="I139" s="58">
        <v>63047</v>
      </c>
      <c r="J139" s="58">
        <v>31798</v>
      </c>
      <c r="K139" s="58">
        <v>30150</v>
      </c>
      <c r="L139" s="58">
        <v>31616</v>
      </c>
      <c r="M139" s="58">
        <v>40225</v>
      </c>
      <c r="N139" s="58">
        <v>33501</v>
      </c>
      <c r="O139" s="58">
        <v>41413</v>
      </c>
      <c r="P139" s="58">
        <v>14405</v>
      </c>
      <c r="Q139" s="58">
        <v>22206</v>
      </c>
      <c r="R139" s="58">
        <v>32189</v>
      </c>
      <c r="S139" s="58">
        <v>17551</v>
      </c>
      <c r="T139" s="58">
        <v>17584</v>
      </c>
      <c r="U139" s="58">
        <v>17647</v>
      </c>
      <c r="W139" s="58">
        <f t="shared" si="149"/>
        <v>0</v>
      </c>
      <c r="X139" s="58">
        <f t="shared" si="146"/>
        <v>124560</v>
      </c>
      <c r="Y139" s="58">
        <f t="shared" si="147"/>
        <v>133789</v>
      </c>
      <c r="Z139" s="58">
        <f t="shared" si="150"/>
        <v>111525</v>
      </c>
      <c r="AA139" s="58">
        <f t="shared" si="151"/>
        <v>84971</v>
      </c>
      <c r="AB139" s="91" t="s">
        <v>9</v>
      </c>
      <c r="AC139" s="21"/>
      <c r="AD139" s="242">
        <f t="shared" si="152"/>
        <v>0</v>
      </c>
      <c r="AE139" s="242">
        <f t="shared" si="148"/>
        <v>0</v>
      </c>
    </row>
    <row r="140" spans="1:31" ht="15.95" customHeight="1" outlineLevel="1" x14ac:dyDescent="0.2">
      <c r="A140" s="57" t="s">
        <v>89</v>
      </c>
      <c r="B140" s="58">
        <v>0</v>
      </c>
      <c r="C140" s="58">
        <v>0</v>
      </c>
      <c r="D140" s="58">
        <v>0</v>
      </c>
      <c r="E140" s="58">
        <v>0</v>
      </c>
      <c r="F140" s="58">
        <v>0</v>
      </c>
      <c r="G140" s="58">
        <v>0</v>
      </c>
      <c r="H140" s="58">
        <v>0</v>
      </c>
      <c r="I140" s="58">
        <v>0</v>
      </c>
      <c r="J140" s="58">
        <v>0</v>
      </c>
      <c r="K140" s="58">
        <v>0</v>
      </c>
      <c r="L140" s="58">
        <v>0</v>
      </c>
      <c r="M140" s="58">
        <v>0</v>
      </c>
      <c r="N140" s="58">
        <v>0</v>
      </c>
      <c r="O140" s="58">
        <v>0</v>
      </c>
      <c r="P140" s="58">
        <v>0</v>
      </c>
      <c r="Q140" s="58">
        <v>0</v>
      </c>
      <c r="R140" s="58">
        <v>0</v>
      </c>
      <c r="S140" s="58">
        <v>0</v>
      </c>
      <c r="T140" s="58">
        <v>0</v>
      </c>
      <c r="U140" s="58">
        <v>0</v>
      </c>
      <c r="W140" s="58">
        <f t="shared" si="149"/>
        <v>0</v>
      </c>
      <c r="X140" s="58">
        <f t="shared" si="146"/>
        <v>0</v>
      </c>
      <c r="Y140" s="58">
        <f t="shared" si="147"/>
        <v>0</v>
      </c>
      <c r="Z140" s="58">
        <f t="shared" si="150"/>
        <v>0</v>
      </c>
      <c r="AA140" s="58">
        <f t="shared" si="151"/>
        <v>0</v>
      </c>
      <c r="AB140" s="45" t="s">
        <v>9</v>
      </c>
      <c r="AD140" s="242">
        <f t="shared" si="152"/>
        <v>0</v>
      </c>
      <c r="AE140" s="242">
        <f t="shared" si="148"/>
        <v>0</v>
      </c>
    </row>
    <row r="141" spans="1:31" ht="15.95" customHeight="1" outlineLevel="1" x14ac:dyDescent="0.2">
      <c r="A141" s="57" t="s">
        <v>90</v>
      </c>
      <c r="B141" s="58">
        <v>0</v>
      </c>
      <c r="C141" s="58">
        <v>0</v>
      </c>
      <c r="D141" s="58">
        <v>0</v>
      </c>
      <c r="E141" s="58">
        <v>0</v>
      </c>
      <c r="F141" s="58">
        <v>0</v>
      </c>
      <c r="G141" s="58">
        <v>0</v>
      </c>
      <c r="H141" s="58">
        <v>0</v>
      </c>
      <c r="I141" s="58">
        <v>0</v>
      </c>
      <c r="J141" s="58">
        <v>0</v>
      </c>
      <c r="K141" s="58">
        <v>0</v>
      </c>
      <c r="L141" s="58">
        <v>0</v>
      </c>
      <c r="M141" s="58">
        <v>0</v>
      </c>
      <c r="N141" s="58">
        <v>0</v>
      </c>
      <c r="O141" s="58">
        <v>0</v>
      </c>
      <c r="P141" s="58">
        <v>0</v>
      </c>
      <c r="Q141" s="58">
        <v>0</v>
      </c>
      <c r="R141" s="58">
        <v>0</v>
      </c>
      <c r="S141" s="58">
        <v>12055</v>
      </c>
      <c r="T141" s="58">
        <v>1983</v>
      </c>
      <c r="U141" s="58">
        <v>5838</v>
      </c>
      <c r="W141" s="58">
        <f t="shared" si="149"/>
        <v>0</v>
      </c>
      <c r="X141" s="58">
        <f t="shared" si="146"/>
        <v>0</v>
      </c>
      <c r="Y141" s="58">
        <f t="shared" si="147"/>
        <v>0</v>
      </c>
      <c r="Z141" s="58">
        <f t="shared" si="150"/>
        <v>0</v>
      </c>
      <c r="AA141" s="58">
        <f t="shared" si="151"/>
        <v>19876</v>
      </c>
      <c r="AB141" s="45" t="s">
        <v>9</v>
      </c>
      <c r="AD141" s="242">
        <f t="shared" si="152"/>
        <v>0</v>
      </c>
      <c r="AE141" s="242">
        <f t="shared" si="148"/>
        <v>0</v>
      </c>
    </row>
    <row r="142" spans="1:31" ht="15.95" customHeight="1" outlineLevel="1" x14ac:dyDescent="0.2">
      <c r="A142" s="57" t="s">
        <v>91</v>
      </c>
      <c r="B142" s="58">
        <v>26527</v>
      </c>
      <c r="C142" s="58">
        <v>151309</v>
      </c>
      <c r="D142" s="58">
        <v>251252</v>
      </c>
      <c r="E142" s="58">
        <v>91125</v>
      </c>
      <c r="F142" s="58">
        <v>79159</v>
      </c>
      <c r="G142" s="58">
        <v>-1607</v>
      </c>
      <c r="H142" s="58">
        <v>0</v>
      </c>
      <c r="I142" s="58">
        <v>-1145</v>
      </c>
      <c r="J142" s="58">
        <v>0</v>
      </c>
      <c r="K142" s="58">
        <v>0</v>
      </c>
      <c r="L142" s="58">
        <v>0</v>
      </c>
      <c r="M142" s="58">
        <v>0</v>
      </c>
      <c r="N142" s="58">
        <v>0</v>
      </c>
      <c r="O142" s="58">
        <v>0</v>
      </c>
      <c r="P142" s="58">
        <v>0</v>
      </c>
      <c r="Q142" s="58">
        <v>0</v>
      </c>
      <c r="R142" s="58">
        <v>0</v>
      </c>
      <c r="S142" s="58">
        <v>0</v>
      </c>
      <c r="T142" s="58">
        <v>0</v>
      </c>
      <c r="U142" s="58">
        <v>0</v>
      </c>
      <c r="W142" s="58">
        <f t="shared" si="149"/>
        <v>520213</v>
      </c>
      <c r="X142" s="58">
        <f t="shared" si="146"/>
        <v>76407</v>
      </c>
      <c r="Y142" s="58">
        <f t="shared" si="147"/>
        <v>0</v>
      </c>
      <c r="Z142" s="58">
        <f t="shared" si="150"/>
        <v>0</v>
      </c>
      <c r="AA142" s="58">
        <f t="shared" si="151"/>
        <v>0</v>
      </c>
      <c r="AB142" s="45" t="s">
        <v>9</v>
      </c>
      <c r="AD142" s="242">
        <f t="shared" si="152"/>
        <v>0</v>
      </c>
      <c r="AE142" s="242">
        <f t="shared" si="148"/>
        <v>0</v>
      </c>
    </row>
    <row r="143" spans="1:31" ht="15.95" customHeight="1" outlineLevel="1" x14ac:dyDescent="0.2">
      <c r="A143" s="57" t="s">
        <v>173</v>
      </c>
      <c r="B143" s="58">
        <v>0</v>
      </c>
      <c r="C143" s="58">
        <v>0</v>
      </c>
      <c r="D143" s="58">
        <v>0</v>
      </c>
      <c r="E143" s="58">
        <v>0</v>
      </c>
      <c r="F143" s="58">
        <v>0</v>
      </c>
      <c r="G143" s="58">
        <v>0</v>
      </c>
      <c r="H143" s="58">
        <v>0</v>
      </c>
      <c r="I143" s="58">
        <v>0</v>
      </c>
      <c r="J143" s="58">
        <v>0</v>
      </c>
      <c r="K143" s="58">
        <v>0</v>
      </c>
      <c r="L143" s="58">
        <v>0</v>
      </c>
      <c r="M143" s="58">
        <v>0</v>
      </c>
      <c r="N143" s="58">
        <v>0</v>
      </c>
      <c r="O143" s="58">
        <v>0</v>
      </c>
      <c r="P143" s="58">
        <v>0</v>
      </c>
      <c r="Q143" s="58">
        <v>0</v>
      </c>
      <c r="R143" s="58">
        <v>0</v>
      </c>
      <c r="S143" s="58">
        <v>0</v>
      </c>
      <c r="T143" s="58">
        <v>0</v>
      </c>
      <c r="U143" s="58">
        <v>0</v>
      </c>
      <c r="W143" s="58">
        <f t="shared" si="149"/>
        <v>0</v>
      </c>
      <c r="X143" s="58">
        <f t="shared" si="146"/>
        <v>0</v>
      </c>
      <c r="Y143" s="58">
        <f t="shared" si="147"/>
        <v>0</v>
      </c>
      <c r="Z143" s="58">
        <f t="shared" si="150"/>
        <v>0</v>
      </c>
      <c r="AA143" s="58">
        <f t="shared" si="151"/>
        <v>0</v>
      </c>
      <c r="AB143" s="45" t="s">
        <v>9</v>
      </c>
      <c r="AD143" s="242">
        <f t="shared" si="152"/>
        <v>0</v>
      </c>
      <c r="AE143" s="242">
        <f t="shared" si="148"/>
        <v>0</v>
      </c>
    </row>
    <row r="144" spans="1:31" ht="15.95" customHeight="1" outlineLevel="1" x14ac:dyDescent="0.2">
      <c r="A144" s="57" t="s">
        <v>174</v>
      </c>
      <c r="B144" s="58">
        <v>0</v>
      </c>
      <c r="C144" s="58">
        <v>0</v>
      </c>
      <c r="D144" s="58">
        <v>0</v>
      </c>
      <c r="E144" s="58">
        <v>0</v>
      </c>
      <c r="F144" s="58">
        <v>0</v>
      </c>
      <c r="G144" s="58">
        <v>0</v>
      </c>
      <c r="H144" s="58">
        <v>0</v>
      </c>
      <c r="I144" s="58">
        <v>0</v>
      </c>
      <c r="J144" s="58">
        <v>0</v>
      </c>
      <c r="K144" s="58">
        <v>0</v>
      </c>
      <c r="L144" s="58">
        <v>0</v>
      </c>
      <c r="M144" s="58">
        <v>0</v>
      </c>
      <c r="N144" s="58">
        <v>0</v>
      </c>
      <c r="O144" s="58">
        <v>0</v>
      </c>
      <c r="P144" s="58">
        <v>0</v>
      </c>
      <c r="Q144" s="58">
        <v>0</v>
      </c>
      <c r="R144" s="58">
        <v>0</v>
      </c>
      <c r="S144" s="58">
        <v>0</v>
      </c>
      <c r="T144" s="58">
        <v>0</v>
      </c>
      <c r="U144" s="58">
        <v>0</v>
      </c>
      <c r="W144" s="58">
        <f t="shared" si="149"/>
        <v>0</v>
      </c>
      <c r="X144" s="58">
        <f t="shared" si="146"/>
        <v>0</v>
      </c>
      <c r="Y144" s="58">
        <f t="shared" si="147"/>
        <v>0</v>
      </c>
      <c r="Z144" s="58">
        <f t="shared" si="150"/>
        <v>0</v>
      </c>
      <c r="AA144" s="58">
        <f t="shared" si="151"/>
        <v>0</v>
      </c>
      <c r="AB144" s="45" t="s">
        <v>9</v>
      </c>
      <c r="AD144" s="242">
        <f t="shared" si="152"/>
        <v>0</v>
      </c>
      <c r="AE144" s="242">
        <f t="shared" si="148"/>
        <v>0</v>
      </c>
    </row>
    <row r="145" spans="1:32" ht="15.95" customHeight="1" outlineLevel="1" x14ac:dyDescent="0.2">
      <c r="A145" s="55" t="s">
        <v>92</v>
      </c>
      <c r="B145" s="56">
        <v>-3913</v>
      </c>
      <c r="C145" s="56">
        <v>-12224</v>
      </c>
      <c r="D145" s="56">
        <v>-24246</v>
      </c>
      <c r="E145" s="56">
        <v>-8793</v>
      </c>
      <c r="F145" s="56">
        <v>-10704</v>
      </c>
      <c r="G145" s="56">
        <v>-1530</v>
      </c>
      <c r="H145" s="56">
        <v>-2414</v>
      </c>
      <c r="I145" s="56">
        <f t="shared" ref="I145:N145" si="153">SUM(I146:I159)</f>
        <v>-6248</v>
      </c>
      <c r="J145" s="56">
        <f t="shared" si="153"/>
        <v>-3532</v>
      </c>
      <c r="K145" s="56">
        <f t="shared" si="153"/>
        <v>-3369</v>
      </c>
      <c r="L145" s="56">
        <f t="shared" si="153"/>
        <v>-3564</v>
      </c>
      <c r="M145" s="56">
        <f t="shared" si="153"/>
        <v>-4386</v>
      </c>
      <c r="N145" s="56">
        <f t="shared" si="153"/>
        <v>-3741</v>
      </c>
      <c r="O145" s="56">
        <f t="shared" ref="O145:T145" si="154">SUM(O146:O159)</f>
        <v>-4500</v>
      </c>
      <c r="P145" s="56">
        <f t="shared" si="154"/>
        <v>-1963</v>
      </c>
      <c r="Q145" s="56">
        <f t="shared" si="154"/>
        <v>-2712</v>
      </c>
      <c r="R145" s="56">
        <f t="shared" si="154"/>
        <v>-3671</v>
      </c>
      <c r="S145" s="56">
        <f t="shared" si="154"/>
        <v>-3423</v>
      </c>
      <c r="T145" s="56">
        <f t="shared" si="154"/>
        <v>-2482</v>
      </c>
      <c r="U145" s="56">
        <f t="shared" ref="U145" si="155">SUM(U146:U159)</f>
        <v>-2857</v>
      </c>
      <c r="W145" s="56">
        <f t="shared" si="149"/>
        <v>-49176</v>
      </c>
      <c r="X145" s="56">
        <f t="shared" si="146"/>
        <v>-20896</v>
      </c>
      <c r="Y145" s="56">
        <f t="shared" si="147"/>
        <v>-14851</v>
      </c>
      <c r="Z145" s="56">
        <f t="shared" si="150"/>
        <v>-12916</v>
      </c>
      <c r="AA145" s="56">
        <f t="shared" si="151"/>
        <v>-12433</v>
      </c>
      <c r="AB145" s="45" t="s">
        <v>9</v>
      </c>
      <c r="AD145" s="242">
        <f t="shared" si="152"/>
        <v>0</v>
      </c>
      <c r="AE145" s="242">
        <f t="shared" si="148"/>
        <v>0</v>
      </c>
    </row>
    <row r="146" spans="1:32" ht="15.95" customHeight="1" outlineLevel="1" x14ac:dyDescent="0.2">
      <c r="A146" s="57" t="s">
        <v>93</v>
      </c>
      <c r="B146" s="58">
        <v>0</v>
      </c>
      <c r="C146" s="58">
        <v>0</v>
      </c>
      <c r="D146" s="58">
        <v>0</v>
      </c>
      <c r="E146" s="58">
        <v>0</v>
      </c>
      <c r="F146" s="58">
        <v>-245</v>
      </c>
      <c r="G146" s="58">
        <v>-315</v>
      </c>
      <c r="H146" s="58">
        <v>-320</v>
      </c>
      <c r="I146" s="58">
        <v>-318</v>
      </c>
      <c r="J146" s="58">
        <v>-319</v>
      </c>
      <c r="K146" s="58">
        <v>-319</v>
      </c>
      <c r="L146" s="58">
        <v>-346</v>
      </c>
      <c r="M146" s="58">
        <v>-346</v>
      </c>
      <c r="N146" s="58">
        <v>-346</v>
      </c>
      <c r="O146" s="58">
        <v>-346</v>
      </c>
      <c r="P146" s="58">
        <v>-380</v>
      </c>
      <c r="Q146" s="58">
        <v>-380</v>
      </c>
      <c r="R146" s="58">
        <v>-380</v>
      </c>
      <c r="S146" s="58">
        <v>-380</v>
      </c>
      <c r="T146" s="58">
        <v>-395</v>
      </c>
      <c r="U146" s="58">
        <v>-396</v>
      </c>
      <c r="W146" s="58">
        <f t="shared" si="149"/>
        <v>0</v>
      </c>
      <c r="X146" s="58">
        <f t="shared" si="146"/>
        <v>-1198</v>
      </c>
      <c r="Y146" s="58">
        <f t="shared" si="147"/>
        <v>-1330</v>
      </c>
      <c r="Z146" s="58">
        <f t="shared" si="150"/>
        <v>-1452</v>
      </c>
      <c r="AA146" s="58">
        <f t="shared" si="151"/>
        <v>-1551</v>
      </c>
      <c r="AB146" s="45" t="s">
        <v>9</v>
      </c>
      <c r="AD146" s="242">
        <f t="shared" si="152"/>
        <v>0</v>
      </c>
      <c r="AE146" s="242">
        <f t="shared" si="148"/>
        <v>0</v>
      </c>
    </row>
    <row r="147" spans="1:32" ht="15.95" customHeight="1" outlineLevel="1" x14ac:dyDescent="0.2">
      <c r="A147" s="57" t="s">
        <v>94</v>
      </c>
      <c r="B147" s="58">
        <v>0</v>
      </c>
      <c r="C147" s="58">
        <v>0</v>
      </c>
      <c r="D147" s="58">
        <v>0</v>
      </c>
      <c r="E147" s="58">
        <v>0</v>
      </c>
      <c r="F147" s="58">
        <v>-1130</v>
      </c>
      <c r="G147" s="58">
        <v>-1448</v>
      </c>
      <c r="H147" s="58">
        <v>-1474</v>
      </c>
      <c r="I147" s="58">
        <v>-1467</v>
      </c>
      <c r="J147" s="58">
        <v>-1471</v>
      </c>
      <c r="K147" s="58">
        <v>-1468</v>
      </c>
      <c r="L147" s="58">
        <v>-1595</v>
      </c>
      <c r="M147" s="58">
        <v>-1593</v>
      </c>
      <c r="N147" s="58">
        <v>-1594</v>
      </c>
      <c r="O147" s="58">
        <v>-1593</v>
      </c>
      <c r="P147" s="58">
        <v>-1752</v>
      </c>
      <c r="Q147" s="58">
        <v>-1751</v>
      </c>
      <c r="R147" s="58">
        <v>-1751</v>
      </c>
      <c r="S147" s="58">
        <v>-1751</v>
      </c>
      <c r="T147" s="58">
        <v>-1820</v>
      </c>
      <c r="U147" s="58">
        <v>-1820</v>
      </c>
      <c r="W147" s="58">
        <f t="shared" si="149"/>
        <v>0</v>
      </c>
      <c r="X147" s="58">
        <f t="shared" si="146"/>
        <v>-5519</v>
      </c>
      <c r="Y147" s="58">
        <f t="shared" si="147"/>
        <v>-6127</v>
      </c>
      <c r="Z147" s="58">
        <f t="shared" si="150"/>
        <v>-6690</v>
      </c>
      <c r="AA147" s="58">
        <f t="shared" si="151"/>
        <v>-7142</v>
      </c>
      <c r="AB147" s="45" t="s">
        <v>9</v>
      </c>
      <c r="AD147" s="242">
        <f t="shared" si="152"/>
        <v>0</v>
      </c>
      <c r="AE147" s="242">
        <f t="shared" si="148"/>
        <v>0</v>
      </c>
    </row>
    <row r="148" spans="1:32" ht="15.95" customHeight="1" outlineLevel="1" x14ac:dyDescent="0.2">
      <c r="A148" s="57" t="s">
        <v>175</v>
      </c>
      <c r="B148" s="58">
        <v>0</v>
      </c>
      <c r="C148" s="58">
        <v>0</v>
      </c>
      <c r="D148" s="58">
        <v>-4146</v>
      </c>
      <c r="E148" s="58">
        <v>-1503</v>
      </c>
      <c r="F148" s="58">
        <v>-1562</v>
      </c>
      <c r="G148" s="58">
        <v>78</v>
      </c>
      <c r="H148" s="58">
        <v>-64</v>
      </c>
      <c r="I148" s="58">
        <v>-767</v>
      </c>
      <c r="J148" s="58">
        <v>-257</v>
      </c>
      <c r="K148" s="58">
        <v>-230</v>
      </c>
      <c r="L148" s="58">
        <v>-233</v>
      </c>
      <c r="M148" s="58">
        <v>-375</v>
      </c>
      <c r="N148" s="58">
        <v>-264</v>
      </c>
      <c r="O148" s="58">
        <v>-394</v>
      </c>
      <c r="P148" s="58">
        <v>79</v>
      </c>
      <c r="Q148" s="58">
        <v>-50</v>
      </c>
      <c r="R148" s="58">
        <v>-215</v>
      </c>
      <c r="S148" s="58">
        <v>-172</v>
      </c>
      <c r="T148" s="58">
        <v>6</v>
      </c>
      <c r="U148" s="58">
        <v>-58</v>
      </c>
      <c r="W148" s="58">
        <f t="shared" si="149"/>
        <v>-5649</v>
      </c>
      <c r="X148" s="58">
        <f t="shared" si="146"/>
        <v>-2315</v>
      </c>
      <c r="Y148" s="58">
        <f t="shared" si="147"/>
        <v>-1095</v>
      </c>
      <c r="Z148" s="58">
        <f t="shared" si="150"/>
        <v>-629</v>
      </c>
      <c r="AA148" s="58">
        <f t="shared" si="151"/>
        <v>-439</v>
      </c>
      <c r="AB148" s="45" t="s">
        <v>9</v>
      </c>
      <c r="AD148" s="242">
        <f t="shared" si="152"/>
        <v>0</v>
      </c>
      <c r="AE148" s="242">
        <f t="shared" si="148"/>
        <v>0</v>
      </c>
    </row>
    <row r="149" spans="1:32" ht="15.95" customHeight="1" outlineLevel="1" x14ac:dyDescent="0.2">
      <c r="A149" s="57" t="s">
        <v>176</v>
      </c>
      <c r="B149" s="58">
        <v>0</v>
      </c>
      <c r="C149" s="58">
        <v>0</v>
      </c>
      <c r="D149" s="58">
        <v>-19096</v>
      </c>
      <c r="E149" s="58">
        <v>-6925</v>
      </c>
      <c r="F149" s="58">
        <v>-7196</v>
      </c>
      <c r="G149" s="58">
        <v>363</v>
      </c>
      <c r="H149" s="58">
        <v>-297</v>
      </c>
      <c r="I149" s="58">
        <v>-3532</v>
      </c>
      <c r="J149" s="58">
        <v>-1185</v>
      </c>
      <c r="K149" s="58">
        <v>-1060</v>
      </c>
      <c r="L149" s="58">
        <v>-1072</v>
      </c>
      <c r="M149" s="58">
        <v>-1726</v>
      </c>
      <c r="N149" s="58">
        <v>-1215</v>
      </c>
      <c r="O149" s="58">
        <v>-1817</v>
      </c>
      <c r="P149" s="58">
        <v>363</v>
      </c>
      <c r="Q149" s="58">
        <v>-230</v>
      </c>
      <c r="R149" s="58">
        <v>-989</v>
      </c>
      <c r="S149" s="58">
        <v>-792</v>
      </c>
      <c r="T149" s="58">
        <v>28</v>
      </c>
      <c r="U149" s="58">
        <v>-270</v>
      </c>
      <c r="W149" s="58">
        <f t="shared" si="149"/>
        <v>-26021</v>
      </c>
      <c r="X149" s="56">
        <f t="shared" si="146"/>
        <v>-10662</v>
      </c>
      <c r="Y149" s="56">
        <f t="shared" si="147"/>
        <v>-5043</v>
      </c>
      <c r="Z149" s="56">
        <f t="shared" si="150"/>
        <v>-2899</v>
      </c>
      <c r="AA149" s="58">
        <f t="shared" si="151"/>
        <v>-2023</v>
      </c>
      <c r="AB149" s="45" t="s">
        <v>9</v>
      </c>
      <c r="AD149" s="242">
        <f t="shared" si="152"/>
        <v>0</v>
      </c>
      <c r="AE149" s="242">
        <f t="shared" si="148"/>
        <v>0</v>
      </c>
    </row>
    <row r="150" spans="1:32" ht="15.95" customHeight="1" outlineLevel="1" x14ac:dyDescent="0.2">
      <c r="A150" s="57" t="s">
        <v>95</v>
      </c>
      <c r="B150" s="58">
        <v>0</v>
      </c>
      <c r="C150" s="58">
        <v>0</v>
      </c>
      <c r="D150" s="58">
        <v>0</v>
      </c>
      <c r="E150" s="58">
        <v>0</v>
      </c>
      <c r="F150" s="58">
        <v>0</v>
      </c>
      <c r="G150" s="58">
        <v>0</v>
      </c>
      <c r="H150" s="58">
        <v>0</v>
      </c>
      <c r="I150" s="58">
        <v>0</v>
      </c>
      <c r="J150" s="58">
        <v>0</v>
      </c>
      <c r="K150" s="58">
        <v>0</v>
      </c>
      <c r="L150" s="58">
        <v>0</v>
      </c>
      <c r="M150" s="58">
        <v>0</v>
      </c>
      <c r="N150" s="58">
        <v>0</v>
      </c>
      <c r="O150" s="58">
        <v>0</v>
      </c>
      <c r="P150" s="58">
        <v>0</v>
      </c>
      <c r="Q150" s="58">
        <v>0</v>
      </c>
      <c r="R150" s="58">
        <v>0</v>
      </c>
      <c r="S150" s="58">
        <v>0</v>
      </c>
      <c r="T150" s="58">
        <v>0</v>
      </c>
      <c r="U150" s="58">
        <v>0</v>
      </c>
      <c r="W150" s="58">
        <f t="shared" si="149"/>
        <v>0</v>
      </c>
      <c r="X150" s="58">
        <f t="shared" si="146"/>
        <v>0</v>
      </c>
      <c r="Y150" s="58">
        <f t="shared" si="147"/>
        <v>0</v>
      </c>
      <c r="Z150" s="58">
        <f t="shared" si="150"/>
        <v>0</v>
      </c>
      <c r="AA150" s="58">
        <f t="shared" si="151"/>
        <v>0</v>
      </c>
      <c r="AB150" s="45" t="s">
        <v>9</v>
      </c>
      <c r="AD150" s="242">
        <f t="shared" si="152"/>
        <v>0</v>
      </c>
      <c r="AE150" s="242">
        <f t="shared" si="148"/>
        <v>0</v>
      </c>
    </row>
    <row r="151" spans="1:32" ht="15.95" customHeight="1" outlineLevel="1" x14ac:dyDescent="0.2">
      <c r="A151" s="57" t="s">
        <v>96</v>
      </c>
      <c r="B151" s="58">
        <v>0</v>
      </c>
      <c r="C151" s="58">
        <v>0</v>
      </c>
      <c r="D151" s="58">
        <v>0</v>
      </c>
      <c r="E151" s="58">
        <v>0</v>
      </c>
      <c r="F151" s="58">
        <v>0</v>
      </c>
      <c r="G151" s="58">
        <v>0</v>
      </c>
      <c r="H151" s="58">
        <v>0</v>
      </c>
      <c r="I151" s="58">
        <v>0</v>
      </c>
      <c r="J151" s="58">
        <v>0</v>
      </c>
      <c r="K151" s="58">
        <v>0</v>
      </c>
      <c r="L151" s="58">
        <v>0</v>
      </c>
      <c r="M151" s="58">
        <v>0</v>
      </c>
      <c r="N151" s="58">
        <v>0</v>
      </c>
      <c r="O151" s="58">
        <v>0</v>
      </c>
      <c r="P151" s="58">
        <v>0</v>
      </c>
      <c r="Q151" s="58">
        <v>0</v>
      </c>
      <c r="R151" s="58">
        <v>0</v>
      </c>
      <c r="S151" s="58">
        <v>0</v>
      </c>
      <c r="T151" s="58">
        <v>0</v>
      </c>
      <c r="U151" s="58">
        <v>0</v>
      </c>
      <c r="W151" s="58">
        <f t="shared" si="149"/>
        <v>0</v>
      </c>
      <c r="X151" s="58">
        <f t="shared" si="146"/>
        <v>0</v>
      </c>
      <c r="Y151" s="58">
        <f t="shared" si="147"/>
        <v>0</v>
      </c>
      <c r="Z151" s="58">
        <f t="shared" si="150"/>
        <v>0</v>
      </c>
      <c r="AA151" s="58">
        <f t="shared" si="151"/>
        <v>0</v>
      </c>
      <c r="AB151" s="45" t="s">
        <v>9</v>
      </c>
      <c r="AD151" s="242">
        <f t="shared" si="152"/>
        <v>0</v>
      </c>
      <c r="AE151" s="242">
        <f t="shared" si="148"/>
        <v>0</v>
      </c>
    </row>
    <row r="152" spans="1:32" ht="15.95" customHeight="1" outlineLevel="1" x14ac:dyDescent="0.2">
      <c r="A152" s="57" t="s">
        <v>97</v>
      </c>
      <c r="B152" s="58">
        <v>0</v>
      </c>
      <c r="C152" s="58">
        <v>0</v>
      </c>
      <c r="D152" s="58">
        <v>0</v>
      </c>
      <c r="E152" s="58">
        <v>0</v>
      </c>
      <c r="F152" s="58">
        <v>0</v>
      </c>
      <c r="G152" s="58">
        <v>0</v>
      </c>
      <c r="H152" s="58">
        <v>0</v>
      </c>
      <c r="I152" s="58">
        <v>0</v>
      </c>
      <c r="J152" s="58">
        <v>0</v>
      </c>
      <c r="K152" s="58">
        <v>0</v>
      </c>
      <c r="L152" s="58">
        <v>0</v>
      </c>
      <c r="M152" s="58">
        <v>0</v>
      </c>
      <c r="N152" s="58">
        <v>0</v>
      </c>
      <c r="O152" s="58">
        <v>0</v>
      </c>
      <c r="P152" s="58">
        <v>0</v>
      </c>
      <c r="Q152" s="58">
        <v>0</v>
      </c>
      <c r="R152" s="58">
        <v>0</v>
      </c>
      <c r="S152" s="58">
        <v>0</v>
      </c>
      <c r="T152" s="58">
        <v>0</v>
      </c>
      <c r="U152" s="58">
        <v>0</v>
      </c>
      <c r="W152" s="58">
        <f t="shared" si="149"/>
        <v>0</v>
      </c>
      <c r="X152" s="58">
        <f t="shared" si="146"/>
        <v>0</v>
      </c>
      <c r="Y152" s="58">
        <f t="shared" si="147"/>
        <v>0</v>
      </c>
      <c r="Z152" s="58">
        <f t="shared" si="150"/>
        <v>0</v>
      </c>
      <c r="AA152" s="58">
        <f t="shared" si="151"/>
        <v>0</v>
      </c>
      <c r="AB152" s="45" t="s">
        <v>9</v>
      </c>
      <c r="AD152" s="242">
        <f t="shared" si="152"/>
        <v>0</v>
      </c>
      <c r="AE152" s="242">
        <f t="shared" si="148"/>
        <v>0</v>
      </c>
    </row>
    <row r="153" spans="1:32" ht="15.95" customHeight="1" outlineLevel="1" x14ac:dyDescent="0.2">
      <c r="A153" s="57" t="s">
        <v>98</v>
      </c>
      <c r="B153" s="58">
        <v>0</v>
      </c>
      <c r="C153" s="58">
        <v>0</v>
      </c>
      <c r="D153" s="58">
        <v>0</v>
      </c>
      <c r="E153" s="58">
        <v>0</v>
      </c>
      <c r="F153" s="58">
        <v>0</v>
      </c>
      <c r="G153" s="58">
        <v>0</v>
      </c>
      <c r="H153" s="58">
        <v>0</v>
      </c>
      <c r="I153" s="58">
        <v>0</v>
      </c>
      <c r="J153" s="58">
        <v>0</v>
      </c>
      <c r="K153" s="58">
        <v>0</v>
      </c>
      <c r="L153" s="58">
        <v>0</v>
      </c>
      <c r="M153" s="58">
        <v>0</v>
      </c>
      <c r="N153" s="58">
        <v>0</v>
      </c>
      <c r="O153" s="58">
        <v>0</v>
      </c>
      <c r="P153" s="58">
        <v>0</v>
      </c>
      <c r="Q153" s="58">
        <v>0</v>
      </c>
      <c r="R153" s="58">
        <v>0</v>
      </c>
      <c r="S153" s="58">
        <v>0</v>
      </c>
      <c r="T153" s="58">
        <v>0</v>
      </c>
      <c r="U153" s="58">
        <v>0</v>
      </c>
      <c r="W153" s="58">
        <f t="shared" si="149"/>
        <v>0</v>
      </c>
      <c r="X153" s="58">
        <f t="shared" si="146"/>
        <v>0</v>
      </c>
      <c r="Y153" s="58">
        <f t="shared" si="147"/>
        <v>0</v>
      </c>
      <c r="Z153" s="58">
        <f t="shared" si="150"/>
        <v>0</v>
      </c>
      <c r="AA153" s="58">
        <f t="shared" si="151"/>
        <v>0</v>
      </c>
      <c r="AB153" s="45" t="s">
        <v>9</v>
      </c>
      <c r="AD153" s="242">
        <f t="shared" si="152"/>
        <v>0</v>
      </c>
      <c r="AE153" s="242">
        <f t="shared" si="148"/>
        <v>0</v>
      </c>
    </row>
    <row r="154" spans="1:32" ht="15.95" customHeight="1" outlineLevel="1" x14ac:dyDescent="0.2">
      <c r="A154" s="57" t="s">
        <v>177</v>
      </c>
      <c r="B154" s="58">
        <v>0</v>
      </c>
      <c r="C154" s="58">
        <v>0</v>
      </c>
      <c r="D154" s="58">
        <v>1</v>
      </c>
      <c r="E154" s="58">
        <v>0</v>
      </c>
      <c r="F154" s="58">
        <v>0</v>
      </c>
      <c r="G154" s="58">
        <v>0</v>
      </c>
      <c r="H154" s="58">
        <v>0</v>
      </c>
      <c r="I154" s="58">
        <v>0</v>
      </c>
      <c r="J154" s="58">
        <v>0</v>
      </c>
      <c r="K154" s="58">
        <v>0</v>
      </c>
      <c r="L154" s="58">
        <v>0</v>
      </c>
      <c r="M154" s="58">
        <v>0</v>
      </c>
      <c r="N154" s="58">
        <v>0</v>
      </c>
      <c r="O154" s="58">
        <v>0</v>
      </c>
      <c r="P154" s="58">
        <v>0</v>
      </c>
      <c r="Q154" s="58">
        <v>0</v>
      </c>
      <c r="R154" s="58">
        <v>0</v>
      </c>
      <c r="S154" s="58">
        <v>0</v>
      </c>
      <c r="T154" s="58">
        <v>0</v>
      </c>
      <c r="U154" s="58">
        <v>0</v>
      </c>
      <c r="W154" s="58">
        <f t="shared" si="149"/>
        <v>1</v>
      </c>
      <c r="X154" s="58">
        <f t="shared" si="146"/>
        <v>0</v>
      </c>
      <c r="Y154" s="58">
        <f t="shared" si="147"/>
        <v>0</v>
      </c>
      <c r="Z154" s="58">
        <f t="shared" si="150"/>
        <v>0</v>
      </c>
      <c r="AA154" s="58">
        <f t="shared" si="151"/>
        <v>0</v>
      </c>
      <c r="AB154" s="45" t="s">
        <v>9</v>
      </c>
      <c r="AD154" s="242">
        <f t="shared" si="152"/>
        <v>0</v>
      </c>
      <c r="AE154" s="242">
        <f t="shared" si="148"/>
        <v>0</v>
      </c>
    </row>
    <row r="155" spans="1:32" ht="15.95" customHeight="1" outlineLevel="1" x14ac:dyDescent="0.2">
      <c r="A155" s="57" t="s">
        <v>99</v>
      </c>
      <c r="B155" s="58">
        <v>0</v>
      </c>
      <c r="C155" s="58">
        <v>0</v>
      </c>
      <c r="D155" s="58">
        <v>0</v>
      </c>
      <c r="E155" s="58">
        <v>0</v>
      </c>
      <c r="F155" s="58">
        <v>-53</v>
      </c>
      <c r="G155" s="58">
        <v>-68</v>
      </c>
      <c r="H155" s="58">
        <v>-70</v>
      </c>
      <c r="I155" s="58">
        <v>-69</v>
      </c>
      <c r="J155" s="58">
        <v>-69</v>
      </c>
      <c r="K155" s="58">
        <v>-69</v>
      </c>
      <c r="L155" s="58">
        <v>-76</v>
      </c>
      <c r="M155" s="58">
        <v>-75</v>
      </c>
      <c r="N155" s="58">
        <v>-75</v>
      </c>
      <c r="O155" s="58">
        <v>-75</v>
      </c>
      <c r="P155" s="58">
        <v>-83</v>
      </c>
      <c r="Q155" s="58">
        <v>-82</v>
      </c>
      <c r="R155" s="58">
        <v>-82</v>
      </c>
      <c r="S155" s="58">
        <v>-83</v>
      </c>
      <c r="T155" s="58">
        <v>-86</v>
      </c>
      <c r="U155" s="58">
        <v>-85</v>
      </c>
      <c r="W155" s="58">
        <f t="shared" si="149"/>
        <v>0</v>
      </c>
      <c r="X155" s="58">
        <f t="shared" si="146"/>
        <v>-260</v>
      </c>
      <c r="Y155" s="58">
        <f t="shared" si="147"/>
        <v>-289</v>
      </c>
      <c r="Z155" s="58">
        <f t="shared" si="150"/>
        <v>-315</v>
      </c>
      <c r="AA155" s="58">
        <f t="shared" si="151"/>
        <v>-336</v>
      </c>
      <c r="AB155" s="45" t="s">
        <v>9</v>
      </c>
      <c r="AD155" s="242">
        <f t="shared" si="152"/>
        <v>0</v>
      </c>
      <c r="AE155" s="242">
        <f t="shared" si="148"/>
        <v>0</v>
      </c>
    </row>
    <row r="156" spans="1:32" ht="15.95" customHeight="1" outlineLevel="1" x14ac:dyDescent="0.2">
      <c r="A156" s="57" t="s">
        <v>100</v>
      </c>
      <c r="B156" s="58">
        <v>0</v>
      </c>
      <c r="C156" s="58">
        <v>0</v>
      </c>
      <c r="D156" s="58">
        <v>0</v>
      </c>
      <c r="E156" s="58">
        <v>0</v>
      </c>
      <c r="F156" s="58">
        <v>-53</v>
      </c>
      <c r="G156" s="58">
        <v>-68</v>
      </c>
      <c r="H156" s="58">
        <v>-70</v>
      </c>
      <c r="I156" s="58">
        <v>-69</v>
      </c>
      <c r="J156" s="58">
        <v>-69</v>
      </c>
      <c r="K156" s="58">
        <v>-69</v>
      </c>
      <c r="L156" s="58">
        <v>-76</v>
      </c>
      <c r="M156" s="58">
        <v>-75</v>
      </c>
      <c r="N156" s="58">
        <v>-75</v>
      </c>
      <c r="O156" s="58">
        <v>-75</v>
      </c>
      <c r="P156" s="58">
        <v>-83</v>
      </c>
      <c r="Q156" s="58">
        <v>-82</v>
      </c>
      <c r="R156" s="58">
        <v>-82</v>
      </c>
      <c r="S156" s="58">
        <v>-83</v>
      </c>
      <c r="T156" s="58">
        <v>-86</v>
      </c>
      <c r="U156" s="58">
        <v>-85</v>
      </c>
      <c r="W156" s="58">
        <f t="shared" si="149"/>
        <v>0</v>
      </c>
      <c r="X156" s="58">
        <f t="shared" si="146"/>
        <v>-260</v>
      </c>
      <c r="Y156" s="58">
        <f t="shared" si="147"/>
        <v>-289</v>
      </c>
      <c r="Z156" s="58">
        <f t="shared" si="150"/>
        <v>-315</v>
      </c>
      <c r="AA156" s="58">
        <f t="shared" si="151"/>
        <v>-336</v>
      </c>
      <c r="AB156" s="45" t="s">
        <v>9</v>
      </c>
      <c r="AD156" s="242">
        <f t="shared" si="152"/>
        <v>0</v>
      </c>
      <c r="AE156" s="242">
        <f t="shared" si="148"/>
        <v>0</v>
      </c>
    </row>
    <row r="157" spans="1:32" ht="15.95" customHeight="1" outlineLevel="1" x14ac:dyDescent="0.2">
      <c r="A157" s="57" t="s">
        <v>101</v>
      </c>
      <c r="B157" s="58">
        <v>0</v>
      </c>
      <c r="C157" s="58">
        <v>0</v>
      </c>
      <c r="D157" s="58">
        <v>0</v>
      </c>
      <c r="E157" s="58">
        <v>0</v>
      </c>
      <c r="F157" s="58">
        <v>-27</v>
      </c>
      <c r="G157" s="58">
        <v>-34</v>
      </c>
      <c r="H157" s="58">
        <v>-34</v>
      </c>
      <c r="I157" s="58">
        <v>-35</v>
      </c>
      <c r="J157" s="58">
        <v>-35</v>
      </c>
      <c r="K157" s="58">
        <v>-34</v>
      </c>
      <c r="L157" s="58">
        <v>-38</v>
      </c>
      <c r="M157" s="58">
        <v>-37</v>
      </c>
      <c r="N157" s="58">
        <v>-38</v>
      </c>
      <c r="O157" s="58">
        <v>-37</v>
      </c>
      <c r="P157" s="58">
        <v>-41</v>
      </c>
      <c r="Q157" s="58">
        <v>-42</v>
      </c>
      <c r="R157" s="58">
        <v>-41</v>
      </c>
      <c r="S157" s="58">
        <v>-41</v>
      </c>
      <c r="T157" s="58">
        <v>-43</v>
      </c>
      <c r="U157" s="58">
        <v>-43</v>
      </c>
      <c r="W157" s="58">
        <f t="shared" si="149"/>
        <v>0</v>
      </c>
      <c r="X157" s="58">
        <f t="shared" si="146"/>
        <v>-130</v>
      </c>
      <c r="Y157" s="58">
        <f t="shared" si="147"/>
        <v>-144</v>
      </c>
      <c r="Z157" s="58">
        <f t="shared" si="150"/>
        <v>-158</v>
      </c>
      <c r="AA157" s="58">
        <f t="shared" si="151"/>
        <v>-168</v>
      </c>
      <c r="AB157" s="45" t="s">
        <v>9</v>
      </c>
      <c r="AD157" s="242">
        <f t="shared" si="152"/>
        <v>0</v>
      </c>
      <c r="AE157" s="242">
        <f t="shared" si="148"/>
        <v>0</v>
      </c>
    </row>
    <row r="158" spans="1:32" ht="15.95" customHeight="1" outlineLevel="1" x14ac:dyDescent="0.2">
      <c r="A158" s="57" t="s">
        <v>102</v>
      </c>
      <c r="B158" s="58">
        <v>0</v>
      </c>
      <c r="C158" s="58">
        <v>0</v>
      </c>
      <c r="D158" s="58">
        <v>0</v>
      </c>
      <c r="E158" s="58">
        <v>0</v>
      </c>
      <c r="F158" s="58">
        <v>-54</v>
      </c>
      <c r="G158" s="58">
        <v>-69</v>
      </c>
      <c r="H158" s="58">
        <v>-71</v>
      </c>
      <c r="I158" s="58">
        <v>-70</v>
      </c>
      <c r="J158" s="58">
        <v>-70</v>
      </c>
      <c r="K158" s="58">
        <v>-70</v>
      </c>
      <c r="L158" s="58">
        <v>-77</v>
      </c>
      <c r="M158" s="58">
        <v>-76</v>
      </c>
      <c r="N158" s="58">
        <v>-76</v>
      </c>
      <c r="O158" s="58">
        <v>-76</v>
      </c>
      <c r="P158" s="58">
        <v>-84</v>
      </c>
      <c r="Q158" s="58">
        <v>-84</v>
      </c>
      <c r="R158" s="58">
        <v>-84</v>
      </c>
      <c r="S158" s="58">
        <v>-83</v>
      </c>
      <c r="T158" s="58">
        <v>-86</v>
      </c>
      <c r="U158" s="58">
        <v>-87</v>
      </c>
      <c r="W158" s="58">
        <f t="shared" si="149"/>
        <v>0</v>
      </c>
      <c r="X158" s="58">
        <f t="shared" si="146"/>
        <v>-264</v>
      </c>
      <c r="Y158" s="58">
        <f t="shared" si="147"/>
        <v>-293</v>
      </c>
      <c r="Z158" s="58">
        <f t="shared" si="150"/>
        <v>-320</v>
      </c>
      <c r="AA158" s="58">
        <f t="shared" si="151"/>
        <v>-340</v>
      </c>
      <c r="AB158" s="45" t="s">
        <v>9</v>
      </c>
      <c r="AD158" s="242">
        <f t="shared" si="152"/>
        <v>0</v>
      </c>
      <c r="AE158" s="242">
        <f t="shared" si="148"/>
        <v>0</v>
      </c>
    </row>
    <row r="159" spans="1:32" ht="15.95" customHeight="1" outlineLevel="1" x14ac:dyDescent="0.2">
      <c r="A159" s="57" t="s">
        <v>178</v>
      </c>
      <c r="B159" s="58"/>
      <c r="C159" s="58"/>
      <c r="D159" s="58">
        <v>-1005</v>
      </c>
      <c r="E159" s="58">
        <v>-365</v>
      </c>
      <c r="F159" s="58">
        <v>-384</v>
      </c>
      <c r="G159" s="58">
        <v>31</v>
      </c>
      <c r="H159" s="58">
        <v>-14</v>
      </c>
      <c r="I159" s="58">
        <v>79</v>
      </c>
      <c r="J159" s="58">
        <v>-57</v>
      </c>
      <c r="K159" s="58">
        <v>-50</v>
      </c>
      <c r="L159" s="58">
        <v>-51</v>
      </c>
      <c r="M159" s="58">
        <v>-83</v>
      </c>
      <c r="N159" s="58">
        <v>-58</v>
      </c>
      <c r="O159" s="58">
        <v>-87</v>
      </c>
      <c r="P159" s="58">
        <v>18</v>
      </c>
      <c r="Q159" s="58">
        <v>-11</v>
      </c>
      <c r="R159" s="58">
        <v>-47</v>
      </c>
      <c r="S159" s="58">
        <v>-38</v>
      </c>
      <c r="T159" s="58">
        <v>0</v>
      </c>
      <c r="U159" s="58">
        <v>-13</v>
      </c>
      <c r="W159" s="58">
        <f t="shared" si="149"/>
        <v>-1370</v>
      </c>
      <c r="X159" s="58">
        <f t="shared" si="146"/>
        <v>-288</v>
      </c>
      <c r="Y159" s="58">
        <f t="shared" si="147"/>
        <v>-241</v>
      </c>
      <c r="Z159" s="58">
        <f t="shared" si="150"/>
        <v>-138</v>
      </c>
      <c r="AA159" s="58">
        <f t="shared" si="151"/>
        <v>-98</v>
      </c>
      <c r="AB159" s="45" t="s">
        <v>9</v>
      </c>
      <c r="AD159" s="242">
        <f t="shared" si="152"/>
        <v>0</v>
      </c>
      <c r="AE159" s="242">
        <f t="shared" si="148"/>
        <v>0</v>
      </c>
      <c r="AF159" s="34"/>
    </row>
    <row r="160" spans="1:32" ht="15.95" customHeight="1" outlineLevel="1" x14ac:dyDescent="0.2">
      <c r="A160" s="55" t="s">
        <v>103</v>
      </c>
      <c r="B160" s="56">
        <f t="shared" ref="B160:H160" si="156">B136+B145</f>
        <v>48322</v>
      </c>
      <c r="C160" s="56">
        <f t="shared" si="156"/>
        <v>113377</v>
      </c>
      <c r="D160" s="56">
        <f t="shared" si="156"/>
        <v>227006</v>
      </c>
      <c r="E160" s="56">
        <f t="shared" si="156"/>
        <v>82332</v>
      </c>
      <c r="F160" s="56">
        <f t="shared" si="156"/>
        <v>98849</v>
      </c>
      <c r="G160" s="56">
        <f t="shared" si="156"/>
        <v>12744</v>
      </c>
      <c r="H160" s="56">
        <f t="shared" si="156"/>
        <v>20903</v>
      </c>
      <c r="I160" s="56">
        <f t="shared" ref="I160:J160" si="157">I136+I145</f>
        <v>59509</v>
      </c>
      <c r="J160" s="56">
        <f t="shared" si="157"/>
        <v>31420</v>
      </c>
      <c r="K160" s="56">
        <f t="shared" ref="K160:L160" si="158">K136+K145</f>
        <v>29895</v>
      </c>
      <c r="L160" s="56">
        <f t="shared" si="158"/>
        <v>31519</v>
      </c>
      <c r="M160" s="56">
        <f t="shared" ref="M160" si="159">M136+M145</f>
        <v>39299</v>
      </c>
      <c r="N160" s="56">
        <f t="shared" ref="N160:O160" si="160">N136+N145</f>
        <v>33219</v>
      </c>
      <c r="O160" s="56">
        <f t="shared" si="160"/>
        <v>40373</v>
      </c>
      <c r="P160" s="56">
        <f t="shared" ref="P160:T160" si="161">P136+P145</f>
        <v>16304</v>
      </c>
      <c r="Q160" s="56">
        <f t="shared" si="161"/>
        <v>23357</v>
      </c>
      <c r="R160" s="56">
        <f t="shared" si="161"/>
        <v>32372</v>
      </c>
      <c r="S160" s="56">
        <f t="shared" si="161"/>
        <v>30045</v>
      </c>
      <c r="T160" s="56">
        <f t="shared" si="161"/>
        <v>21100</v>
      </c>
      <c r="U160" s="56">
        <f t="shared" ref="U160" si="162">U136+U145</f>
        <v>24643</v>
      </c>
      <c r="W160" s="56">
        <f t="shared" si="149"/>
        <v>471037</v>
      </c>
      <c r="X160" s="56">
        <f t="shared" si="146"/>
        <v>192005</v>
      </c>
      <c r="Y160" s="56">
        <f t="shared" si="147"/>
        <v>132133</v>
      </c>
      <c r="Z160" s="56">
        <f t="shared" si="150"/>
        <v>113253</v>
      </c>
      <c r="AA160" s="56">
        <f t="shared" si="151"/>
        <v>108160</v>
      </c>
      <c r="AB160" s="45" t="s">
        <v>9</v>
      </c>
      <c r="AD160" s="242">
        <f t="shared" si="152"/>
        <v>0</v>
      </c>
      <c r="AE160" s="242">
        <f t="shared" si="148"/>
        <v>0</v>
      </c>
    </row>
    <row r="161" spans="1:39" ht="15.95" customHeight="1" outlineLevel="1" x14ac:dyDescent="0.2">
      <c r="A161" s="55" t="s">
        <v>104</v>
      </c>
      <c r="B161" s="56">
        <v>-26526</v>
      </c>
      <c r="C161" s="56">
        <v>-82437</v>
      </c>
      <c r="D161" s="56">
        <v>-149540</v>
      </c>
      <c r="E161" s="56">
        <v>-55275</v>
      </c>
      <c r="F161" s="56">
        <v>-41243</v>
      </c>
      <c r="G161" s="56">
        <v>-619</v>
      </c>
      <c r="H161" s="56">
        <v>-1272</v>
      </c>
      <c r="I161" s="56">
        <f t="shared" ref="I161:N161" si="163">SUM(I162:I165)</f>
        <v>-1604</v>
      </c>
      <c r="J161" s="56">
        <f t="shared" si="163"/>
        <v>-767</v>
      </c>
      <c r="K161" s="56">
        <f t="shared" si="163"/>
        <v>-759</v>
      </c>
      <c r="L161" s="56">
        <f t="shared" si="163"/>
        <v>-656</v>
      </c>
      <c r="M161" s="56">
        <f t="shared" si="163"/>
        <v>-719</v>
      </c>
      <c r="N161" s="56">
        <f t="shared" si="163"/>
        <v>-808</v>
      </c>
      <c r="O161" s="56">
        <f t="shared" ref="O161:T161" si="164">SUM(O162:O165)</f>
        <v>-626</v>
      </c>
      <c r="P161" s="56">
        <f t="shared" si="164"/>
        <v>-283</v>
      </c>
      <c r="Q161" s="56">
        <f t="shared" si="164"/>
        <v>-1086</v>
      </c>
      <c r="R161" s="56">
        <f t="shared" si="164"/>
        <v>-774</v>
      </c>
      <c r="S161" s="56">
        <f t="shared" si="164"/>
        <v>-790</v>
      </c>
      <c r="T161" s="56">
        <f t="shared" si="164"/>
        <v>-841</v>
      </c>
      <c r="U161" s="56">
        <f t="shared" ref="U161" si="165">SUM(U162:U165)</f>
        <v>-1068</v>
      </c>
      <c r="W161" s="56">
        <f t="shared" si="149"/>
        <v>-313778</v>
      </c>
      <c r="X161" s="56">
        <f t="shared" si="146"/>
        <v>-44738</v>
      </c>
      <c r="Y161" s="56">
        <f t="shared" si="147"/>
        <v>-2901</v>
      </c>
      <c r="Z161" s="56">
        <f t="shared" si="150"/>
        <v>-2803</v>
      </c>
      <c r="AA161" s="56">
        <f t="shared" si="151"/>
        <v>-3473</v>
      </c>
      <c r="AB161" s="45" t="s">
        <v>9</v>
      </c>
      <c r="AD161" s="242">
        <f t="shared" si="152"/>
        <v>0</v>
      </c>
      <c r="AE161" s="242">
        <f t="shared" si="148"/>
        <v>0</v>
      </c>
    </row>
    <row r="162" spans="1:39" ht="15.95" customHeight="1" outlineLevel="1" x14ac:dyDescent="0.2">
      <c r="A162" s="57" t="s">
        <v>105</v>
      </c>
      <c r="B162" s="58">
        <v>0</v>
      </c>
      <c r="C162" s="58">
        <v>0</v>
      </c>
      <c r="D162" s="58">
        <v>0</v>
      </c>
      <c r="E162" s="58">
        <v>0</v>
      </c>
      <c r="F162" s="58">
        <v>0</v>
      </c>
      <c r="G162" s="58">
        <v>0</v>
      </c>
      <c r="H162" s="58">
        <v>0</v>
      </c>
      <c r="I162" s="58">
        <v>0</v>
      </c>
      <c r="J162" s="58">
        <v>0</v>
      </c>
      <c r="K162" s="58">
        <v>0</v>
      </c>
      <c r="L162" s="58">
        <v>0</v>
      </c>
      <c r="M162" s="58">
        <v>0</v>
      </c>
      <c r="N162" s="58">
        <v>0</v>
      </c>
      <c r="O162" s="58">
        <v>0</v>
      </c>
      <c r="P162" s="58">
        <v>0</v>
      </c>
      <c r="Q162" s="58">
        <v>0</v>
      </c>
      <c r="R162" s="58">
        <v>0</v>
      </c>
      <c r="S162" s="58">
        <v>0</v>
      </c>
      <c r="T162" s="58">
        <v>0</v>
      </c>
      <c r="U162" s="58">
        <v>0</v>
      </c>
      <c r="W162" s="58">
        <f t="shared" si="149"/>
        <v>0</v>
      </c>
      <c r="X162" s="58">
        <f t="shared" si="146"/>
        <v>0</v>
      </c>
      <c r="Y162" s="58">
        <f t="shared" si="147"/>
        <v>0</v>
      </c>
      <c r="Z162" s="58">
        <f t="shared" si="150"/>
        <v>0</v>
      </c>
      <c r="AA162" s="58">
        <f t="shared" si="151"/>
        <v>0</v>
      </c>
      <c r="AB162" s="45" t="s">
        <v>9</v>
      </c>
      <c r="AD162" s="242">
        <f t="shared" si="152"/>
        <v>0</v>
      </c>
      <c r="AE162" s="242">
        <f t="shared" si="148"/>
        <v>0</v>
      </c>
      <c r="AI162" s="126"/>
      <c r="AJ162" s="126"/>
      <c r="AK162" s="126"/>
      <c r="AL162" s="126"/>
      <c r="AM162" s="126"/>
    </row>
    <row r="163" spans="1:39" ht="15.95" customHeight="1" outlineLevel="1" x14ac:dyDescent="0.2">
      <c r="A163" s="57" t="s">
        <v>106</v>
      </c>
      <c r="B163" s="58">
        <v>0</v>
      </c>
      <c r="C163" s="58">
        <v>0</v>
      </c>
      <c r="D163" s="58">
        <v>0</v>
      </c>
      <c r="E163" s="58">
        <v>0</v>
      </c>
      <c r="F163" s="58">
        <v>-354</v>
      </c>
      <c r="G163" s="58">
        <v>-619</v>
      </c>
      <c r="H163" s="58">
        <v>-1272</v>
      </c>
      <c r="I163" s="58">
        <v>-1604</v>
      </c>
      <c r="J163" s="58">
        <v>-767</v>
      </c>
      <c r="K163" s="58">
        <v>-759</v>
      </c>
      <c r="L163" s="58">
        <v>-656</v>
      </c>
      <c r="M163" s="58">
        <v>-719</v>
      </c>
      <c r="N163" s="58">
        <v>-808</v>
      </c>
      <c r="O163" s="58">
        <v>-626</v>
      </c>
      <c r="P163" s="58">
        <v>-283</v>
      </c>
      <c r="Q163" s="58">
        <v>-1086</v>
      </c>
      <c r="R163" s="58">
        <v>-774</v>
      </c>
      <c r="S163" s="58">
        <v>-790</v>
      </c>
      <c r="T163" s="58">
        <v>-841</v>
      </c>
      <c r="U163" s="58">
        <v>-1068</v>
      </c>
      <c r="W163" s="58">
        <f t="shared" si="149"/>
        <v>0</v>
      </c>
      <c r="X163" s="58">
        <f t="shared" si="146"/>
        <v>-3849</v>
      </c>
      <c r="Y163" s="58">
        <f t="shared" si="147"/>
        <v>-2901</v>
      </c>
      <c r="Z163" s="58">
        <f t="shared" si="150"/>
        <v>-2803</v>
      </c>
      <c r="AA163" s="58">
        <f t="shared" si="151"/>
        <v>-3473</v>
      </c>
      <c r="AB163" s="45" t="s">
        <v>9</v>
      </c>
      <c r="AD163" s="242">
        <f t="shared" si="152"/>
        <v>0</v>
      </c>
      <c r="AE163" s="242">
        <f t="shared" si="148"/>
        <v>0</v>
      </c>
    </row>
    <row r="164" spans="1:39" ht="15.95" customHeight="1" outlineLevel="1" x14ac:dyDescent="0.2">
      <c r="A164" s="57" t="s">
        <v>107</v>
      </c>
      <c r="B164" s="58">
        <v>-26526</v>
      </c>
      <c r="C164" s="58">
        <v>-82437</v>
      </c>
      <c r="D164" s="58">
        <v>-149540</v>
      </c>
      <c r="E164" s="58">
        <v>-55275</v>
      </c>
      <c r="F164" s="58">
        <v>-40889</v>
      </c>
      <c r="G164" s="58">
        <v>0</v>
      </c>
      <c r="H164" s="58">
        <v>0</v>
      </c>
      <c r="I164" s="58">
        <v>0</v>
      </c>
      <c r="J164" s="58">
        <v>0</v>
      </c>
      <c r="K164" s="58">
        <v>0</v>
      </c>
      <c r="L164" s="58">
        <v>0</v>
      </c>
      <c r="M164" s="58">
        <v>0</v>
      </c>
      <c r="N164" s="58">
        <v>0</v>
      </c>
      <c r="O164" s="58">
        <v>0</v>
      </c>
      <c r="P164" s="58">
        <v>0</v>
      </c>
      <c r="Q164" s="58">
        <v>0</v>
      </c>
      <c r="R164" s="58">
        <v>0</v>
      </c>
      <c r="S164" s="58">
        <v>0</v>
      </c>
      <c r="T164" s="58">
        <v>0</v>
      </c>
      <c r="U164" s="58">
        <v>0</v>
      </c>
      <c r="W164" s="58">
        <f t="shared" si="149"/>
        <v>-313778</v>
      </c>
      <c r="X164" s="58">
        <f t="shared" si="146"/>
        <v>-40889</v>
      </c>
      <c r="Y164" s="58">
        <f t="shared" si="147"/>
        <v>0</v>
      </c>
      <c r="Z164" s="58">
        <f t="shared" si="150"/>
        <v>0</v>
      </c>
      <c r="AA164" s="58">
        <f t="shared" si="151"/>
        <v>0</v>
      </c>
      <c r="AB164" s="45" t="s">
        <v>9</v>
      </c>
      <c r="AD164" s="242">
        <f t="shared" si="152"/>
        <v>0</v>
      </c>
      <c r="AE164" s="242">
        <f t="shared" si="148"/>
        <v>0</v>
      </c>
    </row>
    <row r="165" spans="1:39" ht="15.95" customHeight="1" outlineLevel="1" x14ac:dyDescent="0.2">
      <c r="A165" s="57" t="s">
        <v>108</v>
      </c>
      <c r="B165" s="58">
        <v>0</v>
      </c>
      <c r="C165" s="58">
        <v>0</v>
      </c>
      <c r="D165" s="58">
        <v>0</v>
      </c>
      <c r="E165" s="58">
        <v>0</v>
      </c>
      <c r="F165" s="58">
        <v>0</v>
      </c>
      <c r="G165" s="58">
        <v>0</v>
      </c>
      <c r="H165" s="58">
        <v>0</v>
      </c>
      <c r="I165" s="58">
        <v>0</v>
      </c>
      <c r="J165" s="58">
        <v>0</v>
      </c>
      <c r="K165" s="58">
        <v>0</v>
      </c>
      <c r="L165" s="58">
        <v>0</v>
      </c>
      <c r="M165" s="58">
        <v>0</v>
      </c>
      <c r="N165" s="58">
        <v>0</v>
      </c>
      <c r="O165" s="58">
        <v>0</v>
      </c>
      <c r="P165" s="58">
        <v>0</v>
      </c>
      <c r="Q165" s="58">
        <v>0</v>
      </c>
      <c r="R165" s="58">
        <v>0</v>
      </c>
      <c r="S165" s="58">
        <v>0</v>
      </c>
      <c r="T165" s="58">
        <v>0</v>
      </c>
      <c r="U165" s="58">
        <v>0</v>
      </c>
      <c r="W165" s="58">
        <f t="shared" si="149"/>
        <v>0</v>
      </c>
      <c r="X165" s="58">
        <f t="shared" si="146"/>
        <v>0</v>
      </c>
      <c r="Y165" s="58">
        <f t="shared" si="147"/>
        <v>0</v>
      </c>
      <c r="Z165" s="58">
        <f t="shared" si="150"/>
        <v>0</v>
      </c>
      <c r="AA165" s="58">
        <f t="shared" si="151"/>
        <v>0</v>
      </c>
      <c r="AB165" s="45" t="s">
        <v>9</v>
      </c>
      <c r="AD165" s="242">
        <f t="shared" si="152"/>
        <v>0</v>
      </c>
      <c r="AE165" s="242">
        <f t="shared" si="148"/>
        <v>0</v>
      </c>
    </row>
    <row r="166" spans="1:39" ht="15.95" customHeight="1" outlineLevel="1" x14ac:dyDescent="0.2">
      <c r="A166" s="55" t="s">
        <v>109</v>
      </c>
      <c r="B166" s="56">
        <v>0</v>
      </c>
      <c r="C166" s="56">
        <v>0</v>
      </c>
      <c r="D166" s="56">
        <v>0</v>
      </c>
      <c r="E166" s="56">
        <v>0</v>
      </c>
      <c r="F166" s="56">
        <v>-270</v>
      </c>
      <c r="G166" s="56">
        <v>-373</v>
      </c>
      <c r="H166" s="56">
        <v>794</v>
      </c>
      <c r="I166" s="56">
        <f t="shared" ref="I166:N166" si="166">SUM(I167:I172)</f>
        <v>757</v>
      </c>
      <c r="J166" s="56">
        <f t="shared" si="166"/>
        <v>-567</v>
      </c>
      <c r="K166" s="56">
        <f t="shared" si="166"/>
        <v>-797</v>
      </c>
      <c r="L166" s="56">
        <f t="shared" si="166"/>
        <v>-608</v>
      </c>
      <c r="M166" s="56">
        <f t="shared" si="166"/>
        <v>-660</v>
      </c>
      <c r="N166" s="56">
        <f t="shared" si="166"/>
        <v>-677</v>
      </c>
      <c r="O166" s="56">
        <f t="shared" ref="O166:T166" si="167">SUM(O167:O172)</f>
        <v>3692</v>
      </c>
      <c r="P166" s="56">
        <f t="shared" si="167"/>
        <v>-14539</v>
      </c>
      <c r="Q166" s="56">
        <f t="shared" si="167"/>
        <v>-401</v>
      </c>
      <c r="R166" s="56">
        <f t="shared" si="167"/>
        <v>-348</v>
      </c>
      <c r="S166" s="56">
        <f t="shared" si="167"/>
        <v>-361</v>
      </c>
      <c r="T166" s="56">
        <f t="shared" si="167"/>
        <v>-401</v>
      </c>
      <c r="U166" s="56">
        <f t="shared" ref="U166" si="168">SUM(U167:U172)</f>
        <v>1450</v>
      </c>
      <c r="W166" s="56">
        <f t="shared" si="149"/>
        <v>0</v>
      </c>
      <c r="X166" s="58">
        <f t="shared" si="146"/>
        <v>908</v>
      </c>
      <c r="Y166" s="58">
        <f t="shared" si="147"/>
        <v>-2632</v>
      </c>
      <c r="Z166" s="58">
        <f t="shared" si="150"/>
        <v>-11925</v>
      </c>
      <c r="AA166" s="56">
        <f t="shared" si="151"/>
        <v>340</v>
      </c>
      <c r="AB166" s="45" t="s">
        <v>9</v>
      </c>
      <c r="AD166" s="242">
        <f t="shared" si="152"/>
        <v>0</v>
      </c>
      <c r="AE166" s="242">
        <f t="shared" si="148"/>
        <v>0</v>
      </c>
      <c r="AF166" s="34"/>
      <c r="AG166" s="34"/>
      <c r="AH166" s="34"/>
      <c r="AI166" s="34"/>
      <c r="AJ166" s="34"/>
    </row>
    <row r="167" spans="1:39" ht="15.95" customHeight="1" outlineLevel="1" x14ac:dyDescent="0.2">
      <c r="A167" s="57" t="s">
        <v>110</v>
      </c>
      <c r="B167" s="58">
        <v>0</v>
      </c>
      <c r="C167" s="58">
        <v>0</v>
      </c>
      <c r="D167" s="58">
        <v>0</v>
      </c>
      <c r="E167" s="58">
        <v>0</v>
      </c>
      <c r="F167" s="58">
        <v>-33</v>
      </c>
      <c r="G167" s="58">
        <v>-53</v>
      </c>
      <c r="H167" s="58">
        <v>-131</v>
      </c>
      <c r="I167" s="58">
        <v>-104</v>
      </c>
      <c r="J167" s="58">
        <v>-140</v>
      </c>
      <c r="K167" s="58">
        <v>-87</v>
      </c>
      <c r="L167" s="58">
        <v>-78</v>
      </c>
      <c r="M167" s="58">
        <v>-27</v>
      </c>
      <c r="N167" s="58">
        <v>-92</v>
      </c>
      <c r="O167" s="58">
        <v>-46</v>
      </c>
      <c r="P167" s="58">
        <v>-144</v>
      </c>
      <c r="Q167" s="58">
        <v>-114</v>
      </c>
      <c r="R167" s="58">
        <v>-96</v>
      </c>
      <c r="S167" s="58">
        <v>-106</v>
      </c>
      <c r="T167" s="58">
        <v>-101</v>
      </c>
      <c r="U167" s="58">
        <v>-102</v>
      </c>
      <c r="W167" s="58">
        <f t="shared" si="149"/>
        <v>0</v>
      </c>
      <c r="X167" s="58">
        <f t="shared" si="146"/>
        <v>-321</v>
      </c>
      <c r="Y167" s="58">
        <f t="shared" si="147"/>
        <v>-332</v>
      </c>
      <c r="Z167" s="58">
        <f t="shared" si="150"/>
        <v>-396</v>
      </c>
      <c r="AA167" s="58">
        <f t="shared" si="151"/>
        <v>-405</v>
      </c>
      <c r="AB167" s="45" t="s">
        <v>9</v>
      </c>
      <c r="AD167" s="242">
        <f t="shared" si="152"/>
        <v>0</v>
      </c>
      <c r="AE167" s="242">
        <f t="shared" si="148"/>
        <v>0</v>
      </c>
    </row>
    <row r="168" spans="1:39" ht="15.95" customHeight="1" outlineLevel="1" x14ac:dyDescent="0.2">
      <c r="A168" s="57" t="s">
        <v>111</v>
      </c>
      <c r="B168" s="58">
        <v>0</v>
      </c>
      <c r="C168" s="58">
        <v>0</v>
      </c>
      <c r="D168" s="58">
        <v>0</v>
      </c>
      <c r="E168" s="58">
        <v>0</v>
      </c>
      <c r="F168" s="58">
        <v>0</v>
      </c>
      <c r="G168" s="58">
        <v>0</v>
      </c>
      <c r="H168" s="58">
        <v>-14</v>
      </c>
      <c r="I168" s="58">
        <v>-18</v>
      </c>
      <c r="J168" s="58">
        <v>-18</v>
      </c>
      <c r="K168" s="58">
        <v>-19</v>
      </c>
      <c r="L168" s="58">
        <v>-14</v>
      </c>
      <c r="M168" s="58">
        <v>-87</v>
      </c>
      <c r="N168" s="58">
        <v>-15</v>
      </c>
      <c r="O168" s="58">
        <v>-20</v>
      </c>
      <c r="P168" s="58">
        <v>-3</v>
      </c>
      <c r="Q168" s="58">
        <v>-15</v>
      </c>
      <c r="R168" s="58">
        <v>-16</v>
      </c>
      <c r="S168" s="58">
        <v>-17</v>
      </c>
      <c r="T168" s="58">
        <v>-16</v>
      </c>
      <c r="U168" s="58">
        <v>-15</v>
      </c>
      <c r="W168" s="58">
        <f t="shared" si="149"/>
        <v>0</v>
      </c>
      <c r="X168" s="58">
        <f t="shared" ref="X168:X187" si="169">SUM(F168:I168)</f>
        <v>-32</v>
      </c>
      <c r="Y168" s="58">
        <f t="shared" ref="Y168:Y187" si="170">SUM(J168:M168)</f>
        <v>-138</v>
      </c>
      <c r="Z168" s="58">
        <f t="shared" si="150"/>
        <v>-53</v>
      </c>
      <c r="AA168" s="58">
        <f t="shared" si="151"/>
        <v>-64</v>
      </c>
      <c r="AB168" s="45" t="s">
        <v>9</v>
      </c>
      <c r="AD168" s="242">
        <f t="shared" si="152"/>
        <v>0</v>
      </c>
      <c r="AE168" s="242">
        <f t="shared" si="148"/>
        <v>0</v>
      </c>
    </row>
    <row r="169" spans="1:39" ht="15.95" customHeight="1" outlineLevel="1" x14ac:dyDescent="0.2">
      <c r="A169" s="57" t="s">
        <v>112</v>
      </c>
      <c r="B169" s="58">
        <v>0</v>
      </c>
      <c r="C169" s="58">
        <v>0</v>
      </c>
      <c r="D169" s="58">
        <v>0</v>
      </c>
      <c r="E169" s="58">
        <v>0</v>
      </c>
      <c r="F169" s="58">
        <v>-237</v>
      </c>
      <c r="G169" s="58">
        <v>-320</v>
      </c>
      <c r="H169" s="58">
        <v>-336</v>
      </c>
      <c r="I169" s="58">
        <v>-280</v>
      </c>
      <c r="J169" s="58">
        <v>-355</v>
      </c>
      <c r="K169" s="58">
        <v>-301</v>
      </c>
      <c r="L169" s="58">
        <v>-342</v>
      </c>
      <c r="M169" s="58">
        <v>-380</v>
      </c>
      <c r="N169" s="58">
        <v>-362</v>
      </c>
      <c r="O169" s="58">
        <v>-208</v>
      </c>
      <c r="P169" s="58">
        <v>-282</v>
      </c>
      <c r="Q169" s="58">
        <v>-284</v>
      </c>
      <c r="R169" s="58">
        <v>-248</v>
      </c>
      <c r="S169" s="58">
        <v>-255</v>
      </c>
      <c r="T169" s="58">
        <v>-260</v>
      </c>
      <c r="U169" s="58">
        <v>-158</v>
      </c>
      <c r="W169" s="58">
        <f t="shared" si="149"/>
        <v>0</v>
      </c>
      <c r="X169" s="58">
        <f t="shared" si="169"/>
        <v>-1173</v>
      </c>
      <c r="Y169" s="58">
        <f t="shared" si="170"/>
        <v>-1378</v>
      </c>
      <c r="Z169" s="58">
        <f t="shared" si="150"/>
        <v>-1136</v>
      </c>
      <c r="AA169" s="58">
        <f t="shared" si="151"/>
        <v>-921</v>
      </c>
      <c r="AB169" s="45" t="s">
        <v>9</v>
      </c>
      <c r="AD169" s="242">
        <f t="shared" si="152"/>
        <v>0</v>
      </c>
      <c r="AE169" s="242">
        <f t="shared" si="148"/>
        <v>0</v>
      </c>
    </row>
    <row r="170" spans="1:39" ht="15.95" customHeight="1" outlineLevel="1" x14ac:dyDescent="0.2">
      <c r="A170" s="57" t="s">
        <v>113</v>
      </c>
      <c r="B170" s="58">
        <v>0</v>
      </c>
      <c r="C170" s="58">
        <v>0</v>
      </c>
      <c r="D170" s="58">
        <v>0</v>
      </c>
      <c r="E170" s="58">
        <v>0</v>
      </c>
      <c r="F170" s="58">
        <v>0</v>
      </c>
      <c r="G170" s="58">
        <v>0</v>
      </c>
      <c r="H170" s="58">
        <v>0</v>
      </c>
      <c r="I170" s="58">
        <v>0</v>
      </c>
      <c r="J170" s="58">
        <v>0</v>
      </c>
      <c r="K170" s="58">
        <v>0</v>
      </c>
      <c r="L170" s="58">
        <v>0</v>
      </c>
      <c r="M170" s="58">
        <v>0</v>
      </c>
      <c r="N170" s="58">
        <v>0</v>
      </c>
      <c r="O170" s="58">
        <v>0</v>
      </c>
      <c r="P170" s="58">
        <v>0</v>
      </c>
      <c r="Q170" s="58">
        <v>0</v>
      </c>
      <c r="R170" s="58">
        <v>0</v>
      </c>
      <c r="S170" s="58">
        <v>0</v>
      </c>
      <c r="T170" s="58">
        <v>0</v>
      </c>
      <c r="U170" s="58">
        <v>0</v>
      </c>
      <c r="W170" s="58">
        <f t="shared" si="149"/>
        <v>0</v>
      </c>
      <c r="X170" s="58">
        <f t="shared" si="169"/>
        <v>0</v>
      </c>
      <c r="Y170" s="58">
        <f t="shared" si="170"/>
        <v>0</v>
      </c>
      <c r="Z170" s="58">
        <f t="shared" si="150"/>
        <v>0</v>
      </c>
      <c r="AA170" s="58">
        <f t="shared" si="151"/>
        <v>0</v>
      </c>
      <c r="AB170" s="45" t="s">
        <v>9</v>
      </c>
      <c r="AD170" s="242">
        <f t="shared" si="152"/>
        <v>0</v>
      </c>
      <c r="AE170" s="242">
        <f t="shared" si="148"/>
        <v>0</v>
      </c>
    </row>
    <row r="171" spans="1:39" ht="15.95" customHeight="1" outlineLevel="1" x14ac:dyDescent="0.2">
      <c r="A171" s="57" t="s">
        <v>114</v>
      </c>
      <c r="B171" s="58">
        <v>0</v>
      </c>
      <c r="C171" s="58">
        <v>0</v>
      </c>
      <c r="D171" s="58">
        <v>0</v>
      </c>
      <c r="E171" s="58">
        <v>0</v>
      </c>
      <c r="F171" s="58">
        <v>0</v>
      </c>
      <c r="G171" s="58">
        <v>0</v>
      </c>
      <c r="H171" s="58">
        <v>1275</v>
      </c>
      <c r="I171" s="58">
        <v>1159</v>
      </c>
      <c r="J171" s="58">
        <v>-54</v>
      </c>
      <c r="K171" s="58">
        <v>-390</v>
      </c>
      <c r="L171" s="58">
        <v>-174</v>
      </c>
      <c r="M171" s="58">
        <v>-166</v>
      </c>
      <c r="N171" s="58">
        <v>-208</v>
      </c>
      <c r="O171" s="58">
        <v>3966</v>
      </c>
      <c r="P171" s="58">
        <v>-6</v>
      </c>
      <c r="Q171" s="58">
        <v>12</v>
      </c>
      <c r="R171" s="58">
        <v>12</v>
      </c>
      <c r="S171" s="58">
        <v>17</v>
      </c>
      <c r="T171" s="58">
        <v>-24</v>
      </c>
      <c r="U171" s="58">
        <v>1725</v>
      </c>
      <c r="W171" s="58">
        <f t="shared" si="149"/>
        <v>0</v>
      </c>
      <c r="X171" s="58">
        <f t="shared" si="169"/>
        <v>2434</v>
      </c>
      <c r="Y171" s="58">
        <f t="shared" si="170"/>
        <v>-784</v>
      </c>
      <c r="Z171" s="58">
        <f t="shared" si="150"/>
        <v>3764</v>
      </c>
      <c r="AA171" s="58">
        <f t="shared" si="151"/>
        <v>1730</v>
      </c>
      <c r="AB171" s="45" t="s">
        <v>9</v>
      </c>
      <c r="AD171" s="242">
        <f t="shared" si="152"/>
        <v>0</v>
      </c>
      <c r="AE171" s="242">
        <f t="shared" si="148"/>
        <v>0</v>
      </c>
    </row>
    <row r="172" spans="1:39" ht="15.95" customHeight="1" outlineLevel="1" x14ac:dyDescent="0.2">
      <c r="A172" s="57" t="s">
        <v>115</v>
      </c>
      <c r="B172" s="58">
        <v>0</v>
      </c>
      <c r="C172" s="58">
        <v>0</v>
      </c>
      <c r="D172" s="58">
        <v>0</v>
      </c>
      <c r="E172" s="58">
        <v>0</v>
      </c>
      <c r="F172" s="58">
        <v>0</v>
      </c>
      <c r="G172" s="58">
        <v>0</v>
      </c>
      <c r="H172" s="58">
        <v>0</v>
      </c>
      <c r="I172" s="58">
        <v>0</v>
      </c>
      <c r="J172" s="58">
        <v>0</v>
      </c>
      <c r="K172" s="58">
        <v>0</v>
      </c>
      <c r="L172" s="58">
        <v>0</v>
      </c>
      <c r="M172" s="58">
        <v>0</v>
      </c>
      <c r="N172" s="58">
        <v>0</v>
      </c>
      <c r="O172" s="58">
        <v>0</v>
      </c>
      <c r="P172" s="58">
        <v>-14104</v>
      </c>
      <c r="Q172" s="58">
        <v>0</v>
      </c>
      <c r="R172" s="58">
        <v>0</v>
      </c>
      <c r="S172" s="58">
        <v>0</v>
      </c>
      <c r="T172" s="58">
        <v>0</v>
      </c>
      <c r="U172" s="58">
        <v>0</v>
      </c>
      <c r="W172" s="58">
        <f t="shared" si="149"/>
        <v>0</v>
      </c>
      <c r="X172" s="58">
        <f t="shared" si="169"/>
        <v>0</v>
      </c>
      <c r="Y172" s="58">
        <f t="shared" si="170"/>
        <v>0</v>
      </c>
      <c r="Z172" s="58">
        <f t="shared" si="150"/>
        <v>-14104</v>
      </c>
      <c r="AA172" s="58">
        <f t="shared" si="151"/>
        <v>0</v>
      </c>
      <c r="AB172" s="45" t="s">
        <v>9</v>
      </c>
      <c r="AD172" s="242">
        <f t="shared" si="152"/>
        <v>0</v>
      </c>
      <c r="AE172" s="242">
        <f t="shared" si="148"/>
        <v>0</v>
      </c>
    </row>
    <row r="173" spans="1:39" ht="15.95" customHeight="1" outlineLevel="1" x14ac:dyDescent="0.2">
      <c r="A173" s="59" t="s">
        <v>116</v>
      </c>
      <c r="B173" s="56">
        <f t="shared" ref="B173:H173" si="171">B160+B161+B166</f>
        <v>21796</v>
      </c>
      <c r="C173" s="56">
        <f t="shared" si="171"/>
        <v>30940</v>
      </c>
      <c r="D173" s="56">
        <f t="shared" si="171"/>
        <v>77466</v>
      </c>
      <c r="E173" s="56">
        <f t="shared" si="171"/>
        <v>27057</v>
      </c>
      <c r="F173" s="56">
        <f t="shared" si="171"/>
        <v>57336</v>
      </c>
      <c r="G173" s="56">
        <f t="shared" si="171"/>
        <v>11752</v>
      </c>
      <c r="H173" s="56">
        <f t="shared" si="171"/>
        <v>20425</v>
      </c>
      <c r="I173" s="56">
        <f t="shared" ref="I173:J173" si="172">I160+I161+I166</f>
        <v>58662</v>
      </c>
      <c r="J173" s="56">
        <f t="shared" si="172"/>
        <v>30086</v>
      </c>
      <c r="K173" s="56">
        <f t="shared" ref="K173:L173" si="173">K160+K161+K166</f>
        <v>28339</v>
      </c>
      <c r="L173" s="56">
        <f t="shared" si="173"/>
        <v>30255</v>
      </c>
      <c r="M173" s="56">
        <f t="shared" ref="M173" si="174">M160+M161+M166</f>
        <v>37920</v>
      </c>
      <c r="N173" s="56">
        <f t="shared" ref="N173:O173" si="175">N160+N161+N166</f>
        <v>31734</v>
      </c>
      <c r="O173" s="56">
        <f t="shared" si="175"/>
        <v>43439</v>
      </c>
      <c r="P173" s="56">
        <f t="shared" ref="P173:T173" si="176">P160+P161+P166</f>
        <v>1482</v>
      </c>
      <c r="Q173" s="56">
        <f t="shared" si="176"/>
        <v>21870</v>
      </c>
      <c r="R173" s="56">
        <f t="shared" si="176"/>
        <v>31250</v>
      </c>
      <c r="S173" s="56">
        <f t="shared" si="176"/>
        <v>28894</v>
      </c>
      <c r="T173" s="56">
        <f t="shared" si="176"/>
        <v>19858</v>
      </c>
      <c r="U173" s="56">
        <f t="shared" ref="U173" si="177">U160+U161+U166</f>
        <v>25025</v>
      </c>
      <c r="W173" s="56">
        <f t="shared" si="149"/>
        <v>157259</v>
      </c>
      <c r="X173" s="56">
        <f t="shared" si="169"/>
        <v>148175</v>
      </c>
      <c r="Y173" s="56">
        <f t="shared" si="170"/>
        <v>126600</v>
      </c>
      <c r="Z173" s="56">
        <f t="shared" si="150"/>
        <v>98525</v>
      </c>
      <c r="AA173" s="56">
        <f t="shared" si="151"/>
        <v>105027</v>
      </c>
      <c r="AB173" s="56"/>
      <c r="AC173" s="56"/>
      <c r="AD173" s="242">
        <f t="shared" si="152"/>
        <v>0</v>
      </c>
      <c r="AE173" s="242">
        <f t="shared" si="148"/>
        <v>0</v>
      </c>
    </row>
    <row r="174" spans="1:39" ht="15.95" customHeight="1" outlineLevel="1" x14ac:dyDescent="0.2">
      <c r="A174" s="60" t="s">
        <v>117</v>
      </c>
      <c r="B174" s="56">
        <v>0</v>
      </c>
      <c r="C174" s="56">
        <v>0</v>
      </c>
      <c r="D174" s="56">
        <v>0</v>
      </c>
      <c r="E174" s="56">
        <v>0</v>
      </c>
      <c r="F174" s="56">
        <v>-4088</v>
      </c>
      <c r="G174" s="56">
        <v>-2509</v>
      </c>
      <c r="H174" s="56">
        <v>-8042</v>
      </c>
      <c r="I174" s="56">
        <f t="shared" ref="I174:N174" si="178">SUM(I175:I177)</f>
        <v>-14281</v>
      </c>
      <c r="J174" s="56">
        <f t="shared" si="178"/>
        <v>-12975</v>
      </c>
      <c r="K174" s="56">
        <f t="shared" si="178"/>
        <v>-11294</v>
      </c>
      <c r="L174" s="56">
        <f t="shared" si="178"/>
        <v>-15249</v>
      </c>
      <c r="M174" s="56">
        <f t="shared" si="178"/>
        <v>-16790</v>
      </c>
      <c r="N174" s="56">
        <f t="shared" si="178"/>
        <v>-15311</v>
      </c>
      <c r="O174" s="56">
        <f t="shared" ref="O174:T174" si="179">SUM(O175:O177)</f>
        <v>-16671</v>
      </c>
      <c r="P174" s="56">
        <f t="shared" si="179"/>
        <v>-2249</v>
      </c>
      <c r="Q174" s="56">
        <f t="shared" si="179"/>
        <v>-9979</v>
      </c>
      <c r="R174" s="56">
        <f t="shared" si="179"/>
        <v>-14485</v>
      </c>
      <c r="S174" s="56">
        <f t="shared" si="179"/>
        <v>-10270</v>
      </c>
      <c r="T174" s="56">
        <f t="shared" si="179"/>
        <v>-7456</v>
      </c>
      <c r="U174" s="56">
        <f t="shared" ref="U174" si="180">SUM(U175:U177)</f>
        <v>-9242</v>
      </c>
      <c r="W174" s="56">
        <f t="shared" si="149"/>
        <v>0</v>
      </c>
      <c r="X174" s="58">
        <f t="shared" si="169"/>
        <v>-28920</v>
      </c>
      <c r="Y174" s="58">
        <f t="shared" si="170"/>
        <v>-56308</v>
      </c>
      <c r="Z174" s="58">
        <f t="shared" si="150"/>
        <v>-44210</v>
      </c>
      <c r="AA174" s="56">
        <f t="shared" si="151"/>
        <v>-41453</v>
      </c>
      <c r="AB174" s="45" t="s">
        <v>9</v>
      </c>
      <c r="AD174" s="242">
        <f t="shared" si="152"/>
        <v>0</v>
      </c>
      <c r="AE174" s="242">
        <f t="shared" si="148"/>
        <v>0</v>
      </c>
    </row>
    <row r="175" spans="1:39" ht="15.95" customHeight="1" outlineLevel="1" x14ac:dyDescent="0.2">
      <c r="A175" s="57" t="s">
        <v>118</v>
      </c>
      <c r="B175" s="58">
        <v>0</v>
      </c>
      <c r="C175" s="58">
        <v>0</v>
      </c>
      <c r="D175" s="58">
        <v>0</v>
      </c>
      <c r="E175" s="58">
        <v>0</v>
      </c>
      <c r="F175" s="58">
        <v>-4063</v>
      </c>
      <c r="G175" s="58">
        <v>-2477</v>
      </c>
      <c r="H175" s="58">
        <v>-7987</v>
      </c>
      <c r="I175" s="58">
        <v>-14132</v>
      </c>
      <c r="J175" s="58">
        <v>-12936</v>
      </c>
      <c r="K175" s="58">
        <v>-11250</v>
      </c>
      <c r="L175" s="58">
        <v>-14971</v>
      </c>
      <c r="M175" s="58">
        <v>-16657</v>
      </c>
      <c r="N175" s="58">
        <v>-15266</v>
      </c>
      <c r="O175" s="58">
        <v>-16619</v>
      </c>
      <c r="P175" s="58">
        <v>-2069</v>
      </c>
      <c r="Q175" s="58">
        <v>-9832</v>
      </c>
      <c r="R175" s="58">
        <v>-14432</v>
      </c>
      <c r="S175" s="58">
        <v>-10082</v>
      </c>
      <c r="T175" s="58">
        <v>-7663</v>
      </c>
      <c r="U175" s="58">
        <v>-9091</v>
      </c>
      <c r="W175" s="58">
        <f t="shared" si="149"/>
        <v>0</v>
      </c>
      <c r="X175" s="58">
        <f t="shared" si="169"/>
        <v>-28659</v>
      </c>
      <c r="Y175" s="58">
        <f t="shared" si="170"/>
        <v>-55814</v>
      </c>
      <c r="Z175" s="58">
        <f t="shared" si="150"/>
        <v>-43786</v>
      </c>
      <c r="AA175" s="58">
        <f t="shared" si="151"/>
        <v>-41268</v>
      </c>
      <c r="AB175" s="45" t="s">
        <v>9</v>
      </c>
      <c r="AD175" s="242">
        <f t="shared" si="152"/>
        <v>0</v>
      </c>
      <c r="AE175" s="242">
        <f t="shared" si="148"/>
        <v>0</v>
      </c>
    </row>
    <row r="176" spans="1:39" ht="15.95" customHeight="1" outlineLevel="1" x14ac:dyDescent="0.2">
      <c r="A176" s="57" t="s">
        <v>119</v>
      </c>
      <c r="B176" s="58">
        <v>0</v>
      </c>
      <c r="C176" s="58">
        <v>0</v>
      </c>
      <c r="D176" s="58">
        <v>0</v>
      </c>
      <c r="E176" s="58">
        <v>0</v>
      </c>
      <c r="F176" s="58">
        <v>0</v>
      </c>
      <c r="G176" s="58">
        <v>0</v>
      </c>
      <c r="H176" s="58">
        <v>0</v>
      </c>
      <c r="I176" s="58">
        <v>0</v>
      </c>
      <c r="J176" s="58">
        <v>0</v>
      </c>
      <c r="K176" s="58">
        <v>0</v>
      </c>
      <c r="L176" s="58">
        <v>0</v>
      </c>
      <c r="M176" s="58">
        <v>0</v>
      </c>
      <c r="N176" s="58">
        <v>0</v>
      </c>
      <c r="O176" s="58">
        <v>0</v>
      </c>
      <c r="P176" s="58">
        <v>0</v>
      </c>
      <c r="Q176" s="58">
        <v>0</v>
      </c>
      <c r="R176" s="58">
        <v>0</v>
      </c>
      <c r="S176" s="58">
        <v>0</v>
      </c>
      <c r="T176" s="58">
        <v>0</v>
      </c>
      <c r="U176" s="58">
        <v>0</v>
      </c>
      <c r="W176" s="58">
        <f t="shared" si="149"/>
        <v>0</v>
      </c>
      <c r="X176" s="58">
        <f t="shared" si="169"/>
        <v>0</v>
      </c>
      <c r="Y176" s="58">
        <f t="shared" si="170"/>
        <v>0</v>
      </c>
      <c r="Z176" s="58">
        <f t="shared" si="150"/>
        <v>0</v>
      </c>
      <c r="AA176" s="58">
        <f t="shared" si="151"/>
        <v>0</v>
      </c>
      <c r="AB176" s="45" t="s">
        <v>9</v>
      </c>
      <c r="AD176" s="242">
        <f t="shared" si="152"/>
        <v>0</v>
      </c>
      <c r="AE176" s="242">
        <f t="shared" si="148"/>
        <v>0</v>
      </c>
    </row>
    <row r="177" spans="1:31" ht="15.95" customHeight="1" outlineLevel="1" x14ac:dyDescent="0.2">
      <c r="A177" s="57" t="s">
        <v>120</v>
      </c>
      <c r="B177" s="58">
        <v>0</v>
      </c>
      <c r="C177" s="58">
        <v>0</v>
      </c>
      <c r="D177" s="58">
        <v>0</v>
      </c>
      <c r="E177" s="58">
        <v>0</v>
      </c>
      <c r="F177" s="58">
        <v>-25</v>
      </c>
      <c r="G177" s="58">
        <v>-32</v>
      </c>
      <c r="H177" s="58">
        <v>-55</v>
      </c>
      <c r="I177" s="58">
        <v>-149</v>
      </c>
      <c r="J177" s="58">
        <v>-39</v>
      </c>
      <c r="K177" s="58">
        <v>-44</v>
      </c>
      <c r="L177" s="58">
        <v>-278</v>
      </c>
      <c r="M177" s="58">
        <v>-133</v>
      </c>
      <c r="N177" s="58">
        <v>-45</v>
      </c>
      <c r="O177" s="58">
        <v>-52</v>
      </c>
      <c r="P177" s="58">
        <v>-180</v>
      </c>
      <c r="Q177" s="58">
        <v>-147</v>
      </c>
      <c r="R177" s="58">
        <v>-53</v>
      </c>
      <c r="S177" s="58">
        <v>-188</v>
      </c>
      <c r="T177" s="58">
        <v>207</v>
      </c>
      <c r="U177" s="58">
        <v>-151</v>
      </c>
      <c r="W177" s="58">
        <f t="shared" si="149"/>
        <v>0</v>
      </c>
      <c r="X177" s="58">
        <f t="shared" si="169"/>
        <v>-261</v>
      </c>
      <c r="Y177" s="58">
        <f t="shared" si="170"/>
        <v>-494</v>
      </c>
      <c r="Z177" s="58">
        <f t="shared" si="150"/>
        <v>-424</v>
      </c>
      <c r="AA177" s="58">
        <f t="shared" si="151"/>
        <v>-185</v>
      </c>
      <c r="AB177" s="45" t="s">
        <v>9</v>
      </c>
      <c r="AD177" s="242">
        <f t="shared" si="152"/>
        <v>0</v>
      </c>
      <c r="AE177" s="242">
        <f t="shared" si="148"/>
        <v>0</v>
      </c>
    </row>
    <row r="178" spans="1:31" ht="15.95" customHeight="1" outlineLevel="1" x14ac:dyDescent="0.2">
      <c r="A178" s="60" t="s">
        <v>121</v>
      </c>
      <c r="B178" s="56">
        <v>0</v>
      </c>
      <c r="C178" s="56">
        <v>0</v>
      </c>
      <c r="D178" s="56">
        <v>0</v>
      </c>
      <c r="E178" s="56">
        <v>0</v>
      </c>
      <c r="F178" s="56">
        <v>144</v>
      </c>
      <c r="G178" s="56">
        <v>163</v>
      </c>
      <c r="H178" s="56">
        <v>115</v>
      </c>
      <c r="I178" s="56">
        <f t="shared" ref="I178:N178" si="181">SUM(I179:I180)</f>
        <v>117</v>
      </c>
      <c r="J178" s="56">
        <f t="shared" si="181"/>
        <v>146</v>
      </c>
      <c r="K178" s="56">
        <f t="shared" si="181"/>
        <v>51</v>
      </c>
      <c r="L178" s="56">
        <f t="shared" si="181"/>
        <v>51</v>
      </c>
      <c r="M178" s="56">
        <f t="shared" si="181"/>
        <v>134</v>
      </c>
      <c r="N178" s="56">
        <f t="shared" si="181"/>
        <v>583</v>
      </c>
      <c r="O178" s="56">
        <f t="shared" ref="O178:T178" si="182">SUM(O179:O180)</f>
        <v>439</v>
      </c>
      <c r="P178" s="56">
        <f t="shared" si="182"/>
        <v>492</v>
      </c>
      <c r="Q178" s="56">
        <f t="shared" si="182"/>
        <v>442</v>
      </c>
      <c r="R178" s="56">
        <f t="shared" si="182"/>
        <v>631</v>
      </c>
      <c r="S178" s="56">
        <f t="shared" si="182"/>
        <v>564</v>
      </c>
      <c r="T178" s="56">
        <f t="shared" si="182"/>
        <v>664</v>
      </c>
      <c r="U178" s="56">
        <f t="shared" ref="U178" si="183">SUM(U179:U180)</f>
        <v>982</v>
      </c>
      <c r="W178" s="56">
        <f t="shared" si="149"/>
        <v>0</v>
      </c>
      <c r="X178" s="58">
        <f t="shared" si="169"/>
        <v>539</v>
      </c>
      <c r="Y178" s="58">
        <f t="shared" si="170"/>
        <v>382</v>
      </c>
      <c r="Z178" s="58">
        <f t="shared" si="150"/>
        <v>1956</v>
      </c>
      <c r="AA178" s="56">
        <f t="shared" si="151"/>
        <v>2841</v>
      </c>
      <c r="AB178" s="45" t="s">
        <v>9</v>
      </c>
      <c r="AD178" s="242">
        <f t="shared" si="152"/>
        <v>0</v>
      </c>
      <c r="AE178" s="242">
        <f t="shared" si="148"/>
        <v>0</v>
      </c>
    </row>
    <row r="179" spans="1:31" ht="15.95" customHeight="1" outlineLevel="1" x14ac:dyDescent="0.2">
      <c r="A179" s="57" t="s">
        <v>122</v>
      </c>
      <c r="B179" s="58">
        <v>0</v>
      </c>
      <c r="C179" s="58">
        <v>0</v>
      </c>
      <c r="D179" s="58">
        <v>0</v>
      </c>
      <c r="E179" s="58">
        <v>0</v>
      </c>
      <c r="F179" s="58">
        <v>143</v>
      </c>
      <c r="G179" s="58">
        <v>162</v>
      </c>
      <c r="H179" s="58">
        <v>94</v>
      </c>
      <c r="I179" s="58">
        <v>62</v>
      </c>
      <c r="J179" s="58">
        <v>81</v>
      </c>
      <c r="K179" s="58">
        <v>52</v>
      </c>
      <c r="L179" s="58">
        <v>31</v>
      </c>
      <c r="M179" s="58">
        <v>127</v>
      </c>
      <c r="N179" s="58">
        <v>329</v>
      </c>
      <c r="O179" s="58">
        <v>428</v>
      </c>
      <c r="P179" s="58">
        <v>400</v>
      </c>
      <c r="Q179" s="58">
        <v>429</v>
      </c>
      <c r="R179" s="58">
        <v>622</v>
      </c>
      <c r="S179" s="58">
        <v>556</v>
      </c>
      <c r="T179" s="58">
        <v>592</v>
      </c>
      <c r="U179" s="58">
        <v>969</v>
      </c>
      <c r="W179" s="58">
        <f t="shared" si="149"/>
        <v>0</v>
      </c>
      <c r="X179" s="58">
        <f t="shared" si="169"/>
        <v>461</v>
      </c>
      <c r="Y179" s="58">
        <f t="shared" si="170"/>
        <v>291</v>
      </c>
      <c r="Z179" s="58">
        <f t="shared" si="150"/>
        <v>1586</v>
      </c>
      <c r="AA179" s="58">
        <f t="shared" si="151"/>
        <v>2739</v>
      </c>
      <c r="AB179" s="45" t="s">
        <v>9</v>
      </c>
      <c r="AD179" s="242">
        <f t="shared" si="152"/>
        <v>0</v>
      </c>
      <c r="AE179" s="242">
        <f t="shared" si="148"/>
        <v>0</v>
      </c>
    </row>
    <row r="180" spans="1:31" ht="15.95" customHeight="1" outlineLevel="1" x14ac:dyDescent="0.2">
      <c r="A180" s="57" t="s">
        <v>120</v>
      </c>
      <c r="B180" s="58">
        <v>0</v>
      </c>
      <c r="C180" s="58">
        <v>0</v>
      </c>
      <c r="D180" s="58">
        <v>0</v>
      </c>
      <c r="E180" s="58">
        <v>0</v>
      </c>
      <c r="F180" s="58">
        <v>1</v>
      </c>
      <c r="G180" s="58">
        <v>1</v>
      </c>
      <c r="H180" s="58">
        <v>21</v>
      </c>
      <c r="I180" s="58">
        <v>55</v>
      </c>
      <c r="J180" s="58">
        <v>65</v>
      </c>
      <c r="K180" s="58">
        <v>-1</v>
      </c>
      <c r="L180" s="58">
        <v>20</v>
      </c>
      <c r="M180" s="58">
        <v>7</v>
      </c>
      <c r="N180" s="58">
        <v>254</v>
      </c>
      <c r="O180" s="58">
        <v>11</v>
      </c>
      <c r="P180" s="58">
        <v>92</v>
      </c>
      <c r="Q180" s="58">
        <v>13</v>
      </c>
      <c r="R180" s="58">
        <v>9</v>
      </c>
      <c r="S180" s="58">
        <v>8</v>
      </c>
      <c r="T180" s="58">
        <v>72</v>
      </c>
      <c r="U180" s="58">
        <v>13</v>
      </c>
      <c r="W180" s="58">
        <f t="shared" si="149"/>
        <v>0</v>
      </c>
      <c r="X180" s="58">
        <f t="shared" si="169"/>
        <v>78</v>
      </c>
      <c r="Y180" s="58">
        <f t="shared" si="170"/>
        <v>91</v>
      </c>
      <c r="Z180" s="58">
        <f t="shared" si="150"/>
        <v>370</v>
      </c>
      <c r="AA180" s="58">
        <f t="shared" si="151"/>
        <v>102</v>
      </c>
      <c r="AB180" s="45" t="s">
        <v>9</v>
      </c>
      <c r="AD180" s="242">
        <f t="shared" si="152"/>
        <v>0</v>
      </c>
      <c r="AE180" s="242">
        <f t="shared" si="148"/>
        <v>0</v>
      </c>
    </row>
    <row r="181" spans="1:31" ht="15.95" customHeight="1" outlineLevel="1" x14ac:dyDescent="0.2">
      <c r="A181" s="55" t="s">
        <v>123</v>
      </c>
      <c r="B181" s="56">
        <f t="shared" ref="B181:H181" si="184">B173+B174+B178</f>
        <v>21796</v>
      </c>
      <c r="C181" s="56">
        <f t="shared" si="184"/>
        <v>30940</v>
      </c>
      <c r="D181" s="56">
        <f t="shared" si="184"/>
        <v>77466</v>
      </c>
      <c r="E181" s="56">
        <f t="shared" si="184"/>
        <v>27057</v>
      </c>
      <c r="F181" s="56">
        <f t="shared" si="184"/>
        <v>53392</v>
      </c>
      <c r="G181" s="56">
        <f t="shared" si="184"/>
        <v>9406</v>
      </c>
      <c r="H181" s="56">
        <f t="shared" si="184"/>
        <v>12498</v>
      </c>
      <c r="I181" s="56">
        <f t="shared" ref="I181:J181" si="185">I173+I174+I178</f>
        <v>44498</v>
      </c>
      <c r="J181" s="56">
        <f t="shared" si="185"/>
        <v>17257</v>
      </c>
      <c r="K181" s="56">
        <f t="shared" ref="K181:L181" si="186">K173+K174+K178</f>
        <v>17096</v>
      </c>
      <c r="L181" s="56">
        <f t="shared" si="186"/>
        <v>15057</v>
      </c>
      <c r="M181" s="56">
        <f t="shared" ref="M181" si="187">M173+M174+M178</f>
        <v>21264</v>
      </c>
      <c r="N181" s="56">
        <f t="shared" ref="N181:O181" si="188">N173+N174+N178</f>
        <v>17006</v>
      </c>
      <c r="O181" s="56">
        <f t="shared" si="188"/>
        <v>27207</v>
      </c>
      <c r="P181" s="56">
        <f t="shared" ref="P181:T181" si="189">P173+P174+P178</f>
        <v>-275</v>
      </c>
      <c r="Q181" s="56">
        <f t="shared" si="189"/>
        <v>12333</v>
      </c>
      <c r="R181" s="56">
        <f t="shared" si="189"/>
        <v>17396</v>
      </c>
      <c r="S181" s="56">
        <f t="shared" si="189"/>
        <v>19188</v>
      </c>
      <c r="T181" s="56">
        <f t="shared" si="189"/>
        <v>13066</v>
      </c>
      <c r="U181" s="56">
        <f t="shared" ref="U181" si="190">U173+U174+U178</f>
        <v>16765</v>
      </c>
      <c r="W181" s="56">
        <f t="shared" si="149"/>
        <v>157259</v>
      </c>
      <c r="X181" s="56">
        <f t="shared" si="169"/>
        <v>119794</v>
      </c>
      <c r="Y181" s="56">
        <f t="shared" si="170"/>
        <v>70674</v>
      </c>
      <c r="Z181" s="56">
        <f t="shared" si="150"/>
        <v>56271</v>
      </c>
      <c r="AA181" s="56">
        <f t="shared" si="151"/>
        <v>66415</v>
      </c>
      <c r="AB181" s="45" t="s">
        <v>9</v>
      </c>
      <c r="AD181" s="242">
        <f t="shared" si="152"/>
        <v>0</v>
      </c>
      <c r="AE181" s="242">
        <f t="shared" si="148"/>
        <v>0</v>
      </c>
    </row>
    <row r="182" spans="1:31" ht="15.95" customHeight="1" outlineLevel="1" x14ac:dyDescent="0.2">
      <c r="A182" s="55" t="s">
        <v>124</v>
      </c>
      <c r="B182" s="56">
        <f>SUM(B183:B186)</f>
        <v>-7044</v>
      </c>
      <c r="C182" s="56">
        <f>SUM(C183:C186)</f>
        <v>-10886</v>
      </c>
      <c r="D182" s="56">
        <f>SUM(D183:D186)</f>
        <v>-26339</v>
      </c>
      <c r="E182" s="56">
        <f>SUM(E183:E186)</f>
        <v>-9577</v>
      </c>
      <c r="F182" s="56">
        <v>-18791</v>
      </c>
      <c r="G182" s="56">
        <v>-2347</v>
      </c>
      <c r="H182" s="56">
        <v>-595</v>
      </c>
      <c r="I182" s="56">
        <f t="shared" ref="I182:N182" si="191">SUM(I183:I186)</f>
        <v>-4885</v>
      </c>
      <c r="J182" s="56">
        <f t="shared" si="191"/>
        <v>-4901</v>
      </c>
      <c r="K182" s="56">
        <f t="shared" si="191"/>
        <v>-4766</v>
      </c>
      <c r="L182" s="56">
        <f t="shared" si="191"/>
        <v>-4795</v>
      </c>
      <c r="M182" s="56">
        <f t="shared" si="191"/>
        <v>-5105</v>
      </c>
      <c r="N182" s="56">
        <f t="shared" si="191"/>
        <v>-4913</v>
      </c>
      <c r="O182" s="56">
        <f t="shared" ref="O182:T182" si="192">SUM(O183:O186)</f>
        <v>-7710</v>
      </c>
      <c r="P182" s="56">
        <f t="shared" si="192"/>
        <v>2707</v>
      </c>
      <c r="Q182" s="56">
        <f t="shared" si="192"/>
        <v>-5656</v>
      </c>
      <c r="R182" s="56">
        <f t="shared" si="192"/>
        <v>-4900</v>
      </c>
      <c r="S182" s="56">
        <f t="shared" si="192"/>
        <v>-4518</v>
      </c>
      <c r="T182" s="56">
        <f t="shared" si="192"/>
        <v>-1922</v>
      </c>
      <c r="U182" s="56">
        <f t="shared" ref="U182" si="193">SUM(U183:U186)</f>
        <v>3805</v>
      </c>
      <c r="W182" s="56">
        <f t="shared" si="149"/>
        <v>-53846</v>
      </c>
      <c r="X182" s="56">
        <f t="shared" si="169"/>
        <v>-26618</v>
      </c>
      <c r="Y182" s="56">
        <f t="shared" si="170"/>
        <v>-19567</v>
      </c>
      <c r="Z182" s="56">
        <f t="shared" si="150"/>
        <v>-15572</v>
      </c>
      <c r="AA182" s="56">
        <f t="shared" si="151"/>
        <v>-7535</v>
      </c>
      <c r="AB182" s="45" t="s">
        <v>9</v>
      </c>
      <c r="AD182" s="242">
        <f t="shared" si="152"/>
        <v>0</v>
      </c>
      <c r="AE182" s="242">
        <f t="shared" si="148"/>
        <v>0</v>
      </c>
    </row>
    <row r="183" spans="1:31" ht="15.95" customHeight="1" outlineLevel="1" x14ac:dyDescent="0.2">
      <c r="A183" s="57" t="s">
        <v>125</v>
      </c>
      <c r="B183" s="58">
        <v>0</v>
      </c>
      <c r="C183" s="58">
        <v>0</v>
      </c>
      <c r="D183" s="58">
        <v>0</v>
      </c>
      <c r="E183" s="58">
        <v>0</v>
      </c>
      <c r="F183" s="58">
        <v>-394</v>
      </c>
      <c r="G183" s="58">
        <v>-1918</v>
      </c>
      <c r="H183" s="58">
        <v>2312</v>
      </c>
      <c r="I183" s="58">
        <v>0</v>
      </c>
      <c r="J183" s="58">
        <v>0</v>
      </c>
      <c r="K183" s="58">
        <v>0</v>
      </c>
      <c r="L183" s="58">
        <v>0</v>
      </c>
      <c r="M183" s="58">
        <v>-31</v>
      </c>
      <c r="N183" s="58">
        <v>31</v>
      </c>
      <c r="O183" s="58">
        <v>0</v>
      </c>
      <c r="P183" s="58">
        <v>0</v>
      </c>
      <c r="Q183" s="58">
        <v>0</v>
      </c>
      <c r="R183" s="58">
        <v>0</v>
      </c>
      <c r="S183" s="58">
        <v>0</v>
      </c>
      <c r="T183" s="58">
        <v>0</v>
      </c>
      <c r="U183" s="58">
        <v>0</v>
      </c>
      <c r="W183" s="58">
        <f t="shared" si="149"/>
        <v>0</v>
      </c>
      <c r="X183" s="58">
        <f t="shared" si="169"/>
        <v>0</v>
      </c>
      <c r="Y183" s="58">
        <f t="shared" si="170"/>
        <v>-31</v>
      </c>
      <c r="Z183" s="58">
        <f t="shared" si="150"/>
        <v>31</v>
      </c>
      <c r="AA183" s="58">
        <f t="shared" si="151"/>
        <v>0</v>
      </c>
      <c r="AB183" s="45" t="s">
        <v>9</v>
      </c>
      <c r="AD183" s="242">
        <f t="shared" si="152"/>
        <v>0</v>
      </c>
      <c r="AE183" s="242">
        <f t="shared" si="148"/>
        <v>0</v>
      </c>
    </row>
    <row r="184" spans="1:31" ht="15.95" customHeight="1" outlineLevel="1" x14ac:dyDescent="0.2">
      <c r="A184" s="57" t="s">
        <v>126</v>
      </c>
      <c r="B184" s="58">
        <v>0</v>
      </c>
      <c r="C184" s="58">
        <v>0</v>
      </c>
      <c r="D184" s="58">
        <v>0</v>
      </c>
      <c r="E184" s="58">
        <v>0</v>
      </c>
      <c r="F184" s="58">
        <v>-144</v>
      </c>
      <c r="G184" s="58">
        <v>-693</v>
      </c>
      <c r="H184" s="58">
        <v>-560</v>
      </c>
      <c r="I184" s="58">
        <v>-200</v>
      </c>
      <c r="J184" s="58">
        <v>-141</v>
      </c>
      <c r="K184" s="58">
        <v>-178</v>
      </c>
      <c r="L184" s="58">
        <v>97</v>
      </c>
      <c r="M184" s="58">
        <v>179</v>
      </c>
      <c r="N184" s="58">
        <v>-54</v>
      </c>
      <c r="O184" s="58">
        <v>-172</v>
      </c>
      <c r="P184" s="58">
        <v>-1135</v>
      </c>
      <c r="Q184" s="58">
        <v>-629</v>
      </c>
      <c r="R184" s="58">
        <v>-189</v>
      </c>
      <c r="S184" s="58">
        <v>-568</v>
      </c>
      <c r="T184" s="58">
        <v>-867</v>
      </c>
      <c r="U184" s="58">
        <v>-867</v>
      </c>
      <c r="W184" s="58">
        <f t="shared" si="149"/>
        <v>0</v>
      </c>
      <c r="X184" s="58">
        <f t="shared" si="169"/>
        <v>-1597</v>
      </c>
      <c r="Y184" s="58">
        <f t="shared" si="170"/>
        <v>-43</v>
      </c>
      <c r="Z184" s="58">
        <f t="shared" si="150"/>
        <v>-1990</v>
      </c>
      <c r="AA184" s="58">
        <f t="shared" si="151"/>
        <v>-2491</v>
      </c>
      <c r="AB184" s="45" t="s">
        <v>9</v>
      </c>
      <c r="AD184" s="242">
        <f t="shared" si="152"/>
        <v>0</v>
      </c>
      <c r="AE184" s="242">
        <f t="shared" si="148"/>
        <v>0</v>
      </c>
    </row>
    <row r="185" spans="1:31" ht="15.95" customHeight="1" outlineLevel="1" x14ac:dyDescent="0.2">
      <c r="A185" s="57" t="s">
        <v>127</v>
      </c>
      <c r="B185" s="58">
        <v>-5179</v>
      </c>
      <c r="C185" s="58">
        <v>-8005</v>
      </c>
      <c r="D185" s="58">
        <v>-19367</v>
      </c>
      <c r="E185" s="58">
        <v>-7042</v>
      </c>
      <c r="F185" s="58">
        <v>-13421</v>
      </c>
      <c r="G185" s="58">
        <v>194</v>
      </c>
      <c r="H185" s="58">
        <v>-1726</v>
      </c>
      <c r="I185" s="58">
        <v>-882</v>
      </c>
      <c r="J185" s="58">
        <v>-3348</v>
      </c>
      <c r="K185" s="58">
        <v>-3227</v>
      </c>
      <c r="L185" s="58">
        <v>-3441</v>
      </c>
      <c r="M185" s="58">
        <v>-3160</v>
      </c>
      <c r="N185" s="58">
        <v>-3413</v>
      </c>
      <c r="O185" s="58">
        <v>-5262</v>
      </c>
      <c r="P185" s="58">
        <v>2682</v>
      </c>
      <c r="Q185" s="58">
        <v>-4552</v>
      </c>
      <c r="R185" s="58">
        <v>-3332</v>
      </c>
      <c r="S185" s="58">
        <v>-2793</v>
      </c>
      <c r="T185" s="58">
        <v>-746</v>
      </c>
      <c r="U185" s="58">
        <v>5267</v>
      </c>
      <c r="W185" s="58">
        <f t="shared" si="149"/>
        <v>-39593</v>
      </c>
      <c r="X185" s="58">
        <f t="shared" si="169"/>
        <v>-15835</v>
      </c>
      <c r="Y185" s="58">
        <f t="shared" si="170"/>
        <v>-13176</v>
      </c>
      <c r="Z185" s="58">
        <f t="shared" si="150"/>
        <v>-10545</v>
      </c>
      <c r="AA185" s="58">
        <f t="shared" si="151"/>
        <v>-1604</v>
      </c>
      <c r="AB185" s="45" t="s">
        <v>9</v>
      </c>
      <c r="AD185" s="242">
        <f t="shared" si="152"/>
        <v>0</v>
      </c>
      <c r="AE185" s="242">
        <f t="shared" si="148"/>
        <v>0</v>
      </c>
    </row>
    <row r="186" spans="1:31" ht="15.95" customHeight="1" outlineLevel="1" x14ac:dyDescent="0.2">
      <c r="A186" s="57" t="s">
        <v>128</v>
      </c>
      <c r="B186" s="58">
        <v>-1865</v>
      </c>
      <c r="C186" s="58">
        <v>-2881</v>
      </c>
      <c r="D186" s="58">
        <v>-6972</v>
      </c>
      <c r="E186" s="58">
        <v>-2535</v>
      </c>
      <c r="F186" s="58">
        <v>-4832</v>
      </c>
      <c r="G186" s="58">
        <v>70</v>
      </c>
      <c r="H186" s="58">
        <v>-621</v>
      </c>
      <c r="I186" s="58">
        <v>-3803</v>
      </c>
      <c r="J186" s="58">
        <v>-1412</v>
      </c>
      <c r="K186" s="58">
        <v>-1361</v>
      </c>
      <c r="L186" s="58">
        <v>-1451</v>
      </c>
      <c r="M186" s="58">
        <v>-2093</v>
      </c>
      <c r="N186" s="58">
        <v>-1477</v>
      </c>
      <c r="O186" s="58">
        <v>-2276</v>
      </c>
      <c r="P186" s="58">
        <v>1160</v>
      </c>
      <c r="Q186" s="58">
        <v>-475</v>
      </c>
      <c r="R186" s="58">
        <v>-1379</v>
      </c>
      <c r="S186" s="58">
        <v>-1157</v>
      </c>
      <c r="T186" s="58">
        <v>-309</v>
      </c>
      <c r="U186" s="58">
        <v>-595</v>
      </c>
      <c r="W186" s="58">
        <f t="shared" si="149"/>
        <v>-14253</v>
      </c>
      <c r="X186" s="58">
        <f t="shared" si="169"/>
        <v>-9186</v>
      </c>
      <c r="Y186" s="58">
        <f t="shared" si="170"/>
        <v>-6317</v>
      </c>
      <c r="Z186" s="58">
        <f t="shared" si="150"/>
        <v>-3068</v>
      </c>
      <c r="AA186" s="58">
        <f t="shared" si="151"/>
        <v>-3440</v>
      </c>
      <c r="AB186" s="45" t="s">
        <v>9</v>
      </c>
      <c r="AD186" s="242">
        <f t="shared" si="152"/>
        <v>0</v>
      </c>
      <c r="AE186" s="242">
        <f t="shared" si="148"/>
        <v>0</v>
      </c>
    </row>
    <row r="187" spans="1:31" ht="15.95" customHeight="1" outlineLevel="1" x14ac:dyDescent="0.2">
      <c r="A187" s="55" t="s">
        <v>78</v>
      </c>
      <c r="B187" s="56">
        <f t="shared" ref="B187:H187" si="194">B181+B182</f>
        <v>14752</v>
      </c>
      <c r="C187" s="56">
        <f t="shared" si="194"/>
        <v>20054</v>
      </c>
      <c r="D187" s="56">
        <f t="shared" si="194"/>
        <v>51127</v>
      </c>
      <c r="E187" s="56">
        <f t="shared" si="194"/>
        <v>17480</v>
      </c>
      <c r="F187" s="56">
        <f t="shared" si="194"/>
        <v>34601</v>
      </c>
      <c r="G187" s="56">
        <f t="shared" si="194"/>
        <v>7059</v>
      </c>
      <c r="H187" s="56">
        <f t="shared" si="194"/>
        <v>11903</v>
      </c>
      <c r="I187" s="56">
        <f t="shared" ref="I187:J187" si="195">I181+I182</f>
        <v>39613</v>
      </c>
      <c r="J187" s="56">
        <f t="shared" si="195"/>
        <v>12356</v>
      </c>
      <c r="K187" s="56">
        <f t="shared" ref="K187:L187" si="196">K181+K182</f>
        <v>12330</v>
      </c>
      <c r="L187" s="56">
        <f t="shared" si="196"/>
        <v>10262</v>
      </c>
      <c r="M187" s="56">
        <f t="shared" ref="M187" si="197">M181+M182</f>
        <v>16159</v>
      </c>
      <c r="N187" s="56">
        <f t="shared" ref="N187:O187" si="198">N181+N182</f>
        <v>12093</v>
      </c>
      <c r="O187" s="56">
        <f t="shared" si="198"/>
        <v>19497</v>
      </c>
      <c r="P187" s="56">
        <f t="shared" ref="P187:T187" si="199">P181+P182</f>
        <v>2432</v>
      </c>
      <c r="Q187" s="56">
        <f t="shared" si="199"/>
        <v>6677</v>
      </c>
      <c r="R187" s="56">
        <f t="shared" si="199"/>
        <v>12496</v>
      </c>
      <c r="S187" s="56">
        <f t="shared" si="199"/>
        <v>14670</v>
      </c>
      <c r="T187" s="56">
        <f t="shared" si="199"/>
        <v>11144</v>
      </c>
      <c r="U187" s="56">
        <f t="shared" ref="U187" si="200">U181+U182</f>
        <v>20570</v>
      </c>
      <c r="W187" s="56">
        <f>SUM(B187:E187)</f>
        <v>103413</v>
      </c>
      <c r="X187" s="56">
        <f t="shared" si="169"/>
        <v>93176</v>
      </c>
      <c r="Y187" s="56">
        <f t="shared" si="170"/>
        <v>51107</v>
      </c>
      <c r="Z187" s="56">
        <f t="shared" si="150"/>
        <v>40699</v>
      </c>
      <c r="AA187" s="56">
        <f t="shared" si="151"/>
        <v>58880</v>
      </c>
      <c r="AB187" s="45" t="s">
        <v>9</v>
      </c>
      <c r="AD187" s="242">
        <f t="shared" si="152"/>
        <v>0</v>
      </c>
      <c r="AE187" s="242">
        <f t="shared" si="148"/>
        <v>0</v>
      </c>
    </row>
    <row r="188" spans="1:31" ht="15.95" customHeight="1" collapsed="1" x14ac:dyDescent="0.2">
      <c r="AB188" s="45" t="s">
        <v>9</v>
      </c>
    </row>
    <row r="189" spans="1:31" s="42" customFormat="1" ht="15.95" customHeight="1" x14ac:dyDescent="0.2">
      <c r="A189" s="39" t="s">
        <v>179</v>
      </c>
      <c r="B189" s="40"/>
      <c r="C189" s="40"/>
      <c r="D189" s="40"/>
      <c r="E189" s="40"/>
      <c r="F189" s="40"/>
      <c r="G189" s="40"/>
      <c r="H189" s="40"/>
      <c r="I189" s="40"/>
      <c r="J189" s="40"/>
      <c r="K189" s="40"/>
      <c r="L189" s="40"/>
      <c r="M189" s="40"/>
      <c r="N189" s="40"/>
      <c r="O189" s="40"/>
      <c r="P189" s="40"/>
      <c r="Q189" s="40"/>
      <c r="R189" s="40"/>
      <c r="S189" s="40"/>
      <c r="T189" s="40"/>
      <c r="U189" s="40"/>
      <c r="W189" s="40"/>
      <c r="X189" s="40"/>
      <c r="Y189" s="40"/>
      <c r="Z189" s="40"/>
      <c r="AA189" s="40"/>
      <c r="AB189" s="41" t="s">
        <v>9</v>
      </c>
    </row>
    <row r="190" spans="1:31" ht="15.95" customHeight="1" x14ac:dyDescent="0.2">
      <c r="A190" s="43" t="s">
        <v>130</v>
      </c>
      <c r="B190" s="44">
        <f t="shared" ref="B190:H190" si="201">B191+B206</f>
        <v>392500</v>
      </c>
      <c r="C190" s="44">
        <f t="shared" si="201"/>
        <v>472361</v>
      </c>
      <c r="D190" s="44">
        <f t="shared" si="201"/>
        <v>599390</v>
      </c>
      <c r="E190" s="44">
        <f t="shared" si="201"/>
        <v>611492</v>
      </c>
      <c r="F190" s="44">
        <f t="shared" si="201"/>
        <v>688714</v>
      </c>
      <c r="G190" s="44">
        <f t="shared" si="201"/>
        <v>682027</v>
      </c>
      <c r="H190" s="44">
        <f t="shared" si="201"/>
        <v>681953</v>
      </c>
      <c r="I190" s="44">
        <f t="shared" ref="I190:J190" si="202">I191+I206</f>
        <v>725383</v>
      </c>
      <c r="J190" s="44">
        <f t="shared" si="202"/>
        <v>727286</v>
      </c>
      <c r="K190" s="44">
        <f t="shared" ref="K190:L190" si="203">K191+K206</f>
        <v>738943</v>
      </c>
      <c r="L190" s="44">
        <f t="shared" si="203"/>
        <v>758913</v>
      </c>
      <c r="M190" s="44">
        <f t="shared" ref="M190" si="204">M191+M206</f>
        <v>780951</v>
      </c>
      <c r="N190" s="44">
        <f t="shared" ref="N190:O190" si="205">N191+N206</f>
        <v>815438</v>
      </c>
      <c r="O190" s="44">
        <f t="shared" si="205"/>
        <v>821591</v>
      </c>
      <c r="P190" s="44">
        <f t="shared" ref="P190:T190" si="206">P191+P206</f>
        <v>810830</v>
      </c>
      <c r="Q190" s="44">
        <f t="shared" si="206"/>
        <v>809443</v>
      </c>
      <c r="R190" s="44">
        <f t="shared" si="206"/>
        <v>846489</v>
      </c>
      <c r="S190" s="44">
        <f t="shared" si="206"/>
        <v>831384</v>
      </c>
      <c r="T190" s="44">
        <f t="shared" si="206"/>
        <v>854403</v>
      </c>
      <c r="U190" s="44">
        <f t="shared" ref="U190" si="207">U191+U206</f>
        <v>833659</v>
      </c>
      <c r="W190" s="44">
        <f t="shared" ref="W190:W221" si="208">E190</f>
        <v>611492</v>
      </c>
      <c r="X190" s="44">
        <f t="shared" ref="X190:X221" si="209">I190</f>
        <v>725383</v>
      </c>
      <c r="Y190" s="44">
        <f t="shared" ref="Y190:Y221" si="210">M190</f>
        <v>780951</v>
      </c>
      <c r="Z190" s="44">
        <f t="shared" ref="Z190:Z221" si="211">Q190</f>
        <v>809443</v>
      </c>
      <c r="AA190" s="44">
        <f t="shared" ref="AA190:AA221" ca="1" si="212">OFFSET(V190,0,-1)</f>
        <v>833659</v>
      </c>
      <c r="AB190" s="45" t="s">
        <v>9</v>
      </c>
      <c r="AD190" s="242">
        <f t="shared" ref="AD190:AD253" si="213">Q190-Z190</f>
        <v>0</v>
      </c>
      <c r="AE190" s="242">
        <f t="shared" ref="AE190:AE253" ca="1" si="214">AA190-OFFSET(V190,,-1)</f>
        <v>0</v>
      </c>
    </row>
    <row r="191" spans="1:31" ht="15.95" customHeight="1" outlineLevel="1" x14ac:dyDescent="0.2">
      <c r="A191" s="61" t="s">
        <v>131</v>
      </c>
      <c r="B191" s="62">
        <f>SUM(B192:B205)</f>
        <v>292797</v>
      </c>
      <c r="C191" s="62">
        <f>SUM(C192:C205)</f>
        <v>238563</v>
      </c>
      <c r="D191" s="62">
        <f>SUM(D192:D205)</f>
        <v>130924</v>
      </c>
      <c r="E191" s="62">
        <f>SUM(E192:E205)</f>
        <v>51901</v>
      </c>
      <c r="F191" s="62">
        <v>97023</v>
      </c>
      <c r="G191" s="62">
        <v>94370</v>
      </c>
      <c r="H191" s="62">
        <v>91169</v>
      </c>
      <c r="I191" s="62">
        <f t="shared" ref="I191:N191" si="215">SUM(I192:I205)</f>
        <v>89232</v>
      </c>
      <c r="J191" s="62">
        <f t="shared" si="215"/>
        <v>78049</v>
      </c>
      <c r="K191" s="62">
        <f t="shared" si="215"/>
        <v>75850</v>
      </c>
      <c r="L191" s="62">
        <f t="shared" si="215"/>
        <v>82503</v>
      </c>
      <c r="M191" s="62">
        <f t="shared" si="215"/>
        <v>84653</v>
      </c>
      <c r="N191" s="62">
        <f t="shared" si="215"/>
        <v>105897</v>
      </c>
      <c r="O191" s="62">
        <f t="shared" ref="O191:T191" si="216">SUM(O192:O205)</f>
        <v>90111</v>
      </c>
      <c r="P191" s="62">
        <f t="shared" si="216"/>
        <v>98159</v>
      </c>
      <c r="Q191" s="62">
        <f t="shared" si="216"/>
        <v>94187</v>
      </c>
      <c r="R191" s="62">
        <f t="shared" si="216"/>
        <v>116454</v>
      </c>
      <c r="S191" s="62">
        <f t="shared" si="216"/>
        <v>94420</v>
      </c>
      <c r="T191" s="62">
        <f t="shared" si="216"/>
        <v>117083</v>
      </c>
      <c r="U191" s="62">
        <f t="shared" ref="U191" si="217">SUM(U192:U205)</f>
        <v>91585</v>
      </c>
      <c r="W191" s="62">
        <f t="shared" si="208"/>
        <v>51901</v>
      </c>
      <c r="X191" s="62">
        <f t="shared" si="209"/>
        <v>89232</v>
      </c>
      <c r="Y191" s="62">
        <f t="shared" si="210"/>
        <v>84653</v>
      </c>
      <c r="Z191" s="62">
        <f t="shared" si="211"/>
        <v>94187</v>
      </c>
      <c r="AA191" s="62">
        <f t="shared" ca="1" si="212"/>
        <v>91585</v>
      </c>
      <c r="AB191" s="45" t="s">
        <v>9</v>
      </c>
      <c r="AD191" s="242">
        <f t="shared" si="213"/>
        <v>0</v>
      </c>
      <c r="AE191" s="242">
        <f t="shared" ca="1" si="214"/>
        <v>0</v>
      </c>
    </row>
    <row r="192" spans="1:31" ht="15.95" customHeight="1" outlineLevel="1" x14ac:dyDescent="0.2">
      <c r="A192" s="63" t="s">
        <v>132</v>
      </c>
      <c r="B192" s="54">
        <v>291655</v>
      </c>
      <c r="C192" s="54">
        <v>236459</v>
      </c>
      <c r="D192" s="54">
        <v>128270</v>
      </c>
      <c r="E192" s="54">
        <v>543</v>
      </c>
      <c r="F192" s="54">
        <v>3117</v>
      </c>
      <c r="G192" s="54">
        <v>11073</v>
      </c>
      <c r="H192" s="54">
        <v>6074</v>
      </c>
      <c r="I192" s="54">
        <v>10418</v>
      </c>
      <c r="J192" s="54">
        <v>2920</v>
      </c>
      <c r="K192" s="54">
        <v>1824</v>
      </c>
      <c r="L192" s="54">
        <v>7389</v>
      </c>
      <c r="M192" s="54">
        <v>5433</v>
      </c>
      <c r="N192" s="54">
        <v>25558</v>
      </c>
      <c r="O192" s="54">
        <v>7659</v>
      </c>
      <c r="P192" s="54">
        <v>17150</v>
      </c>
      <c r="Q192" s="54">
        <v>11477</v>
      </c>
      <c r="R192" s="54">
        <v>31282</v>
      </c>
      <c r="S192" s="54">
        <v>10379</v>
      </c>
      <c r="T192" s="54">
        <v>31893</v>
      </c>
      <c r="U192" s="54">
        <v>9335</v>
      </c>
      <c r="W192" s="54">
        <f t="shared" si="208"/>
        <v>543</v>
      </c>
      <c r="X192" s="54">
        <f t="shared" si="209"/>
        <v>10418</v>
      </c>
      <c r="Y192" s="54">
        <f t="shared" si="210"/>
        <v>5433</v>
      </c>
      <c r="Z192" s="54">
        <f t="shared" si="211"/>
        <v>11477</v>
      </c>
      <c r="AA192" s="54">
        <f t="shared" ca="1" si="212"/>
        <v>9335</v>
      </c>
      <c r="AB192" s="45" t="s">
        <v>9</v>
      </c>
      <c r="AD192" s="242">
        <f t="shared" si="213"/>
        <v>0</v>
      </c>
      <c r="AE192" s="242">
        <f t="shared" ca="1" si="214"/>
        <v>0</v>
      </c>
    </row>
    <row r="193" spans="1:31" ht="15.95" customHeight="1" outlineLevel="1" x14ac:dyDescent="0.2">
      <c r="A193" s="63" t="s">
        <v>133</v>
      </c>
      <c r="B193" s="54">
        <v>0</v>
      </c>
      <c r="C193" s="54">
        <v>0</v>
      </c>
      <c r="D193" s="54">
        <v>0</v>
      </c>
      <c r="E193" s="54">
        <v>48289</v>
      </c>
      <c r="F193" s="54">
        <v>19181</v>
      </c>
      <c r="G193" s="54">
        <v>9377</v>
      </c>
      <c r="H193" s="54">
        <v>9403</v>
      </c>
      <c r="I193" s="54">
        <v>3434</v>
      </c>
      <c r="J193" s="54">
        <v>0</v>
      </c>
      <c r="K193" s="54">
        <v>0</v>
      </c>
      <c r="L193" s="54">
        <v>0</v>
      </c>
      <c r="M193" s="54">
        <v>0</v>
      </c>
      <c r="N193" s="54">
        <v>0</v>
      </c>
      <c r="O193" s="54">
        <v>0</v>
      </c>
      <c r="P193" s="54">
        <v>0</v>
      </c>
      <c r="Q193" s="54">
        <v>0</v>
      </c>
      <c r="R193" s="54">
        <v>0</v>
      </c>
      <c r="S193" s="54">
        <v>0</v>
      </c>
      <c r="T193" s="54">
        <v>0</v>
      </c>
      <c r="U193" s="54">
        <v>0</v>
      </c>
      <c r="W193" s="54">
        <f t="shared" si="208"/>
        <v>48289</v>
      </c>
      <c r="X193" s="54">
        <f t="shared" si="209"/>
        <v>3434</v>
      </c>
      <c r="Y193" s="54">
        <f t="shared" si="210"/>
        <v>0</v>
      </c>
      <c r="Z193" s="54">
        <f t="shared" si="211"/>
        <v>0</v>
      </c>
      <c r="AA193" s="54">
        <f t="shared" ca="1" si="212"/>
        <v>0</v>
      </c>
      <c r="AB193" s="45" t="s">
        <v>9</v>
      </c>
      <c r="AD193" s="242">
        <f t="shared" si="213"/>
        <v>0</v>
      </c>
      <c r="AE193" s="242">
        <f t="shared" ca="1" si="214"/>
        <v>0</v>
      </c>
    </row>
    <row r="194" spans="1:31" ht="15.95" customHeight="1" outlineLevel="1" x14ac:dyDescent="0.2">
      <c r="A194" s="63" t="s">
        <v>134</v>
      </c>
      <c r="B194" s="54">
        <v>0</v>
      </c>
      <c r="C194" s="54">
        <v>0</v>
      </c>
      <c r="D194" s="54">
        <v>0</v>
      </c>
      <c r="E194" s="54">
        <v>0</v>
      </c>
      <c r="F194" s="54">
        <v>0</v>
      </c>
      <c r="G194" s="54">
        <v>0</v>
      </c>
      <c r="H194" s="54">
        <v>0</v>
      </c>
      <c r="I194" s="54">
        <v>0</v>
      </c>
      <c r="J194" s="54">
        <v>0</v>
      </c>
      <c r="K194" s="54">
        <v>0</v>
      </c>
      <c r="L194" s="54">
        <v>0</v>
      </c>
      <c r="M194" s="54">
        <v>0</v>
      </c>
      <c r="N194" s="54">
        <v>0</v>
      </c>
      <c r="O194" s="54">
        <v>0</v>
      </c>
      <c r="P194" s="54">
        <v>0</v>
      </c>
      <c r="Q194" s="54">
        <v>0</v>
      </c>
      <c r="R194" s="54">
        <v>0</v>
      </c>
      <c r="S194" s="54">
        <v>0</v>
      </c>
      <c r="T194" s="54">
        <v>0</v>
      </c>
      <c r="U194" s="54">
        <v>0</v>
      </c>
      <c r="W194" s="54">
        <f t="shared" si="208"/>
        <v>0</v>
      </c>
      <c r="X194" s="54">
        <f t="shared" si="209"/>
        <v>0</v>
      </c>
      <c r="Y194" s="54">
        <f t="shared" si="210"/>
        <v>0</v>
      </c>
      <c r="Z194" s="54">
        <f t="shared" si="211"/>
        <v>0</v>
      </c>
      <c r="AA194" s="54">
        <f t="shared" ca="1" si="212"/>
        <v>0</v>
      </c>
      <c r="AB194" s="45" t="s">
        <v>9</v>
      </c>
      <c r="AD194" s="242">
        <f t="shared" si="213"/>
        <v>0</v>
      </c>
      <c r="AE194" s="242">
        <f t="shared" ca="1" si="214"/>
        <v>0</v>
      </c>
    </row>
    <row r="195" spans="1:31" ht="15.95" customHeight="1" outlineLevel="1" x14ac:dyDescent="0.2">
      <c r="A195" s="63" t="s">
        <v>135</v>
      </c>
      <c r="B195" s="54">
        <v>0</v>
      </c>
      <c r="C195" s="54">
        <v>0</v>
      </c>
      <c r="D195" s="54">
        <v>0</v>
      </c>
      <c r="E195" s="54">
        <v>0</v>
      </c>
      <c r="F195" s="54">
        <v>8838</v>
      </c>
      <c r="G195" s="54">
        <v>7798</v>
      </c>
      <c r="H195" s="54">
        <v>9345</v>
      </c>
      <c r="I195" s="54">
        <v>8917</v>
      </c>
      <c r="J195" s="54">
        <v>8070</v>
      </c>
      <c r="K195" s="54">
        <v>7767</v>
      </c>
      <c r="L195" s="54">
        <v>8293</v>
      </c>
      <c r="M195" s="54">
        <v>8718</v>
      </c>
      <c r="N195" s="54">
        <v>8286</v>
      </c>
      <c r="O195" s="54">
        <v>8524</v>
      </c>
      <c r="P195" s="54">
        <v>8973</v>
      </c>
      <c r="Q195" s="54">
        <v>9288</v>
      </c>
      <c r="R195" s="54">
        <v>8925</v>
      </c>
      <c r="S195" s="54">
        <v>5973</v>
      </c>
      <c r="T195" s="54">
        <v>7730</v>
      </c>
      <c r="U195" s="54">
        <v>3362</v>
      </c>
      <c r="W195" s="54">
        <f t="shared" si="208"/>
        <v>0</v>
      </c>
      <c r="X195" s="54">
        <f t="shared" si="209"/>
        <v>8917</v>
      </c>
      <c r="Y195" s="54">
        <f t="shared" si="210"/>
        <v>8718</v>
      </c>
      <c r="Z195" s="54">
        <f t="shared" si="211"/>
        <v>9288</v>
      </c>
      <c r="AA195" s="54">
        <f t="shared" ca="1" si="212"/>
        <v>3362</v>
      </c>
      <c r="AB195" s="45" t="s">
        <v>9</v>
      </c>
      <c r="AD195" s="242">
        <f t="shared" si="213"/>
        <v>0</v>
      </c>
      <c r="AE195" s="242">
        <f t="shared" ca="1" si="214"/>
        <v>0</v>
      </c>
    </row>
    <row r="196" spans="1:31" ht="15.95" customHeight="1" outlineLevel="1" x14ac:dyDescent="0.2">
      <c r="A196" s="63" t="s">
        <v>136</v>
      </c>
      <c r="B196" s="54">
        <v>0</v>
      </c>
      <c r="C196" s="54">
        <v>0</v>
      </c>
      <c r="D196" s="54">
        <v>0</v>
      </c>
      <c r="E196" s="54">
        <v>0</v>
      </c>
      <c r="F196" s="54">
        <v>0</v>
      </c>
      <c r="G196" s="54">
        <v>0</v>
      </c>
      <c r="H196" s="54">
        <v>0</v>
      </c>
      <c r="I196" s="54">
        <v>0</v>
      </c>
      <c r="J196" s="54">
        <v>0</v>
      </c>
      <c r="K196" s="54">
        <v>0</v>
      </c>
      <c r="L196" s="54">
        <v>0</v>
      </c>
      <c r="M196" s="54">
        <v>0</v>
      </c>
      <c r="N196" s="54">
        <v>0</v>
      </c>
      <c r="O196" s="54">
        <v>0</v>
      </c>
      <c r="P196" s="54">
        <v>0</v>
      </c>
      <c r="Q196" s="54">
        <v>0</v>
      </c>
      <c r="R196" s="54">
        <v>0</v>
      </c>
      <c r="S196" s="54">
        <v>0</v>
      </c>
      <c r="T196" s="54">
        <v>0</v>
      </c>
      <c r="U196" s="54">
        <v>0</v>
      </c>
      <c r="W196" s="54">
        <f t="shared" si="208"/>
        <v>0</v>
      </c>
      <c r="X196" s="54">
        <f t="shared" si="209"/>
        <v>0</v>
      </c>
      <c r="Y196" s="54">
        <f t="shared" si="210"/>
        <v>0</v>
      </c>
      <c r="Z196" s="54">
        <f t="shared" si="211"/>
        <v>0</v>
      </c>
      <c r="AA196" s="54">
        <f t="shared" ca="1" si="212"/>
        <v>0</v>
      </c>
      <c r="AB196" s="45" t="s">
        <v>9</v>
      </c>
      <c r="AD196" s="242">
        <f t="shared" si="213"/>
        <v>0</v>
      </c>
      <c r="AE196" s="242">
        <f t="shared" ca="1" si="214"/>
        <v>0</v>
      </c>
    </row>
    <row r="197" spans="1:31" ht="15.95" customHeight="1" outlineLevel="1" x14ac:dyDescent="0.2">
      <c r="A197" s="63" t="s">
        <v>137</v>
      </c>
      <c r="B197" s="54">
        <v>1115</v>
      </c>
      <c r="C197" s="54">
        <v>2065</v>
      </c>
      <c r="D197" s="54">
        <v>2569</v>
      </c>
      <c r="E197" s="54">
        <v>2804</v>
      </c>
      <c r="F197" s="54">
        <v>2864</v>
      </c>
      <c r="G197" s="54">
        <v>2897</v>
      </c>
      <c r="H197" s="54">
        <v>2918</v>
      </c>
      <c r="I197" s="54">
        <v>2793</v>
      </c>
      <c r="J197" s="54">
        <v>1488</v>
      </c>
      <c r="K197" s="54">
        <v>1406</v>
      </c>
      <c r="L197" s="54">
        <v>1368</v>
      </c>
      <c r="M197" s="54">
        <v>2548</v>
      </c>
      <c r="N197" s="54">
        <v>1294</v>
      </c>
      <c r="O197" s="54">
        <v>1394</v>
      </c>
      <c r="P197" s="54">
        <v>371</v>
      </c>
      <c r="Q197" s="54">
        <v>805</v>
      </c>
      <c r="R197" s="54">
        <v>991</v>
      </c>
      <c r="S197" s="54">
        <v>1137</v>
      </c>
      <c r="T197" s="54">
        <v>464</v>
      </c>
      <c r="U197" s="54">
        <v>1057</v>
      </c>
      <c r="W197" s="54">
        <f t="shared" si="208"/>
        <v>2804</v>
      </c>
      <c r="X197" s="54">
        <f t="shared" si="209"/>
        <v>2793</v>
      </c>
      <c r="Y197" s="54">
        <f t="shared" si="210"/>
        <v>2548</v>
      </c>
      <c r="Z197" s="54">
        <f t="shared" si="211"/>
        <v>805</v>
      </c>
      <c r="AA197" s="54">
        <f t="shared" ca="1" si="212"/>
        <v>1057</v>
      </c>
      <c r="AB197" s="45" t="s">
        <v>9</v>
      </c>
      <c r="AD197" s="242">
        <f t="shared" si="213"/>
        <v>0</v>
      </c>
      <c r="AE197" s="242">
        <f t="shared" ca="1" si="214"/>
        <v>0</v>
      </c>
    </row>
    <row r="198" spans="1:31" ht="15.95" customHeight="1" outlineLevel="1" x14ac:dyDescent="0.2">
      <c r="A198" s="63" t="s">
        <v>138</v>
      </c>
      <c r="B198" s="54">
        <v>0</v>
      </c>
      <c r="C198" s="54">
        <v>0</v>
      </c>
      <c r="D198" s="54">
        <v>0</v>
      </c>
      <c r="E198" s="54">
        <v>0</v>
      </c>
      <c r="F198" s="54">
        <v>0</v>
      </c>
      <c r="G198" s="54">
        <v>0</v>
      </c>
      <c r="H198" s="54">
        <v>30</v>
      </c>
      <c r="I198" s="54">
        <v>82</v>
      </c>
      <c r="J198" s="54">
        <v>45</v>
      </c>
      <c r="K198" s="54">
        <v>97</v>
      </c>
      <c r="L198" s="54">
        <v>55</v>
      </c>
      <c r="M198" s="54">
        <v>46</v>
      </c>
      <c r="N198" s="54">
        <v>21</v>
      </c>
      <c r="O198" s="54">
        <v>27</v>
      </c>
      <c r="P198" s="54">
        <v>21</v>
      </c>
      <c r="Q198" s="54">
        <v>21</v>
      </c>
      <c r="R198" s="54">
        <v>21</v>
      </c>
      <c r="S198" s="54">
        <v>21</v>
      </c>
      <c r="T198" s="54">
        <v>20</v>
      </c>
      <c r="U198" s="54">
        <v>44</v>
      </c>
      <c r="W198" s="54">
        <f t="shared" si="208"/>
        <v>0</v>
      </c>
      <c r="X198" s="54">
        <f t="shared" si="209"/>
        <v>82</v>
      </c>
      <c r="Y198" s="54">
        <f t="shared" si="210"/>
        <v>46</v>
      </c>
      <c r="Z198" s="54">
        <f t="shared" si="211"/>
        <v>21</v>
      </c>
      <c r="AA198" s="54">
        <f t="shared" ca="1" si="212"/>
        <v>44</v>
      </c>
      <c r="AB198" s="45" t="s">
        <v>9</v>
      </c>
      <c r="AD198" s="242">
        <f t="shared" si="213"/>
        <v>0</v>
      </c>
      <c r="AE198" s="242">
        <f t="shared" ca="1" si="214"/>
        <v>0</v>
      </c>
    </row>
    <row r="199" spans="1:31" ht="15.95" customHeight="1" outlineLevel="1" x14ac:dyDescent="0.2">
      <c r="A199" s="63" t="s">
        <v>139</v>
      </c>
      <c r="B199" s="54">
        <v>0</v>
      </c>
      <c r="C199" s="54">
        <v>0</v>
      </c>
      <c r="D199" s="54">
        <v>0</v>
      </c>
      <c r="E199" s="54">
        <v>146</v>
      </c>
      <c r="F199" s="54">
        <v>70</v>
      </c>
      <c r="G199" s="54">
        <v>85</v>
      </c>
      <c r="H199" s="54">
        <v>70</v>
      </c>
      <c r="I199" s="54">
        <v>70</v>
      </c>
      <c r="J199" s="54">
        <v>70</v>
      </c>
      <c r="K199" s="54">
        <v>70</v>
      </c>
      <c r="L199" s="54">
        <v>70</v>
      </c>
      <c r="M199" s="54">
        <v>70</v>
      </c>
      <c r="N199" s="54">
        <v>70</v>
      </c>
      <c r="O199" s="54">
        <v>70</v>
      </c>
      <c r="P199" s="54">
        <v>81</v>
      </c>
      <c r="Q199" s="54">
        <v>81</v>
      </c>
      <c r="R199" s="54">
        <v>81</v>
      </c>
      <c r="S199" s="54">
        <v>81</v>
      </c>
      <c r="T199" s="54">
        <v>81</v>
      </c>
      <c r="U199" s="54">
        <v>81</v>
      </c>
      <c r="W199" s="54">
        <f t="shared" si="208"/>
        <v>146</v>
      </c>
      <c r="X199" s="54">
        <f t="shared" si="209"/>
        <v>70</v>
      </c>
      <c r="Y199" s="54">
        <f t="shared" si="210"/>
        <v>70</v>
      </c>
      <c r="Z199" s="54">
        <f t="shared" si="211"/>
        <v>81</v>
      </c>
      <c r="AA199" s="54">
        <f t="shared" ca="1" si="212"/>
        <v>81</v>
      </c>
      <c r="AB199" s="45" t="s">
        <v>9</v>
      </c>
      <c r="AD199" s="242">
        <f t="shared" si="213"/>
        <v>0</v>
      </c>
      <c r="AE199" s="242">
        <f t="shared" ca="1" si="214"/>
        <v>0</v>
      </c>
    </row>
    <row r="200" spans="1:31" ht="15.95" customHeight="1" outlineLevel="1" x14ac:dyDescent="0.2">
      <c r="A200" s="63" t="s">
        <v>140</v>
      </c>
      <c r="B200" s="54">
        <v>0</v>
      </c>
      <c r="C200" s="54">
        <v>0</v>
      </c>
      <c r="D200" s="54">
        <v>0</v>
      </c>
      <c r="E200" s="54">
        <v>0</v>
      </c>
      <c r="F200" s="54">
        <v>0</v>
      </c>
      <c r="G200" s="54">
        <v>0</v>
      </c>
      <c r="H200" s="54">
        <v>0</v>
      </c>
      <c r="I200" s="54">
        <v>0</v>
      </c>
      <c r="J200" s="54">
        <v>0</v>
      </c>
      <c r="K200" s="54">
        <v>0</v>
      </c>
      <c r="L200" s="54">
        <v>0</v>
      </c>
      <c r="M200" s="54">
        <v>0</v>
      </c>
      <c r="N200" s="54">
        <v>0</v>
      </c>
      <c r="O200" s="54">
        <v>0</v>
      </c>
      <c r="P200" s="54">
        <v>0</v>
      </c>
      <c r="Q200" s="54">
        <v>0</v>
      </c>
      <c r="R200" s="54">
        <v>0</v>
      </c>
      <c r="S200" s="54">
        <v>0</v>
      </c>
      <c r="T200" s="54">
        <v>0</v>
      </c>
      <c r="U200" s="54">
        <v>0</v>
      </c>
      <c r="W200" s="54">
        <f t="shared" si="208"/>
        <v>0</v>
      </c>
      <c r="X200" s="54">
        <f t="shared" si="209"/>
        <v>0</v>
      </c>
      <c r="Y200" s="54">
        <f t="shared" si="210"/>
        <v>0</v>
      </c>
      <c r="Z200" s="54">
        <f t="shared" si="211"/>
        <v>0</v>
      </c>
      <c r="AA200" s="54">
        <f t="shared" ca="1" si="212"/>
        <v>0</v>
      </c>
      <c r="AB200" s="45" t="s">
        <v>9</v>
      </c>
      <c r="AD200" s="242">
        <f t="shared" si="213"/>
        <v>0</v>
      </c>
      <c r="AE200" s="242">
        <f t="shared" ca="1" si="214"/>
        <v>0</v>
      </c>
    </row>
    <row r="201" spans="1:31" ht="15.95" customHeight="1" outlineLevel="1" x14ac:dyDescent="0.2">
      <c r="A201" s="63" t="s">
        <v>141</v>
      </c>
      <c r="B201" s="54">
        <v>0</v>
      </c>
      <c r="C201" s="54">
        <v>0</v>
      </c>
      <c r="D201" s="54">
        <v>0</v>
      </c>
      <c r="E201" s="54">
        <v>0</v>
      </c>
      <c r="F201" s="54">
        <v>8</v>
      </c>
      <c r="G201" s="54">
        <v>7</v>
      </c>
      <c r="H201" s="54">
        <v>4</v>
      </c>
      <c r="I201" s="54">
        <v>4</v>
      </c>
      <c r="J201" s="54">
        <v>14</v>
      </c>
      <c r="K201" s="54">
        <v>9</v>
      </c>
      <c r="L201" s="54">
        <v>5</v>
      </c>
      <c r="M201" s="54">
        <v>4</v>
      </c>
      <c r="N201" s="54">
        <v>19</v>
      </c>
      <c r="O201" s="54">
        <v>13</v>
      </c>
      <c r="P201" s="54">
        <v>7</v>
      </c>
      <c r="Q201" s="54">
        <v>6</v>
      </c>
      <c r="R201" s="54">
        <v>18</v>
      </c>
      <c r="S201" s="54">
        <v>15</v>
      </c>
      <c r="T201" s="54">
        <v>8</v>
      </c>
      <c r="U201" s="54">
        <v>7</v>
      </c>
      <c r="W201" s="54">
        <f t="shared" si="208"/>
        <v>0</v>
      </c>
      <c r="X201" s="54">
        <f t="shared" si="209"/>
        <v>4</v>
      </c>
      <c r="Y201" s="54">
        <f t="shared" si="210"/>
        <v>4</v>
      </c>
      <c r="Z201" s="54">
        <f t="shared" si="211"/>
        <v>6</v>
      </c>
      <c r="AA201" s="54">
        <f t="shared" ca="1" si="212"/>
        <v>7</v>
      </c>
      <c r="AB201" s="45" t="s">
        <v>9</v>
      </c>
      <c r="AD201" s="242">
        <f t="shared" si="213"/>
        <v>0</v>
      </c>
      <c r="AE201" s="242">
        <f t="shared" ca="1" si="214"/>
        <v>0</v>
      </c>
    </row>
    <row r="202" spans="1:31" ht="15.95" customHeight="1" outlineLevel="1" x14ac:dyDescent="0.2">
      <c r="A202" s="63" t="s">
        <v>142</v>
      </c>
      <c r="B202" s="54">
        <v>0</v>
      </c>
      <c r="C202" s="54">
        <v>0</v>
      </c>
      <c r="D202" s="54">
        <v>0</v>
      </c>
      <c r="E202" s="54">
        <v>0</v>
      </c>
      <c r="F202" s="54">
        <v>0</v>
      </c>
      <c r="G202" s="54">
        <v>0</v>
      </c>
      <c r="H202" s="54">
        <v>0</v>
      </c>
      <c r="I202" s="54">
        <v>0</v>
      </c>
      <c r="J202" s="54">
        <v>0</v>
      </c>
      <c r="K202" s="54">
        <v>0</v>
      </c>
      <c r="L202" s="54">
        <v>0</v>
      </c>
      <c r="M202" s="54">
        <v>0</v>
      </c>
      <c r="N202" s="54">
        <v>0</v>
      </c>
      <c r="O202" s="54">
        <v>0</v>
      </c>
      <c r="P202" s="54">
        <v>0</v>
      </c>
      <c r="Q202" s="54">
        <v>0</v>
      </c>
      <c r="R202" s="54">
        <v>0</v>
      </c>
      <c r="S202" s="54">
        <v>0</v>
      </c>
      <c r="T202" s="54">
        <v>0</v>
      </c>
      <c r="U202" s="54">
        <v>0</v>
      </c>
      <c r="W202" s="54">
        <f t="shared" si="208"/>
        <v>0</v>
      </c>
      <c r="X202" s="54">
        <f t="shared" si="209"/>
        <v>0</v>
      </c>
      <c r="Y202" s="54">
        <f t="shared" si="210"/>
        <v>0</v>
      </c>
      <c r="Z202" s="54">
        <f t="shared" si="211"/>
        <v>0</v>
      </c>
      <c r="AA202" s="54">
        <f t="shared" ca="1" si="212"/>
        <v>0</v>
      </c>
      <c r="AB202" s="45" t="s">
        <v>9</v>
      </c>
      <c r="AD202" s="242">
        <f t="shared" si="213"/>
        <v>0</v>
      </c>
      <c r="AE202" s="242">
        <f t="shared" ca="1" si="214"/>
        <v>0</v>
      </c>
    </row>
    <row r="203" spans="1:31" ht="15.95" customHeight="1" outlineLevel="1" x14ac:dyDescent="0.2">
      <c r="A203" s="63" t="s">
        <v>180</v>
      </c>
      <c r="B203" s="54">
        <v>0</v>
      </c>
      <c r="C203" s="54">
        <v>0</v>
      </c>
      <c r="D203" s="54">
        <v>0</v>
      </c>
      <c r="E203" s="54">
        <v>0</v>
      </c>
      <c r="F203" s="54">
        <v>62674</v>
      </c>
      <c r="G203" s="54">
        <v>62684</v>
      </c>
      <c r="H203" s="54">
        <v>62814</v>
      </c>
      <c r="I203" s="54">
        <v>62874</v>
      </c>
      <c r="J203" s="54">
        <v>64564</v>
      </c>
      <c r="K203" s="54">
        <v>64222</v>
      </c>
      <c r="L203" s="54">
        <v>64904</v>
      </c>
      <c r="M203" s="54">
        <v>67357</v>
      </c>
      <c r="N203" s="54">
        <v>70263</v>
      </c>
      <c r="O203" s="54">
        <v>72043</v>
      </c>
      <c r="P203" s="54">
        <v>71078</v>
      </c>
      <c r="Q203" s="54">
        <v>71962</v>
      </c>
      <c r="R203" s="54">
        <v>74511</v>
      </c>
      <c r="S203" s="54">
        <v>76122</v>
      </c>
      <c r="T203" s="54">
        <v>76171</v>
      </c>
      <c r="U203" s="54">
        <v>76514</v>
      </c>
      <c r="W203" s="54">
        <f t="shared" si="208"/>
        <v>0</v>
      </c>
      <c r="X203" s="54">
        <f t="shared" si="209"/>
        <v>62874</v>
      </c>
      <c r="Y203" s="54">
        <f t="shared" si="210"/>
        <v>67357</v>
      </c>
      <c r="Z203" s="54">
        <f t="shared" si="211"/>
        <v>71962</v>
      </c>
      <c r="AA203" s="54">
        <f t="shared" ca="1" si="212"/>
        <v>76514</v>
      </c>
      <c r="AB203" s="45" t="s">
        <v>9</v>
      </c>
      <c r="AD203" s="242">
        <f t="shared" si="213"/>
        <v>0</v>
      </c>
      <c r="AE203" s="242">
        <f t="shared" ca="1" si="214"/>
        <v>0</v>
      </c>
    </row>
    <row r="204" spans="1:31" ht="15.95" customHeight="1" outlineLevel="1" x14ac:dyDescent="0.2">
      <c r="A204" s="63" t="s">
        <v>181</v>
      </c>
      <c r="B204" s="54">
        <v>0</v>
      </c>
      <c r="C204" s="54">
        <v>0</v>
      </c>
      <c r="D204" s="54">
        <v>0</v>
      </c>
      <c r="E204" s="54">
        <v>0</v>
      </c>
      <c r="F204" s="54">
        <v>0</v>
      </c>
      <c r="G204" s="54">
        <v>0</v>
      </c>
      <c r="H204" s="54">
        <v>0</v>
      </c>
      <c r="I204" s="54">
        <v>0</v>
      </c>
      <c r="J204" s="54">
        <v>0</v>
      </c>
      <c r="K204" s="54">
        <v>0</v>
      </c>
      <c r="L204" s="54">
        <v>0</v>
      </c>
      <c r="M204" s="54">
        <v>0</v>
      </c>
      <c r="N204" s="54">
        <v>0</v>
      </c>
      <c r="O204" s="54">
        <v>0</v>
      </c>
      <c r="P204" s="54">
        <v>0</v>
      </c>
      <c r="Q204" s="54">
        <v>0</v>
      </c>
      <c r="R204" s="54">
        <v>0</v>
      </c>
      <c r="S204" s="54">
        <v>0</v>
      </c>
      <c r="T204" s="54">
        <v>0</v>
      </c>
      <c r="U204" s="54">
        <v>0</v>
      </c>
      <c r="W204" s="54">
        <f t="shared" si="208"/>
        <v>0</v>
      </c>
      <c r="X204" s="54">
        <f t="shared" si="209"/>
        <v>0</v>
      </c>
      <c r="Y204" s="54">
        <f t="shared" si="210"/>
        <v>0</v>
      </c>
      <c r="Z204" s="54">
        <f t="shared" si="211"/>
        <v>0</v>
      </c>
      <c r="AA204" s="54">
        <f t="shared" ca="1" si="212"/>
        <v>0</v>
      </c>
      <c r="AB204" s="45" t="s">
        <v>9</v>
      </c>
      <c r="AD204" s="242">
        <f t="shared" si="213"/>
        <v>0</v>
      </c>
      <c r="AE204" s="242">
        <f t="shared" ca="1" si="214"/>
        <v>0</v>
      </c>
    </row>
    <row r="205" spans="1:31" ht="15.95" customHeight="1" outlineLevel="1" x14ac:dyDescent="0.2">
      <c r="A205" s="63" t="s">
        <v>143</v>
      </c>
      <c r="B205" s="54">
        <v>27</v>
      </c>
      <c r="C205" s="54">
        <v>39</v>
      </c>
      <c r="D205" s="54">
        <v>85</v>
      </c>
      <c r="E205" s="54">
        <v>119</v>
      </c>
      <c r="F205" s="54">
        <v>271</v>
      </c>
      <c r="G205" s="54">
        <v>449</v>
      </c>
      <c r="H205" s="54">
        <v>511</v>
      </c>
      <c r="I205" s="54">
        <v>640</v>
      </c>
      <c r="J205" s="54">
        <v>878</v>
      </c>
      <c r="K205" s="54">
        <v>455</v>
      </c>
      <c r="L205" s="54">
        <v>419</v>
      </c>
      <c r="M205" s="54">
        <v>477</v>
      </c>
      <c r="N205" s="54">
        <v>386</v>
      </c>
      <c r="O205" s="54">
        <v>381</v>
      </c>
      <c r="P205" s="54">
        <v>478</v>
      </c>
      <c r="Q205" s="54">
        <v>547</v>
      </c>
      <c r="R205" s="54">
        <v>625</v>
      </c>
      <c r="S205" s="54">
        <v>692</v>
      </c>
      <c r="T205" s="54">
        <v>716</v>
      </c>
      <c r="U205" s="54">
        <v>1185</v>
      </c>
      <c r="W205" s="54">
        <f t="shared" si="208"/>
        <v>119</v>
      </c>
      <c r="X205" s="54">
        <f t="shared" si="209"/>
        <v>640</v>
      </c>
      <c r="Y205" s="54">
        <f t="shared" si="210"/>
        <v>477</v>
      </c>
      <c r="Z205" s="54">
        <f t="shared" si="211"/>
        <v>547</v>
      </c>
      <c r="AA205" s="54">
        <f t="shared" ca="1" si="212"/>
        <v>1185</v>
      </c>
      <c r="AB205" s="45" t="s">
        <v>9</v>
      </c>
      <c r="AD205" s="242">
        <f t="shared" si="213"/>
        <v>0</v>
      </c>
      <c r="AE205" s="242">
        <f t="shared" ca="1" si="214"/>
        <v>0</v>
      </c>
    </row>
    <row r="206" spans="1:31" ht="15.95" customHeight="1" outlineLevel="1" x14ac:dyDescent="0.2">
      <c r="A206" s="61" t="s">
        <v>144</v>
      </c>
      <c r="B206" s="62">
        <f>SUM(B207:B221)</f>
        <v>99703</v>
      </c>
      <c r="C206" s="62">
        <f>SUM(C207:C221)</f>
        <v>233798</v>
      </c>
      <c r="D206" s="62">
        <f>SUM(D207:D221)</f>
        <v>468466</v>
      </c>
      <c r="E206" s="62">
        <f>SUM(E207:E221)</f>
        <v>559591</v>
      </c>
      <c r="F206" s="62">
        <v>591691</v>
      </c>
      <c r="G206" s="62">
        <v>587657</v>
      </c>
      <c r="H206" s="62">
        <v>590784</v>
      </c>
      <c r="I206" s="62">
        <f t="shared" ref="I206:N206" si="218">SUM(I207:I221)</f>
        <v>636151</v>
      </c>
      <c r="J206" s="62">
        <f t="shared" si="218"/>
        <v>649237</v>
      </c>
      <c r="K206" s="62">
        <f t="shared" si="218"/>
        <v>663093</v>
      </c>
      <c r="L206" s="62">
        <f t="shared" si="218"/>
        <v>676410</v>
      </c>
      <c r="M206" s="62">
        <f t="shared" si="218"/>
        <v>696298</v>
      </c>
      <c r="N206" s="62">
        <f t="shared" si="218"/>
        <v>709541</v>
      </c>
      <c r="O206" s="62">
        <f t="shared" ref="O206:T206" si="219">SUM(O207:O221)</f>
        <v>731480</v>
      </c>
      <c r="P206" s="62">
        <f t="shared" si="219"/>
        <v>712671</v>
      </c>
      <c r="Q206" s="62">
        <f t="shared" si="219"/>
        <v>715256</v>
      </c>
      <c r="R206" s="62">
        <f t="shared" si="219"/>
        <v>730035</v>
      </c>
      <c r="S206" s="62">
        <f t="shared" si="219"/>
        <v>736964</v>
      </c>
      <c r="T206" s="62">
        <f t="shared" si="219"/>
        <v>737320</v>
      </c>
      <c r="U206" s="62">
        <f t="shared" ref="U206" si="220">SUM(U207:U221)</f>
        <v>742074</v>
      </c>
      <c r="W206" s="62">
        <f t="shared" si="208"/>
        <v>559591</v>
      </c>
      <c r="X206" s="62">
        <f t="shared" si="209"/>
        <v>636151</v>
      </c>
      <c r="Y206" s="62">
        <f t="shared" si="210"/>
        <v>696298</v>
      </c>
      <c r="Z206" s="62">
        <f t="shared" si="211"/>
        <v>715256</v>
      </c>
      <c r="AA206" s="62">
        <f t="shared" ca="1" si="212"/>
        <v>742074</v>
      </c>
      <c r="AB206" s="45" t="s">
        <v>9</v>
      </c>
      <c r="AD206" s="242">
        <f t="shared" si="213"/>
        <v>0</v>
      </c>
      <c r="AE206" s="242">
        <f t="shared" ca="1" si="214"/>
        <v>0</v>
      </c>
    </row>
    <row r="207" spans="1:31" ht="15.95" customHeight="1" outlineLevel="1" x14ac:dyDescent="0.2">
      <c r="A207" s="63" t="s">
        <v>135</v>
      </c>
      <c r="B207" s="58">
        <v>0</v>
      </c>
      <c r="C207" s="58">
        <v>0</v>
      </c>
      <c r="D207" s="58">
        <v>0</v>
      </c>
      <c r="E207" s="58">
        <v>0</v>
      </c>
      <c r="F207" s="58">
        <v>360</v>
      </c>
      <c r="G207" s="58">
        <v>831</v>
      </c>
      <c r="H207" s="58">
        <v>787</v>
      </c>
      <c r="I207" s="58">
        <v>370</v>
      </c>
      <c r="J207" s="58">
        <v>374</v>
      </c>
      <c r="K207" s="58">
        <v>261</v>
      </c>
      <c r="L207" s="58">
        <v>651</v>
      </c>
      <c r="M207" s="58">
        <v>373</v>
      </c>
      <c r="N207" s="58">
        <v>840</v>
      </c>
      <c r="O207" s="58">
        <v>406</v>
      </c>
      <c r="P207" s="58">
        <v>887</v>
      </c>
      <c r="Q207" s="58">
        <v>2044</v>
      </c>
      <c r="R207" s="58">
        <v>2668</v>
      </c>
      <c r="S207" s="54">
        <v>775</v>
      </c>
      <c r="T207" s="54">
        <v>1584</v>
      </c>
      <c r="U207" s="54">
        <v>3147</v>
      </c>
      <c r="W207" s="58">
        <f t="shared" si="208"/>
        <v>0</v>
      </c>
      <c r="X207" s="58">
        <f t="shared" si="209"/>
        <v>370</v>
      </c>
      <c r="Y207" s="58">
        <f t="shared" si="210"/>
        <v>373</v>
      </c>
      <c r="Z207" s="58">
        <f t="shared" si="211"/>
        <v>2044</v>
      </c>
      <c r="AA207" s="58">
        <f t="shared" ca="1" si="212"/>
        <v>3147</v>
      </c>
      <c r="AB207" s="45" t="s">
        <v>9</v>
      </c>
      <c r="AD207" s="242">
        <f t="shared" si="213"/>
        <v>0</v>
      </c>
      <c r="AE207" s="242">
        <f t="shared" ca="1" si="214"/>
        <v>0</v>
      </c>
    </row>
    <row r="208" spans="1:31" ht="15.95" customHeight="1" outlineLevel="1" x14ac:dyDescent="0.2">
      <c r="A208" s="63" t="s">
        <v>136</v>
      </c>
      <c r="B208" s="54">
        <v>0</v>
      </c>
      <c r="C208" s="54">
        <v>0</v>
      </c>
      <c r="D208" s="54">
        <v>0</v>
      </c>
      <c r="E208" s="54">
        <v>0</v>
      </c>
      <c r="F208" s="54">
        <v>0</v>
      </c>
      <c r="G208" s="54">
        <v>0</v>
      </c>
      <c r="H208" s="54">
        <v>0</v>
      </c>
      <c r="I208" s="54">
        <v>0</v>
      </c>
      <c r="J208" s="54">
        <v>0</v>
      </c>
      <c r="K208" s="54">
        <v>0</v>
      </c>
      <c r="L208" s="54">
        <v>0</v>
      </c>
      <c r="M208" s="54">
        <v>0</v>
      </c>
      <c r="N208" s="54">
        <v>0</v>
      </c>
      <c r="O208" s="54">
        <v>0</v>
      </c>
      <c r="P208" s="54">
        <v>0</v>
      </c>
      <c r="Q208" s="54">
        <v>0</v>
      </c>
      <c r="R208" s="54">
        <v>0</v>
      </c>
      <c r="S208" s="54">
        <v>0</v>
      </c>
      <c r="T208" s="54">
        <v>0</v>
      </c>
      <c r="U208" s="54">
        <v>0</v>
      </c>
      <c r="W208" s="54">
        <f t="shared" si="208"/>
        <v>0</v>
      </c>
      <c r="X208" s="58">
        <f t="shared" si="209"/>
        <v>0</v>
      </c>
      <c r="Y208" s="58">
        <f t="shared" si="210"/>
        <v>0</v>
      </c>
      <c r="Z208" s="58">
        <f t="shared" si="211"/>
        <v>0</v>
      </c>
      <c r="AA208" s="58">
        <f t="shared" ca="1" si="212"/>
        <v>0</v>
      </c>
      <c r="AB208" s="45" t="s">
        <v>9</v>
      </c>
      <c r="AD208" s="242">
        <f t="shared" si="213"/>
        <v>0</v>
      </c>
      <c r="AE208" s="242">
        <f t="shared" ca="1" si="214"/>
        <v>0</v>
      </c>
    </row>
    <row r="209" spans="1:31" ht="15.95" customHeight="1" outlineLevel="1" x14ac:dyDescent="0.2">
      <c r="A209" s="63" t="s">
        <v>145</v>
      </c>
      <c r="B209" s="54">
        <v>0</v>
      </c>
      <c r="C209" s="54">
        <v>0</v>
      </c>
      <c r="D209" s="54">
        <v>0</v>
      </c>
      <c r="E209" s="54">
        <v>0</v>
      </c>
      <c r="F209" s="54">
        <v>0</v>
      </c>
      <c r="G209" s="54">
        <v>0</v>
      </c>
      <c r="H209" s="54">
        <v>0</v>
      </c>
      <c r="I209" s="54">
        <v>0</v>
      </c>
      <c r="J209" s="54">
        <v>0</v>
      </c>
      <c r="K209" s="54">
        <v>0</v>
      </c>
      <c r="L209" s="54">
        <v>0</v>
      </c>
      <c r="M209" s="54">
        <v>0</v>
      </c>
      <c r="N209" s="54">
        <v>0</v>
      </c>
      <c r="O209" s="54">
        <v>0</v>
      </c>
      <c r="P209" s="54">
        <v>0</v>
      </c>
      <c r="Q209" s="54">
        <v>0</v>
      </c>
      <c r="R209" s="54">
        <v>0</v>
      </c>
      <c r="S209" s="54">
        <v>0</v>
      </c>
      <c r="T209" s="54">
        <v>0</v>
      </c>
      <c r="U209" s="54">
        <v>0</v>
      </c>
      <c r="W209" s="54">
        <f t="shared" si="208"/>
        <v>0</v>
      </c>
      <c r="X209" s="58">
        <f t="shared" si="209"/>
        <v>0</v>
      </c>
      <c r="Y209" s="58">
        <f t="shared" si="210"/>
        <v>0</v>
      </c>
      <c r="Z209" s="58">
        <f t="shared" si="211"/>
        <v>0</v>
      </c>
      <c r="AA209" s="58">
        <f t="shared" ca="1" si="212"/>
        <v>0</v>
      </c>
      <c r="AB209" s="45" t="s">
        <v>9</v>
      </c>
      <c r="AD209" s="242">
        <f t="shared" si="213"/>
        <v>0</v>
      </c>
      <c r="AE209" s="242">
        <f t="shared" ca="1" si="214"/>
        <v>0</v>
      </c>
    </row>
    <row r="210" spans="1:31" ht="15.95" customHeight="1" outlineLevel="1" x14ac:dyDescent="0.2">
      <c r="A210" s="63" t="s">
        <v>134</v>
      </c>
      <c r="B210" s="54">
        <v>0</v>
      </c>
      <c r="C210" s="54">
        <v>0</v>
      </c>
      <c r="D210" s="54">
        <v>0</v>
      </c>
      <c r="E210" s="54">
        <v>0</v>
      </c>
      <c r="F210" s="54">
        <v>0</v>
      </c>
      <c r="G210" s="54">
        <v>0</v>
      </c>
      <c r="H210" s="54">
        <v>0</v>
      </c>
      <c r="I210" s="54">
        <v>0</v>
      </c>
      <c r="J210" s="54">
        <v>0</v>
      </c>
      <c r="K210" s="54">
        <v>0</v>
      </c>
      <c r="L210" s="54">
        <v>0</v>
      </c>
      <c r="M210" s="54">
        <v>0</v>
      </c>
      <c r="N210" s="54">
        <v>0</v>
      </c>
      <c r="O210" s="54">
        <v>0</v>
      </c>
      <c r="P210" s="54">
        <v>0</v>
      </c>
      <c r="Q210" s="54">
        <v>0</v>
      </c>
      <c r="R210" s="54">
        <v>0</v>
      </c>
      <c r="S210" s="54">
        <v>0</v>
      </c>
      <c r="T210" s="54">
        <v>0</v>
      </c>
      <c r="U210" s="54">
        <v>0</v>
      </c>
      <c r="W210" s="54">
        <f t="shared" si="208"/>
        <v>0</v>
      </c>
      <c r="X210" s="58">
        <f t="shared" si="209"/>
        <v>0</v>
      </c>
      <c r="Y210" s="58">
        <f t="shared" si="210"/>
        <v>0</v>
      </c>
      <c r="Z210" s="58">
        <f t="shared" si="211"/>
        <v>0</v>
      </c>
      <c r="AA210" s="58">
        <f t="shared" ca="1" si="212"/>
        <v>0</v>
      </c>
      <c r="AB210" s="45" t="s">
        <v>9</v>
      </c>
      <c r="AD210" s="242">
        <f t="shared" si="213"/>
        <v>0</v>
      </c>
      <c r="AE210" s="242">
        <f t="shared" ca="1" si="214"/>
        <v>0</v>
      </c>
    </row>
    <row r="211" spans="1:31" ht="15.95" customHeight="1" outlineLevel="1" x14ac:dyDescent="0.2">
      <c r="A211" s="63" t="s">
        <v>137</v>
      </c>
      <c r="B211" s="54">
        <v>0</v>
      </c>
      <c r="C211" s="54">
        <v>0</v>
      </c>
      <c r="D211" s="54">
        <v>0</v>
      </c>
      <c r="E211" s="54">
        <v>0</v>
      </c>
      <c r="F211" s="54">
        <v>0</v>
      </c>
      <c r="G211" s="54">
        <v>0</v>
      </c>
      <c r="H211" s="54">
        <v>0</v>
      </c>
      <c r="I211" s="54">
        <v>0</v>
      </c>
      <c r="J211" s="54">
        <v>0</v>
      </c>
      <c r="K211" s="54">
        <v>0</v>
      </c>
      <c r="L211" s="54">
        <v>0</v>
      </c>
      <c r="M211" s="54">
        <v>0</v>
      </c>
      <c r="N211" s="54">
        <v>0</v>
      </c>
      <c r="O211" s="54">
        <v>0</v>
      </c>
      <c r="P211" s="54">
        <v>0</v>
      </c>
      <c r="Q211" s="54">
        <v>0</v>
      </c>
      <c r="R211" s="54">
        <v>0</v>
      </c>
      <c r="S211" s="54">
        <v>0</v>
      </c>
      <c r="T211" s="54">
        <v>0</v>
      </c>
      <c r="U211" s="54">
        <v>0</v>
      </c>
      <c r="W211" s="54">
        <f t="shared" si="208"/>
        <v>0</v>
      </c>
      <c r="X211" s="58">
        <f t="shared" si="209"/>
        <v>0</v>
      </c>
      <c r="Y211" s="58">
        <f t="shared" si="210"/>
        <v>0</v>
      </c>
      <c r="Z211" s="58">
        <f t="shared" si="211"/>
        <v>0</v>
      </c>
      <c r="AA211" s="58">
        <f t="shared" ca="1" si="212"/>
        <v>0</v>
      </c>
      <c r="AB211" s="45" t="s">
        <v>9</v>
      </c>
      <c r="AD211" s="242">
        <f t="shared" si="213"/>
        <v>0</v>
      </c>
      <c r="AE211" s="242">
        <f t="shared" ca="1" si="214"/>
        <v>0</v>
      </c>
    </row>
    <row r="212" spans="1:31" ht="15.95" customHeight="1" outlineLevel="1" x14ac:dyDescent="0.2">
      <c r="A212" s="63" t="s">
        <v>146</v>
      </c>
      <c r="B212" s="54">
        <v>0</v>
      </c>
      <c r="C212" s="54">
        <v>0</v>
      </c>
      <c r="D212" s="54">
        <v>0</v>
      </c>
      <c r="E212" s="54">
        <v>0</v>
      </c>
      <c r="F212" s="54">
        <v>0</v>
      </c>
      <c r="G212" s="54">
        <v>0</v>
      </c>
      <c r="H212" s="54">
        <v>0</v>
      </c>
      <c r="I212" s="54">
        <v>0</v>
      </c>
      <c r="J212" s="54">
        <v>0</v>
      </c>
      <c r="K212" s="54">
        <v>0</v>
      </c>
      <c r="L212" s="54">
        <v>0</v>
      </c>
      <c r="M212" s="54">
        <v>0</v>
      </c>
      <c r="N212" s="54">
        <v>0</v>
      </c>
      <c r="O212" s="54">
        <v>0</v>
      </c>
      <c r="P212" s="54">
        <v>0</v>
      </c>
      <c r="Q212" s="54">
        <v>0</v>
      </c>
      <c r="R212" s="54">
        <v>0</v>
      </c>
      <c r="S212" s="54">
        <v>0</v>
      </c>
      <c r="T212" s="54">
        <v>0</v>
      </c>
      <c r="U212" s="54">
        <v>0</v>
      </c>
      <c r="W212" s="54">
        <f t="shared" si="208"/>
        <v>0</v>
      </c>
      <c r="X212" s="58">
        <f t="shared" si="209"/>
        <v>0</v>
      </c>
      <c r="Y212" s="58">
        <f t="shared" si="210"/>
        <v>0</v>
      </c>
      <c r="Z212" s="58">
        <f t="shared" si="211"/>
        <v>0</v>
      </c>
      <c r="AA212" s="58">
        <f t="shared" ca="1" si="212"/>
        <v>0</v>
      </c>
      <c r="AB212" s="45" t="s">
        <v>9</v>
      </c>
      <c r="AD212" s="242">
        <f t="shared" si="213"/>
        <v>0</v>
      </c>
      <c r="AE212" s="242">
        <f t="shared" ca="1" si="214"/>
        <v>0</v>
      </c>
    </row>
    <row r="213" spans="1:31" ht="15.95" customHeight="1" outlineLevel="1" x14ac:dyDescent="0.2">
      <c r="A213" s="63" t="s">
        <v>138</v>
      </c>
      <c r="B213" s="54">
        <v>0</v>
      </c>
      <c r="C213" s="54">
        <v>0</v>
      </c>
      <c r="D213" s="54">
        <v>0</v>
      </c>
      <c r="E213" s="54">
        <v>0</v>
      </c>
      <c r="F213" s="54">
        <v>0</v>
      </c>
      <c r="G213" s="54">
        <v>0</v>
      </c>
      <c r="H213" s="54">
        <v>0</v>
      </c>
      <c r="I213" s="54">
        <v>0</v>
      </c>
      <c r="J213" s="54">
        <v>0</v>
      </c>
      <c r="K213" s="54">
        <v>0</v>
      </c>
      <c r="L213" s="54">
        <v>0</v>
      </c>
      <c r="M213" s="54">
        <v>0</v>
      </c>
      <c r="N213" s="54">
        <v>0</v>
      </c>
      <c r="O213" s="54">
        <v>0</v>
      </c>
      <c r="P213" s="54">
        <v>0</v>
      </c>
      <c r="Q213" s="54">
        <v>0</v>
      </c>
      <c r="R213" s="54">
        <v>0</v>
      </c>
      <c r="S213" s="54">
        <v>0</v>
      </c>
      <c r="T213" s="54">
        <v>0</v>
      </c>
      <c r="U213" s="54">
        <v>0</v>
      </c>
      <c r="W213" s="54">
        <f t="shared" si="208"/>
        <v>0</v>
      </c>
      <c r="X213" s="58">
        <f t="shared" si="209"/>
        <v>0</v>
      </c>
      <c r="Y213" s="58">
        <f t="shared" si="210"/>
        <v>0</v>
      </c>
      <c r="Z213" s="58">
        <f t="shared" si="211"/>
        <v>0</v>
      </c>
      <c r="AA213" s="58">
        <f t="shared" ca="1" si="212"/>
        <v>0</v>
      </c>
      <c r="AB213" s="45" t="s">
        <v>9</v>
      </c>
      <c r="AD213" s="242">
        <f t="shared" si="213"/>
        <v>0</v>
      </c>
      <c r="AE213" s="242">
        <f t="shared" ca="1" si="214"/>
        <v>0</v>
      </c>
    </row>
    <row r="214" spans="1:31" ht="15.95" customHeight="1" outlineLevel="1" x14ac:dyDescent="0.2">
      <c r="A214" s="63" t="s">
        <v>139</v>
      </c>
      <c r="B214" s="54">
        <v>9169</v>
      </c>
      <c r="C214" s="54">
        <v>16584</v>
      </c>
      <c r="D214" s="54">
        <v>0</v>
      </c>
      <c r="E214" s="54">
        <v>0</v>
      </c>
      <c r="F214" s="54">
        <v>0</v>
      </c>
      <c r="G214" s="54">
        <v>0</v>
      </c>
      <c r="H214" s="54">
        <v>0</v>
      </c>
      <c r="I214" s="54">
        <v>0</v>
      </c>
      <c r="J214" s="54">
        <v>0</v>
      </c>
      <c r="K214" s="54">
        <v>0</v>
      </c>
      <c r="L214" s="54">
        <v>0</v>
      </c>
      <c r="M214" s="54">
        <v>0</v>
      </c>
      <c r="N214" s="54">
        <v>0</v>
      </c>
      <c r="O214" s="54">
        <v>0</v>
      </c>
      <c r="P214" s="54">
        <v>0</v>
      </c>
      <c r="Q214" s="54">
        <v>0</v>
      </c>
      <c r="R214" s="54">
        <v>0</v>
      </c>
      <c r="S214" s="54">
        <v>0</v>
      </c>
      <c r="T214" s="54">
        <v>0</v>
      </c>
      <c r="U214" s="54">
        <v>0</v>
      </c>
      <c r="W214" s="54">
        <f t="shared" si="208"/>
        <v>0</v>
      </c>
      <c r="X214" s="58">
        <f t="shared" si="209"/>
        <v>0</v>
      </c>
      <c r="Y214" s="58">
        <f t="shared" si="210"/>
        <v>0</v>
      </c>
      <c r="Z214" s="58">
        <f t="shared" si="211"/>
        <v>0</v>
      </c>
      <c r="AA214" s="58">
        <f t="shared" ca="1" si="212"/>
        <v>0</v>
      </c>
      <c r="AB214" s="45" t="s">
        <v>9</v>
      </c>
      <c r="AD214" s="242">
        <f t="shared" si="213"/>
        <v>0</v>
      </c>
      <c r="AE214" s="242">
        <f t="shared" ca="1" si="214"/>
        <v>0</v>
      </c>
    </row>
    <row r="215" spans="1:31" ht="15.95" customHeight="1" outlineLevel="1" x14ac:dyDescent="0.2">
      <c r="A215" s="63" t="s">
        <v>140</v>
      </c>
      <c r="B215" s="54">
        <v>0</v>
      </c>
      <c r="C215" s="54">
        <v>0</v>
      </c>
      <c r="D215" s="54">
        <v>0</v>
      </c>
      <c r="E215" s="54">
        <v>0</v>
      </c>
      <c r="F215" s="54">
        <v>0</v>
      </c>
      <c r="G215" s="54">
        <v>0</v>
      </c>
      <c r="H215" s="54">
        <v>0</v>
      </c>
      <c r="I215" s="54">
        <v>0</v>
      </c>
      <c r="J215" s="54">
        <v>0</v>
      </c>
      <c r="K215" s="54">
        <v>0</v>
      </c>
      <c r="L215" s="54">
        <v>0</v>
      </c>
      <c r="M215" s="54">
        <v>0</v>
      </c>
      <c r="N215" s="54">
        <v>0</v>
      </c>
      <c r="O215" s="54">
        <v>0</v>
      </c>
      <c r="P215" s="54">
        <v>0</v>
      </c>
      <c r="Q215" s="54">
        <v>0</v>
      </c>
      <c r="R215" s="54">
        <v>23</v>
      </c>
      <c r="S215" s="54">
        <v>34</v>
      </c>
      <c r="T215" s="54">
        <v>0</v>
      </c>
      <c r="U215" s="54">
        <v>0</v>
      </c>
      <c r="W215" s="54">
        <f t="shared" si="208"/>
        <v>0</v>
      </c>
      <c r="X215" s="58">
        <f t="shared" si="209"/>
        <v>0</v>
      </c>
      <c r="Y215" s="58">
        <f t="shared" si="210"/>
        <v>0</v>
      </c>
      <c r="Z215" s="58">
        <f t="shared" si="211"/>
        <v>0</v>
      </c>
      <c r="AA215" s="58">
        <f t="shared" ca="1" si="212"/>
        <v>0</v>
      </c>
      <c r="AB215" s="45" t="s">
        <v>9</v>
      </c>
      <c r="AD215" s="242">
        <f t="shared" si="213"/>
        <v>0</v>
      </c>
      <c r="AE215" s="242">
        <f t="shared" ca="1" si="214"/>
        <v>0</v>
      </c>
    </row>
    <row r="216" spans="1:31" ht="15.95" customHeight="1" outlineLevel="1" x14ac:dyDescent="0.2">
      <c r="A216" s="63" t="s">
        <v>142</v>
      </c>
      <c r="B216" s="54">
        <v>0</v>
      </c>
      <c r="C216" s="54">
        <v>0</v>
      </c>
      <c r="D216" s="54">
        <v>0</v>
      </c>
      <c r="E216" s="54">
        <v>0</v>
      </c>
      <c r="F216" s="54">
        <v>0</v>
      </c>
      <c r="G216" s="54">
        <v>0</v>
      </c>
      <c r="H216" s="54">
        <v>0</v>
      </c>
      <c r="I216" s="54">
        <v>0</v>
      </c>
      <c r="J216" s="54">
        <v>0</v>
      </c>
      <c r="K216" s="54">
        <v>0</v>
      </c>
      <c r="L216" s="54">
        <v>0</v>
      </c>
      <c r="M216" s="54">
        <v>0</v>
      </c>
      <c r="N216" s="54">
        <v>0</v>
      </c>
      <c r="O216" s="54">
        <v>0</v>
      </c>
      <c r="P216" s="54">
        <v>0</v>
      </c>
      <c r="Q216" s="54">
        <v>0</v>
      </c>
      <c r="R216" s="54">
        <v>0</v>
      </c>
      <c r="S216" s="54">
        <v>0</v>
      </c>
      <c r="T216" s="54">
        <v>0</v>
      </c>
      <c r="U216" s="54">
        <v>0</v>
      </c>
      <c r="W216" s="54">
        <f t="shared" si="208"/>
        <v>0</v>
      </c>
      <c r="X216" s="58">
        <f t="shared" si="209"/>
        <v>0</v>
      </c>
      <c r="Y216" s="58">
        <f t="shared" si="210"/>
        <v>0</v>
      </c>
      <c r="Z216" s="58">
        <f t="shared" si="211"/>
        <v>0</v>
      </c>
      <c r="AA216" s="58">
        <f t="shared" ca="1" si="212"/>
        <v>0</v>
      </c>
      <c r="AB216" s="45" t="s">
        <v>9</v>
      </c>
      <c r="AD216" s="242">
        <f t="shared" si="213"/>
        <v>0</v>
      </c>
      <c r="AE216" s="242">
        <f t="shared" ca="1" si="214"/>
        <v>0</v>
      </c>
    </row>
    <row r="217" spans="1:31" ht="15.95" customHeight="1" outlineLevel="1" x14ac:dyDescent="0.2">
      <c r="A217" s="63" t="s">
        <v>180</v>
      </c>
      <c r="B217" s="54">
        <v>90534</v>
      </c>
      <c r="C217" s="54">
        <v>217214</v>
      </c>
      <c r="D217" s="54">
        <v>468466</v>
      </c>
      <c r="E217" s="54">
        <v>559591</v>
      </c>
      <c r="F217" s="54">
        <v>591323</v>
      </c>
      <c r="G217" s="54">
        <v>586818</v>
      </c>
      <c r="H217" s="54">
        <v>590000</v>
      </c>
      <c r="I217" s="54">
        <v>635472</v>
      </c>
      <c r="J217" s="54">
        <v>648562</v>
      </c>
      <c r="K217" s="54">
        <v>662558</v>
      </c>
      <c r="L217" s="54">
        <v>675497</v>
      </c>
      <c r="M217" s="54">
        <v>695787</v>
      </c>
      <c r="N217" s="54">
        <v>708564</v>
      </c>
      <c r="O217" s="54">
        <v>730980</v>
      </c>
      <c r="P217" s="54">
        <v>711475</v>
      </c>
      <c r="Q217" s="54">
        <v>713132</v>
      </c>
      <c r="R217" s="54">
        <v>727279</v>
      </c>
      <c r="S217" s="54">
        <v>736095</v>
      </c>
      <c r="T217" s="54">
        <v>735677</v>
      </c>
      <c r="U217" s="54">
        <v>738884</v>
      </c>
      <c r="W217" s="54">
        <f t="shared" si="208"/>
        <v>559591</v>
      </c>
      <c r="X217" s="58">
        <f t="shared" si="209"/>
        <v>635472</v>
      </c>
      <c r="Y217" s="58">
        <f t="shared" si="210"/>
        <v>695787</v>
      </c>
      <c r="Z217" s="58">
        <f t="shared" si="211"/>
        <v>713132</v>
      </c>
      <c r="AA217" s="58">
        <f t="shared" ca="1" si="212"/>
        <v>738884</v>
      </c>
      <c r="AB217" s="45" t="s">
        <v>9</v>
      </c>
      <c r="AD217" s="242">
        <f t="shared" si="213"/>
        <v>0</v>
      </c>
      <c r="AE217" s="242">
        <f t="shared" ca="1" si="214"/>
        <v>0</v>
      </c>
    </row>
    <row r="218" spans="1:31" ht="15.95" customHeight="1" outlineLevel="1" x14ac:dyDescent="0.2">
      <c r="A218" s="63" t="s">
        <v>143</v>
      </c>
      <c r="B218" s="54">
        <v>0</v>
      </c>
      <c r="C218" s="54">
        <v>0</v>
      </c>
      <c r="D218" s="54">
        <v>0</v>
      </c>
      <c r="E218" s="54">
        <v>0</v>
      </c>
      <c r="F218" s="54">
        <v>0</v>
      </c>
      <c r="G218" s="54">
        <v>0</v>
      </c>
      <c r="H218" s="54">
        <v>0</v>
      </c>
      <c r="I218" s="54">
        <v>0</v>
      </c>
      <c r="J218" s="54">
        <v>0</v>
      </c>
      <c r="K218" s="54">
        <v>0</v>
      </c>
      <c r="L218" s="54">
        <v>0</v>
      </c>
      <c r="M218" s="54">
        <v>0</v>
      </c>
      <c r="N218" s="54">
        <v>0</v>
      </c>
      <c r="O218" s="54">
        <v>0</v>
      </c>
      <c r="P218" s="54">
        <v>0</v>
      </c>
      <c r="Q218" s="54">
        <v>0</v>
      </c>
      <c r="R218" s="54">
        <v>0</v>
      </c>
      <c r="S218" s="54">
        <v>0</v>
      </c>
      <c r="T218" s="54">
        <v>0</v>
      </c>
      <c r="U218" s="54">
        <v>0</v>
      </c>
      <c r="W218" s="54">
        <f t="shared" si="208"/>
        <v>0</v>
      </c>
      <c r="X218" s="58">
        <f t="shared" si="209"/>
        <v>0</v>
      </c>
      <c r="Y218" s="58">
        <f t="shared" si="210"/>
        <v>0</v>
      </c>
      <c r="Z218" s="58">
        <f t="shared" si="211"/>
        <v>0</v>
      </c>
      <c r="AA218" s="58">
        <f t="shared" ca="1" si="212"/>
        <v>0</v>
      </c>
      <c r="AB218" s="45" t="s">
        <v>9</v>
      </c>
      <c r="AD218" s="242">
        <f t="shared" si="213"/>
        <v>0</v>
      </c>
      <c r="AE218" s="242">
        <f t="shared" ca="1" si="214"/>
        <v>0</v>
      </c>
    </row>
    <row r="219" spans="1:31" ht="15.95" customHeight="1" outlineLevel="1" x14ac:dyDescent="0.2">
      <c r="A219" s="63" t="s">
        <v>147</v>
      </c>
      <c r="B219" s="54">
        <v>0</v>
      </c>
      <c r="C219" s="54">
        <v>0</v>
      </c>
      <c r="D219" s="54">
        <v>0</v>
      </c>
      <c r="E219" s="54">
        <v>0</v>
      </c>
      <c r="F219" s="54">
        <v>0</v>
      </c>
      <c r="G219" s="54">
        <v>0</v>
      </c>
      <c r="H219" s="54">
        <v>0</v>
      </c>
      <c r="I219" s="54">
        <v>0</v>
      </c>
      <c r="J219" s="54">
        <v>0</v>
      </c>
      <c r="K219" s="54">
        <v>0</v>
      </c>
      <c r="L219" s="54">
        <v>0</v>
      </c>
      <c r="M219" s="54">
        <v>0</v>
      </c>
      <c r="N219" s="54">
        <v>0</v>
      </c>
      <c r="O219" s="54">
        <v>0</v>
      </c>
      <c r="P219" s="54">
        <v>0</v>
      </c>
      <c r="Q219" s="54">
        <v>0</v>
      </c>
      <c r="R219" s="54">
        <v>0</v>
      </c>
      <c r="S219" s="54">
        <v>0</v>
      </c>
      <c r="T219" s="54">
        <v>0</v>
      </c>
      <c r="U219" s="54">
        <v>0</v>
      </c>
      <c r="W219" s="54">
        <f t="shared" si="208"/>
        <v>0</v>
      </c>
      <c r="X219" s="58">
        <f t="shared" si="209"/>
        <v>0</v>
      </c>
      <c r="Y219" s="58">
        <f t="shared" si="210"/>
        <v>0</v>
      </c>
      <c r="Z219" s="58">
        <f t="shared" si="211"/>
        <v>0</v>
      </c>
      <c r="AA219" s="58">
        <f t="shared" ca="1" si="212"/>
        <v>0</v>
      </c>
      <c r="AB219" s="45" t="s">
        <v>9</v>
      </c>
      <c r="AD219" s="242">
        <f t="shared" si="213"/>
        <v>0</v>
      </c>
      <c r="AE219" s="242">
        <f t="shared" ca="1" si="214"/>
        <v>0</v>
      </c>
    </row>
    <row r="220" spans="1:31" ht="15.95" customHeight="1" outlineLevel="1" x14ac:dyDescent="0.2">
      <c r="A220" s="63" t="s">
        <v>148</v>
      </c>
      <c r="B220" s="54">
        <v>0</v>
      </c>
      <c r="C220" s="54">
        <v>0</v>
      </c>
      <c r="D220" s="54">
        <v>0</v>
      </c>
      <c r="E220" s="54">
        <v>0</v>
      </c>
      <c r="F220" s="54">
        <v>8</v>
      </c>
      <c r="G220" s="54">
        <v>8</v>
      </c>
      <c r="H220" s="54">
        <v>-3</v>
      </c>
      <c r="I220" s="54">
        <v>309</v>
      </c>
      <c r="J220" s="54">
        <v>301</v>
      </c>
      <c r="K220" s="54">
        <v>274</v>
      </c>
      <c r="L220" s="54">
        <v>262</v>
      </c>
      <c r="M220" s="54">
        <v>138</v>
      </c>
      <c r="N220" s="54">
        <v>137</v>
      </c>
      <c r="O220" s="54">
        <v>93</v>
      </c>
      <c r="P220" s="54">
        <v>308</v>
      </c>
      <c r="Q220" s="54">
        <v>78</v>
      </c>
      <c r="R220" s="54">
        <v>62</v>
      </c>
      <c r="S220" s="54">
        <v>57</v>
      </c>
      <c r="T220" s="54">
        <v>56</v>
      </c>
      <c r="U220" s="54">
        <v>40</v>
      </c>
      <c r="W220" s="54">
        <f t="shared" si="208"/>
        <v>0</v>
      </c>
      <c r="X220" s="58">
        <f t="shared" si="209"/>
        <v>309</v>
      </c>
      <c r="Y220" s="58">
        <f t="shared" si="210"/>
        <v>138</v>
      </c>
      <c r="Z220" s="58">
        <f t="shared" si="211"/>
        <v>78</v>
      </c>
      <c r="AA220" s="58">
        <f t="shared" ca="1" si="212"/>
        <v>40</v>
      </c>
      <c r="AB220" s="45" t="s">
        <v>9</v>
      </c>
      <c r="AD220" s="242">
        <f t="shared" si="213"/>
        <v>0</v>
      </c>
      <c r="AE220" s="242">
        <f t="shared" ca="1" si="214"/>
        <v>0</v>
      </c>
    </row>
    <row r="221" spans="1:31" ht="15.95" customHeight="1" outlineLevel="1" x14ac:dyDescent="0.2">
      <c r="A221" s="63" t="s">
        <v>149</v>
      </c>
      <c r="B221" s="54">
        <v>0</v>
      </c>
      <c r="C221" s="54">
        <v>0</v>
      </c>
      <c r="D221" s="54">
        <v>0</v>
      </c>
      <c r="E221" s="54">
        <v>0</v>
      </c>
      <c r="F221" s="54">
        <v>0</v>
      </c>
      <c r="G221" s="54">
        <v>0</v>
      </c>
      <c r="H221" s="54">
        <v>0</v>
      </c>
      <c r="I221" s="54">
        <v>0</v>
      </c>
      <c r="J221" s="54">
        <v>0</v>
      </c>
      <c r="K221" s="54">
        <v>0</v>
      </c>
      <c r="L221" s="54">
        <v>0</v>
      </c>
      <c r="M221" s="54">
        <v>0</v>
      </c>
      <c r="N221" s="54">
        <v>0</v>
      </c>
      <c r="O221" s="54">
        <v>1</v>
      </c>
      <c r="P221" s="54">
        <v>1</v>
      </c>
      <c r="Q221" s="54">
        <v>2</v>
      </c>
      <c r="R221" s="54">
        <v>3</v>
      </c>
      <c r="S221" s="54">
        <v>3</v>
      </c>
      <c r="T221" s="54">
        <v>3</v>
      </c>
      <c r="U221" s="54">
        <v>3</v>
      </c>
      <c r="W221" s="54">
        <f t="shared" si="208"/>
        <v>0</v>
      </c>
      <c r="X221" s="58">
        <f t="shared" si="209"/>
        <v>0</v>
      </c>
      <c r="Y221" s="58">
        <f t="shared" si="210"/>
        <v>0</v>
      </c>
      <c r="Z221" s="58">
        <f t="shared" si="211"/>
        <v>2</v>
      </c>
      <c r="AA221" s="58">
        <f t="shared" ca="1" si="212"/>
        <v>3</v>
      </c>
      <c r="AB221" s="45" t="s">
        <v>9</v>
      </c>
      <c r="AD221" s="242">
        <f t="shared" si="213"/>
        <v>0</v>
      </c>
      <c r="AE221" s="242">
        <f t="shared" ca="1" si="214"/>
        <v>0</v>
      </c>
    </row>
    <row r="222" spans="1:31" ht="15.95" customHeight="1" x14ac:dyDescent="0.2">
      <c r="A222" s="43" t="s">
        <v>150</v>
      </c>
      <c r="B222" s="44">
        <f t="shared" ref="B222:H222" si="221">B223+B238+B254</f>
        <v>392500</v>
      </c>
      <c r="C222" s="44">
        <f t="shared" si="221"/>
        <v>472361</v>
      </c>
      <c r="D222" s="44">
        <f t="shared" si="221"/>
        <v>599390</v>
      </c>
      <c r="E222" s="44">
        <f t="shared" si="221"/>
        <v>611492</v>
      </c>
      <c r="F222" s="44">
        <f t="shared" si="221"/>
        <v>688714</v>
      </c>
      <c r="G222" s="44">
        <f t="shared" si="221"/>
        <v>682027</v>
      </c>
      <c r="H222" s="44">
        <f t="shared" si="221"/>
        <v>681953</v>
      </c>
      <c r="I222" s="44">
        <f t="shared" ref="I222:J222" si="222">I223+I238+I254</f>
        <v>725383</v>
      </c>
      <c r="J222" s="44">
        <f t="shared" si="222"/>
        <v>727286</v>
      </c>
      <c r="K222" s="44">
        <f t="shared" ref="K222:L222" si="223">K223+K238+K254</f>
        <v>738943</v>
      </c>
      <c r="L222" s="44">
        <f t="shared" si="223"/>
        <v>758913</v>
      </c>
      <c r="M222" s="44">
        <f t="shared" ref="M222" si="224">M223+M238+M254</f>
        <v>780951</v>
      </c>
      <c r="N222" s="44">
        <f t="shared" ref="N222:O222" si="225">N223+N238+N254</f>
        <v>815438</v>
      </c>
      <c r="O222" s="44">
        <f t="shared" si="225"/>
        <v>821591</v>
      </c>
      <c r="P222" s="44">
        <f t="shared" ref="P222:T222" si="226">P223+P238+P254</f>
        <v>810830</v>
      </c>
      <c r="Q222" s="44">
        <f t="shared" si="226"/>
        <v>809443</v>
      </c>
      <c r="R222" s="44">
        <f t="shared" si="226"/>
        <v>846489</v>
      </c>
      <c r="S222" s="44">
        <f t="shared" si="226"/>
        <v>831384</v>
      </c>
      <c r="T222" s="44">
        <f t="shared" si="226"/>
        <v>854403</v>
      </c>
      <c r="U222" s="44">
        <f t="shared" ref="U222" si="227">U223+U238+U254</f>
        <v>833659</v>
      </c>
      <c r="W222" s="44">
        <f t="shared" ref="W222:W253" si="228">E222</f>
        <v>611492</v>
      </c>
      <c r="X222" s="44">
        <f t="shared" ref="X222:X253" si="229">I222</f>
        <v>725383</v>
      </c>
      <c r="Y222" s="44">
        <f t="shared" ref="Y222:Y253" si="230">M222</f>
        <v>780951</v>
      </c>
      <c r="Z222" s="44">
        <f t="shared" ref="Z222:Z253" si="231">Q222</f>
        <v>809443</v>
      </c>
      <c r="AA222" s="44">
        <f t="shared" ref="AA222:AA253" ca="1" si="232">OFFSET(V222,0,-1)</f>
        <v>833659</v>
      </c>
      <c r="AB222" s="45" t="s">
        <v>9</v>
      </c>
      <c r="AD222" s="242">
        <f t="shared" si="213"/>
        <v>0</v>
      </c>
      <c r="AE222" s="242">
        <f t="shared" ca="1" si="214"/>
        <v>0</v>
      </c>
    </row>
    <row r="223" spans="1:31" ht="15.95" customHeight="1" outlineLevel="1" x14ac:dyDescent="0.2">
      <c r="A223" s="61" t="s">
        <v>151</v>
      </c>
      <c r="B223" s="62">
        <f>SUM(B224:B237)</f>
        <v>14866</v>
      </c>
      <c r="C223" s="62">
        <f>SUM(C224:C237)</f>
        <v>49988</v>
      </c>
      <c r="D223" s="62">
        <f>SUM(D224:D237)</f>
        <v>75019</v>
      </c>
      <c r="E223" s="62">
        <f>SUM(E224:E237)</f>
        <v>39050</v>
      </c>
      <c r="F223" s="62">
        <v>56380</v>
      </c>
      <c r="G223" s="62">
        <v>45046</v>
      </c>
      <c r="H223" s="62">
        <v>36936</v>
      </c>
      <c r="I223" s="62">
        <f t="shared" ref="I223:N223" si="233">SUM(I224:I237)</f>
        <v>37914</v>
      </c>
      <c r="J223" s="62">
        <f t="shared" si="233"/>
        <v>39856</v>
      </c>
      <c r="K223" s="62">
        <f t="shared" si="233"/>
        <v>26889</v>
      </c>
      <c r="L223" s="62">
        <f t="shared" si="233"/>
        <v>20328</v>
      </c>
      <c r="M223" s="62">
        <f t="shared" si="233"/>
        <v>28751</v>
      </c>
      <c r="N223" s="62">
        <f t="shared" si="233"/>
        <v>34648</v>
      </c>
      <c r="O223" s="62">
        <f t="shared" ref="O223:T223" si="234">SUM(O224:O237)</f>
        <v>28763</v>
      </c>
      <c r="P223" s="62">
        <f t="shared" si="234"/>
        <v>37947</v>
      </c>
      <c r="Q223" s="62">
        <f t="shared" si="234"/>
        <v>33309</v>
      </c>
      <c r="R223" s="62">
        <f t="shared" si="234"/>
        <v>39434</v>
      </c>
      <c r="S223" s="62">
        <f t="shared" si="234"/>
        <v>48562</v>
      </c>
      <c r="T223" s="62">
        <f t="shared" si="234"/>
        <v>65075</v>
      </c>
      <c r="U223" s="62">
        <f t="shared" ref="U223" si="235">SUM(U224:U237)</f>
        <v>73606</v>
      </c>
      <c r="W223" s="62">
        <f t="shared" si="228"/>
        <v>39050</v>
      </c>
      <c r="X223" s="62">
        <f t="shared" si="229"/>
        <v>37914</v>
      </c>
      <c r="Y223" s="62">
        <f t="shared" si="230"/>
        <v>28751</v>
      </c>
      <c r="Z223" s="62">
        <f t="shared" si="231"/>
        <v>33309</v>
      </c>
      <c r="AA223" s="62">
        <f t="shared" ca="1" si="232"/>
        <v>73606</v>
      </c>
      <c r="AB223" s="45" t="s">
        <v>9</v>
      </c>
      <c r="AD223" s="242">
        <f t="shared" si="213"/>
        <v>0</v>
      </c>
      <c r="AE223" s="242">
        <f t="shared" ca="1" si="214"/>
        <v>0</v>
      </c>
    </row>
    <row r="224" spans="1:31" ht="15.95" customHeight="1" outlineLevel="1" x14ac:dyDescent="0.2">
      <c r="A224" s="63" t="s">
        <v>152</v>
      </c>
      <c r="B224" s="54">
        <v>0</v>
      </c>
      <c r="C224" s="54">
        <v>0</v>
      </c>
      <c r="D224" s="54">
        <v>0</v>
      </c>
      <c r="E224" s="54">
        <v>0</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W224" s="54">
        <f t="shared" si="228"/>
        <v>0</v>
      </c>
      <c r="X224" s="54">
        <f t="shared" si="229"/>
        <v>0</v>
      </c>
      <c r="Y224" s="54">
        <f t="shared" si="230"/>
        <v>0</v>
      </c>
      <c r="Z224" s="54">
        <f t="shared" si="231"/>
        <v>0</v>
      </c>
      <c r="AA224" s="54">
        <f t="shared" ca="1" si="232"/>
        <v>0</v>
      </c>
      <c r="AB224" s="45" t="s">
        <v>9</v>
      </c>
      <c r="AD224" s="242">
        <f t="shared" si="213"/>
        <v>0</v>
      </c>
      <c r="AE224" s="242">
        <f t="shared" ca="1" si="214"/>
        <v>0</v>
      </c>
    </row>
    <row r="225" spans="1:34" ht="15.95" customHeight="1" outlineLevel="1" x14ac:dyDescent="0.2">
      <c r="A225" s="63" t="s">
        <v>153</v>
      </c>
      <c r="B225" s="54">
        <v>6776</v>
      </c>
      <c r="C225" s="54">
        <v>6706</v>
      </c>
      <c r="D225" s="54">
        <v>12168</v>
      </c>
      <c r="E225" s="54">
        <v>-526</v>
      </c>
      <c r="F225" s="54">
        <v>3750</v>
      </c>
      <c r="G225" s="54">
        <v>-399</v>
      </c>
      <c r="H225" s="54">
        <v>4050</v>
      </c>
      <c r="I225" s="54">
        <v>-404</v>
      </c>
      <c r="J225" s="54">
        <v>4000</v>
      </c>
      <c r="K225" s="54">
        <v>-405</v>
      </c>
      <c r="L225" s="54">
        <v>4508</v>
      </c>
      <c r="M225" s="54">
        <v>-315</v>
      </c>
      <c r="N225" s="54">
        <v>4644</v>
      </c>
      <c r="O225" s="54">
        <v>4511</v>
      </c>
      <c r="P225" s="54">
        <v>9739</v>
      </c>
      <c r="Q225" s="54">
        <v>9560</v>
      </c>
      <c r="R225" s="54">
        <v>15092</v>
      </c>
      <c r="S225" s="54">
        <v>27397</v>
      </c>
      <c r="T225" s="54">
        <v>32944</v>
      </c>
      <c r="U225" s="54">
        <v>45360</v>
      </c>
      <c r="W225" s="54">
        <f t="shared" si="228"/>
        <v>-526</v>
      </c>
      <c r="X225" s="54">
        <f t="shared" si="229"/>
        <v>-404</v>
      </c>
      <c r="Y225" s="54">
        <f t="shared" si="230"/>
        <v>-315</v>
      </c>
      <c r="Z225" s="54">
        <f t="shared" si="231"/>
        <v>9560</v>
      </c>
      <c r="AA225" s="54">
        <f t="shared" ca="1" si="232"/>
        <v>45360</v>
      </c>
      <c r="AB225" s="45" t="s">
        <v>9</v>
      </c>
      <c r="AD225" s="242">
        <f t="shared" si="213"/>
        <v>0</v>
      </c>
      <c r="AE225" s="242">
        <f t="shared" ca="1" si="214"/>
        <v>0</v>
      </c>
    </row>
    <row r="226" spans="1:34" ht="15.95" customHeight="1" outlineLevel="1" x14ac:dyDescent="0.2">
      <c r="A226" s="63" t="s">
        <v>182</v>
      </c>
      <c r="B226" s="54">
        <v>0</v>
      </c>
      <c r="C226" s="54">
        <v>0</v>
      </c>
      <c r="D226" s="54">
        <v>0</v>
      </c>
      <c r="E226" s="54">
        <v>0</v>
      </c>
      <c r="F226" s="54">
        <v>0</v>
      </c>
      <c r="G226" s="54">
        <v>0</v>
      </c>
      <c r="H226" s="54">
        <v>97</v>
      </c>
      <c r="I226" s="54">
        <v>85</v>
      </c>
      <c r="J226" s="54">
        <v>85</v>
      </c>
      <c r="K226" s="54">
        <v>80</v>
      </c>
      <c r="L226" s="54">
        <v>68</v>
      </c>
      <c r="M226" s="54">
        <v>68</v>
      </c>
      <c r="N226" s="54">
        <v>75</v>
      </c>
      <c r="O226" s="54">
        <v>67</v>
      </c>
      <c r="P226" s="54">
        <v>68</v>
      </c>
      <c r="Q226" s="54">
        <v>67</v>
      </c>
      <c r="R226" s="54">
        <v>56</v>
      </c>
      <c r="S226" s="54">
        <v>41</v>
      </c>
      <c r="T226" s="54">
        <v>24</v>
      </c>
      <c r="U226" s="54">
        <v>6</v>
      </c>
      <c r="W226" s="54">
        <f t="shared" si="228"/>
        <v>0</v>
      </c>
      <c r="X226" s="54">
        <f t="shared" si="229"/>
        <v>85</v>
      </c>
      <c r="Y226" s="54">
        <f t="shared" si="230"/>
        <v>68</v>
      </c>
      <c r="Z226" s="54">
        <f t="shared" si="231"/>
        <v>67</v>
      </c>
      <c r="AA226" s="54">
        <f t="shared" ca="1" si="232"/>
        <v>6</v>
      </c>
      <c r="AB226" s="45" t="s">
        <v>9</v>
      </c>
      <c r="AD226" s="242">
        <f t="shared" si="213"/>
        <v>0</v>
      </c>
      <c r="AE226" s="242">
        <f t="shared" ca="1" si="214"/>
        <v>0</v>
      </c>
    </row>
    <row r="227" spans="1:34" ht="15.95" customHeight="1" outlineLevel="1" x14ac:dyDescent="0.2">
      <c r="A227" s="63" t="s">
        <v>154</v>
      </c>
      <c r="B227" s="54">
        <v>4967</v>
      </c>
      <c r="C227" s="54">
        <v>35948</v>
      </c>
      <c r="D227" s="54">
        <v>55491</v>
      </c>
      <c r="E227" s="54">
        <v>31316.5</v>
      </c>
      <c r="F227" s="54">
        <v>42043</v>
      </c>
      <c r="G227" s="54">
        <v>31036</v>
      </c>
      <c r="H227" s="54">
        <v>13023</v>
      </c>
      <c r="I227" s="54">
        <v>12118</v>
      </c>
      <c r="J227" s="54">
        <v>10630</v>
      </c>
      <c r="K227" s="54">
        <v>9067</v>
      </c>
      <c r="L227" s="54">
        <v>7143</v>
      </c>
      <c r="M227" s="54">
        <v>6667</v>
      </c>
      <c r="N227" s="54">
        <v>7419</v>
      </c>
      <c r="O227" s="54">
        <v>3367</v>
      </c>
      <c r="P227" s="54">
        <v>2863</v>
      </c>
      <c r="Q227" s="54">
        <v>2692</v>
      </c>
      <c r="R227" s="54">
        <v>2709</v>
      </c>
      <c r="S227" s="54">
        <v>2668</v>
      </c>
      <c r="T227" s="54">
        <v>2492</v>
      </c>
      <c r="U227" s="54">
        <v>1151</v>
      </c>
      <c r="W227" s="54">
        <f t="shared" si="228"/>
        <v>31316.5</v>
      </c>
      <c r="X227" s="54">
        <f t="shared" si="229"/>
        <v>12118</v>
      </c>
      <c r="Y227" s="54">
        <f t="shared" si="230"/>
        <v>6667</v>
      </c>
      <c r="Z227" s="54">
        <f t="shared" si="231"/>
        <v>2692</v>
      </c>
      <c r="AA227" s="54">
        <f t="shared" ca="1" si="232"/>
        <v>1151</v>
      </c>
      <c r="AB227" s="45" t="s">
        <v>9</v>
      </c>
      <c r="AD227" s="242">
        <f t="shared" si="213"/>
        <v>0</v>
      </c>
      <c r="AE227" s="242">
        <f t="shared" ca="1" si="214"/>
        <v>0</v>
      </c>
    </row>
    <row r="228" spans="1:34" ht="15.95" customHeight="1" outlineLevel="1" x14ac:dyDescent="0.2">
      <c r="A228" s="63" t="s">
        <v>155</v>
      </c>
      <c r="B228" s="54">
        <v>508</v>
      </c>
      <c r="C228" s="54">
        <v>658</v>
      </c>
      <c r="D228" s="54">
        <v>1068</v>
      </c>
      <c r="E228" s="54">
        <v>3433</v>
      </c>
      <c r="F228" s="54">
        <v>691</v>
      </c>
      <c r="G228" s="54">
        <v>600</v>
      </c>
      <c r="H228" s="54">
        <v>803</v>
      </c>
      <c r="I228" s="54">
        <v>842</v>
      </c>
      <c r="J228" s="54">
        <v>936</v>
      </c>
      <c r="K228" s="54">
        <v>723</v>
      </c>
      <c r="L228" s="54">
        <v>859</v>
      </c>
      <c r="M228" s="54">
        <v>857</v>
      </c>
      <c r="N228" s="54">
        <v>931</v>
      </c>
      <c r="O228" s="54">
        <v>527</v>
      </c>
      <c r="P228" s="54">
        <v>785</v>
      </c>
      <c r="Q228" s="54">
        <v>823</v>
      </c>
      <c r="R228" s="54">
        <v>918</v>
      </c>
      <c r="S228" s="54">
        <v>660</v>
      </c>
      <c r="T228" s="54">
        <v>746</v>
      </c>
      <c r="U228" s="54">
        <v>660</v>
      </c>
      <c r="W228" s="54">
        <f t="shared" si="228"/>
        <v>3433</v>
      </c>
      <c r="X228" s="54">
        <f t="shared" si="229"/>
        <v>842</v>
      </c>
      <c r="Y228" s="54">
        <f t="shared" si="230"/>
        <v>857</v>
      </c>
      <c r="Z228" s="54">
        <f t="shared" si="231"/>
        <v>823</v>
      </c>
      <c r="AA228" s="54">
        <f t="shared" ca="1" si="232"/>
        <v>660</v>
      </c>
      <c r="AB228" s="45" t="s">
        <v>9</v>
      </c>
      <c r="AD228" s="242">
        <f t="shared" si="213"/>
        <v>0</v>
      </c>
      <c r="AE228" s="242">
        <f t="shared" ca="1" si="214"/>
        <v>0</v>
      </c>
    </row>
    <row r="229" spans="1:34" ht="15.95" customHeight="1" outlineLevel="1" x14ac:dyDescent="0.2">
      <c r="A229" s="63" t="s">
        <v>156</v>
      </c>
      <c r="B229" s="54">
        <v>1054</v>
      </c>
      <c r="C229" s="54">
        <v>5106</v>
      </c>
      <c r="D229" s="54">
        <v>4719</v>
      </c>
      <c r="E229" s="54">
        <v>3216.5</v>
      </c>
      <c r="F229" s="54">
        <v>2112</v>
      </c>
      <c r="G229" s="54">
        <v>5903</v>
      </c>
      <c r="H229" s="54">
        <v>2305</v>
      </c>
      <c r="I229" s="54">
        <v>2466</v>
      </c>
      <c r="J229" s="54">
        <v>1254</v>
      </c>
      <c r="K229" s="54">
        <v>1183</v>
      </c>
      <c r="L229" s="54">
        <v>899</v>
      </c>
      <c r="M229" s="54">
        <v>1653</v>
      </c>
      <c r="N229" s="54">
        <v>1314</v>
      </c>
      <c r="O229" s="54">
        <v>1367</v>
      </c>
      <c r="P229" s="54">
        <v>2560</v>
      </c>
      <c r="Q229" s="54">
        <v>3410</v>
      </c>
      <c r="R229" s="54">
        <v>2234</v>
      </c>
      <c r="S229" s="54">
        <v>2652</v>
      </c>
      <c r="T229" s="54">
        <v>3293</v>
      </c>
      <c r="U229" s="54">
        <v>4261</v>
      </c>
      <c r="W229" s="54">
        <f t="shared" si="228"/>
        <v>3216.5</v>
      </c>
      <c r="X229" s="54">
        <f t="shared" si="229"/>
        <v>2466</v>
      </c>
      <c r="Y229" s="54">
        <f t="shared" si="230"/>
        <v>1653</v>
      </c>
      <c r="Z229" s="54">
        <f t="shared" si="231"/>
        <v>3410</v>
      </c>
      <c r="AA229" s="54">
        <f t="shared" ca="1" si="232"/>
        <v>4261</v>
      </c>
      <c r="AB229" s="45" t="s">
        <v>9</v>
      </c>
      <c r="AD229" s="242">
        <f t="shared" si="213"/>
        <v>0</v>
      </c>
      <c r="AE229" s="242">
        <f t="shared" ca="1" si="214"/>
        <v>0</v>
      </c>
    </row>
    <row r="230" spans="1:34" ht="15.95" customHeight="1" outlineLevel="1" x14ac:dyDescent="0.2">
      <c r="A230" s="63" t="s">
        <v>157</v>
      </c>
      <c r="B230" s="54">
        <v>0</v>
      </c>
      <c r="C230" s="54">
        <v>0</v>
      </c>
      <c r="D230" s="54">
        <v>0</v>
      </c>
      <c r="E230" s="54">
        <v>0</v>
      </c>
      <c r="F230" s="54">
        <v>0</v>
      </c>
      <c r="G230" s="54">
        <v>0</v>
      </c>
      <c r="H230" s="54">
        <v>0</v>
      </c>
      <c r="I230" s="54">
        <v>0</v>
      </c>
      <c r="J230" s="54">
        <v>0</v>
      </c>
      <c r="K230" s="54">
        <v>0</v>
      </c>
      <c r="L230" s="54">
        <v>0</v>
      </c>
      <c r="M230" s="54">
        <v>0</v>
      </c>
      <c r="N230" s="54">
        <v>0</v>
      </c>
      <c r="O230" s="54">
        <v>0</v>
      </c>
      <c r="P230" s="54">
        <v>0</v>
      </c>
      <c r="Q230" s="54">
        <v>0</v>
      </c>
      <c r="R230" s="54">
        <v>0</v>
      </c>
      <c r="S230" s="54">
        <v>0</v>
      </c>
      <c r="T230" s="54">
        <v>0</v>
      </c>
      <c r="U230" s="54">
        <v>0</v>
      </c>
      <c r="W230" s="54">
        <f t="shared" si="228"/>
        <v>0</v>
      </c>
      <c r="X230" s="54">
        <f t="shared" si="229"/>
        <v>0</v>
      </c>
      <c r="Y230" s="54">
        <f t="shared" si="230"/>
        <v>0</v>
      </c>
      <c r="Z230" s="54">
        <f t="shared" si="231"/>
        <v>0</v>
      </c>
      <c r="AA230" s="54">
        <f t="shared" ca="1" si="232"/>
        <v>0</v>
      </c>
      <c r="AB230" s="45" t="s">
        <v>9</v>
      </c>
      <c r="AD230" s="242">
        <f t="shared" si="213"/>
        <v>0</v>
      </c>
      <c r="AE230" s="242">
        <f t="shared" ca="1" si="214"/>
        <v>0</v>
      </c>
    </row>
    <row r="231" spans="1:34" ht="15.95" customHeight="1" outlineLevel="1" x14ac:dyDescent="0.2">
      <c r="A231" s="63" t="s">
        <v>158</v>
      </c>
      <c r="B231" s="54">
        <v>0</v>
      </c>
      <c r="C231" s="54">
        <v>0</v>
      </c>
      <c r="D231" s="54">
        <v>0</v>
      </c>
      <c r="E231" s="54">
        <v>0</v>
      </c>
      <c r="F231" s="54">
        <v>0</v>
      </c>
      <c r="G231" s="54">
        <v>0</v>
      </c>
      <c r="H231" s="54">
        <v>10000</v>
      </c>
      <c r="I231" s="54">
        <v>15969</v>
      </c>
      <c r="J231" s="54">
        <v>15969</v>
      </c>
      <c r="K231" s="54">
        <v>9469</v>
      </c>
      <c r="L231" s="54">
        <v>0</v>
      </c>
      <c r="M231" s="54">
        <v>12761</v>
      </c>
      <c r="N231" s="54">
        <v>12761</v>
      </c>
      <c r="O231" s="54">
        <v>11000</v>
      </c>
      <c r="P231" s="54">
        <v>14000</v>
      </c>
      <c r="Q231" s="54">
        <v>8791</v>
      </c>
      <c r="R231" s="54">
        <v>8791</v>
      </c>
      <c r="S231" s="54">
        <v>6125</v>
      </c>
      <c r="T231" s="54">
        <v>16500</v>
      </c>
      <c r="U231" s="54">
        <v>12995</v>
      </c>
      <c r="W231" s="54">
        <f t="shared" si="228"/>
        <v>0</v>
      </c>
      <c r="X231" s="54">
        <f t="shared" si="229"/>
        <v>15969</v>
      </c>
      <c r="Y231" s="54">
        <f t="shared" si="230"/>
        <v>12761</v>
      </c>
      <c r="Z231" s="54">
        <f t="shared" si="231"/>
        <v>8791</v>
      </c>
      <c r="AA231" s="54">
        <f t="shared" ca="1" si="232"/>
        <v>12995</v>
      </c>
      <c r="AB231" s="45" t="s">
        <v>9</v>
      </c>
      <c r="AD231" s="242">
        <f t="shared" si="213"/>
        <v>0</v>
      </c>
      <c r="AE231" s="242">
        <f t="shared" ca="1" si="214"/>
        <v>0</v>
      </c>
    </row>
    <row r="232" spans="1:34" ht="15.95" customHeight="1" outlineLevel="1" x14ac:dyDescent="0.2">
      <c r="A232" s="63" t="s">
        <v>159</v>
      </c>
      <c r="B232" s="54">
        <v>0</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W232" s="54">
        <f t="shared" si="228"/>
        <v>0</v>
      </c>
      <c r="X232" s="54">
        <f t="shared" si="229"/>
        <v>0</v>
      </c>
      <c r="Y232" s="54">
        <f t="shared" si="230"/>
        <v>0</v>
      </c>
      <c r="Z232" s="54">
        <f t="shared" si="231"/>
        <v>0</v>
      </c>
      <c r="AA232" s="54">
        <f t="shared" ca="1" si="232"/>
        <v>0</v>
      </c>
      <c r="AB232" s="45" t="s">
        <v>9</v>
      </c>
      <c r="AD232" s="242">
        <f t="shared" si="213"/>
        <v>0</v>
      </c>
      <c r="AE232" s="242">
        <f t="shared" ca="1" si="214"/>
        <v>0</v>
      </c>
    </row>
    <row r="233" spans="1:34" ht="15.95" customHeight="1" outlineLevel="1" x14ac:dyDescent="0.2">
      <c r="A233" s="63" t="s">
        <v>183</v>
      </c>
      <c r="B233" s="54">
        <v>0</v>
      </c>
      <c r="C233" s="54">
        <v>0</v>
      </c>
      <c r="D233" s="54">
        <v>0</v>
      </c>
      <c r="E233" s="54">
        <v>0</v>
      </c>
      <c r="F233" s="54">
        <v>6025</v>
      </c>
      <c r="G233" s="54">
        <v>6026</v>
      </c>
      <c r="H233" s="54">
        <v>6038</v>
      </c>
      <c r="I233" s="54">
        <v>6043</v>
      </c>
      <c r="J233" s="54">
        <v>6206</v>
      </c>
      <c r="K233" s="54">
        <v>6428</v>
      </c>
      <c r="L233" s="54">
        <v>6465</v>
      </c>
      <c r="M233" s="54">
        <v>6612</v>
      </c>
      <c r="N233" s="54">
        <v>6823</v>
      </c>
      <c r="O233" s="54">
        <v>7182</v>
      </c>
      <c r="P233" s="54">
        <v>7034</v>
      </c>
      <c r="Q233" s="54">
        <v>7051</v>
      </c>
      <c r="R233" s="54">
        <v>7162</v>
      </c>
      <c r="S233" s="54">
        <v>7317</v>
      </c>
      <c r="T233" s="54">
        <v>7323</v>
      </c>
      <c r="U233" s="54">
        <v>7355</v>
      </c>
      <c r="W233" s="54">
        <f t="shared" si="228"/>
        <v>0</v>
      </c>
      <c r="X233" s="54">
        <f t="shared" si="229"/>
        <v>6043</v>
      </c>
      <c r="Y233" s="54">
        <f t="shared" si="230"/>
        <v>6612</v>
      </c>
      <c r="Z233" s="54">
        <f t="shared" si="231"/>
        <v>7051</v>
      </c>
      <c r="AA233" s="54">
        <f t="shared" ca="1" si="232"/>
        <v>7355</v>
      </c>
      <c r="AB233" s="45" t="s">
        <v>9</v>
      </c>
      <c r="AD233" s="242">
        <f t="shared" si="213"/>
        <v>0</v>
      </c>
      <c r="AE233" s="242">
        <f t="shared" ca="1" si="214"/>
        <v>0</v>
      </c>
    </row>
    <row r="234" spans="1:34" ht="15.95" customHeight="1" outlineLevel="1" x14ac:dyDescent="0.2">
      <c r="A234" s="63" t="s">
        <v>184</v>
      </c>
      <c r="B234" s="54">
        <v>0</v>
      </c>
      <c r="C234" s="54">
        <v>0</v>
      </c>
      <c r="D234" s="54">
        <v>0</v>
      </c>
      <c r="E234" s="54">
        <v>0</v>
      </c>
      <c r="F234" s="54">
        <v>186</v>
      </c>
      <c r="G234" s="54">
        <v>312</v>
      </c>
      <c r="H234" s="54">
        <v>392</v>
      </c>
      <c r="I234" s="54">
        <v>438</v>
      </c>
      <c r="J234" s="54">
        <v>486</v>
      </c>
      <c r="K234" s="54">
        <v>306</v>
      </c>
      <c r="L234" s="54">
        <v>365</v>
      </c>
      <c r="M234" s="54">
        <v>425</v>
      </c>
      <c r="N234" s="54">
        <v>488</v>
      </c>
      <c r="O234" s="54">
        <v>554</v>
      </c>
      <c r="P234" s="54">
        <v>262</v>
      </c>
      <c r="Q234" s="54">
        <v>319</v>
      </c>
      <c r="R234" s="54">
        <v>355</v>
      </c>
      <c r="S234" s="54">
        <v>367</v>
      </c>
      <c r="T234" s="54">
        <v>382</v>
      </c>
      <c r="U234" s="54">
        <v>483</v>
      </c>
      <c r="W234" s="54">
        <f t="shared" si="228"/>
        <v>0</v>
      </c>
      <c r="X234" s="54">
        <f t="shared" si="229"/>
        <v>438</v>
      </c>
      <c r="Y234" s="54">
        <f t="shared" si="230"/>
        <v>425</v>
      </c>
      <c r="Z234" s="54">
        <f t="shared" si="231"/>
        <v>319</v>
      </c>
      <c r="AA234" s="54">
        <f t="shared" ca="1" si="232"/>
        <v>483</v>
      </c>
      <c r="AB234" s="45" t="s">
        <v>9</v>
      </c>
      <c r="AD234" s="242">
        <f t="shared" si="213"/>
        <v>0</v>
      </c>
      <c r="AE234" s="242">
        <f t="shared" ca="1" si="214"/>
        <v>0</v>
      </c>
    </row>
    <row r="235" spans="1:34" ht="15.95" customHeight="1" outlineLevel="1" x14ac:dyDescent="0.2">
      <c r="A235" s="63" t="s">
        <v>161</v>
      </c>
      <c r="B235" s="54">
        <v>0</v>
      </c>
      <c r="C235" s="54">
        <v>0</v>
      </c>
      <c r="D235" s="54">
        <v>0</v>
      </c>
      <c r="E235" s="54">
        <v>0</v>
      </c>
      <c r="F235" s="54">
        <v>0</v>
      </c>
      <c r="G235" s="54">
        <v>0</v>
      </c>
      <c r="H235" s="54">
        <v>0</v>
      </c>
      <c r="I235" s="54">
        <v>0</v>
      </c>
      <c r="J235" s="54">
        <v>0</v>
      </c>
      <c r="K235" s="54">
        <v>0</v>
      </c>
      <c r="L235" s="54">
        <v>0</v>
      </c>
      <c r="M235" s="54">
        <v>0</v>
      </c>
      <c r="N235" s="54">
        <v>0</v>
      </c>
      <c r="O235" s="54">
        <v>0</v>
      </c>
      <c r="P235" s="54">
        <v>0</v>
      </c>
      <c r="Q235" s="54">
        <v>0</v>
      </c>
      <c r="R235" s="54">
        <v>0</v>
      </c>
      <c r="S235" s="54">
        <v>0</v>
      </c>
      <c r="T235" s="54">
        <v>0</v>
      </c>
      <c r="U235" s="54">
        <v>0</v>
      </c>
      <c r="W235" s="54">
        <f t="shared" si="228"/>
        <v>0</v>
      </c>
      <c r="X235" s="54">
        <f t="shared" si="229"/>
        <v>0</v>
      </c>
      <c r="Y235" s="54">
        <f t="shared" si="230"/>
        <v>0</v>
      </c>
      <c r="Z235" s="54">
        <f t="shared" si="231"/>
        <v>0</v>
      </c>
      <c r="AA235" s="54">
        <f t="shared" ca="1" si="232"/>
        <v>0</v>
      </c>
      <c r="AB235" s="45" t="s">
        <v>9</v>
      </c>
      <c r="AD235" s="242">
        <f t="shared" si="213"/>
        <v>0</v>
      </c>
      <c r="AE235" s="242">
        <f t="shared" ca="1" si="214"/>
        <v>0</v>
      </c>
    </row>
    <row r="236" spans="1:34" ht="15.95" customHeight="1" outlineLevel="1" x14ac:dyDescent="0.2">
      <c r="A236" s="63" t="s">
        <v>162</v>
      </c>
      <c r="B236" s="54">
        <v>0</v>
      </c>
      <c r="C236" s="54">
        <v>0</v>
      </c>
      <c r="D236" s="54">
        <v>0</v>
      </c>
      <c r="E236" s="54">
        <v>0</v>
      </c>
      <c r="F236" s="54">
        <v>0</v>
      </c>
      <c r="G236" s="54">
        <v>0</v>
      </c>
      <c r="H236" s="54">
        <v>0</v>
      </c>
      <c r="I236" s="54">
        <v>0</v>
      </c>
      <c r="J236" s="54">
        <v>0</v>
      </c>
      <c r="K236" s="54">
        <v>0</v>
      </c>
      <c r="L236" s="54">
        <v>0</v>
      </c>
      <c r="M236" s="54">
        <v>0</v>
      </c>
      <c r="N236" s="54">
        <v>0</v>
      </c>
      <c r="O236" s="54">
        <v>0</v>
      </c>
      <c r="P236" s="54">
        <v>0</v>
      </c>
      <c r="Q236" s="54">
        <v>0</v>
      </c>
      <c r="R236" s="54">
        <v>698</v>
      </c>
      <c r="S236" s="54">
        <v>0</v>
      </c>
      <c r="T236" s="54">
        <v>0</v>
      </c>
      <c r="U236" s="54">
        <v>0</v>
      </c>
      <c r="W236" s="54">
        <f t="shared" si="228"/>
        <v>0</v>
      </c>
      <c r="X236" s="54">
        <f t="shared" si="229"/>
        <v>0</v>
      </c>
      <c r="Y236" s="54">
        <f t="shared" si="230"/>
        <v>0</v>
      </c>
      <c r="Z236" s="54">
        <f t="shared" si="231"/>
        <v>0</v>
      </c>
      <c r="AA236" s="54">
        <f t="shared" ca="1" si="232"/>
        <v>0</v>
      </c>
      <c r="AB236" s="45" t="s">
        <v>9</v>
      </c>
      <c r="AD236" s="242">
        <f t="shared" si="213"/>
        <v>0</v>
      </c>
      <c r="AE236" s="242">
        <f t="shared" ca="1" si="214"/>
        <v>0</v>
      </c>
    </row>
    <row r="237" spans="1:34" ht="15.95" customHeight="1" outlineLevel="1" x14ac:dyDescent="0.2">
      <c r="A237" s="63" t="s">
        <v>163</v>
      </c>
      <c r="B237" s="54">
        <v>1561</v>
      </c>
      <c r="C237" s="54">
        <v>1570</v>
      </c>
      <c r="D237" s="54">
        <v>1573</v>
      </c>
      <c r="E237" s="54">
        <v>1610</v>
      </c>
      <c r="F237" s="54">
        <v>1573</v>
      </c>
      <c r="G237" s="54">
        <v>1568</v>
      </c>
      <c r="H237" s="54">
        <v>228</v>
      </c>
      <c r="I237" s="54">
        <v>357</v>
      </c>
      <c r="J237" s="54">
        <v>290</v>
      </c>
      <c r="K237" s="54">
        <v>38</v>
      </c>
      <c r="L237" s="54">
        <v>21</v>
      </c>
      <c r="M237" s="54">
        <v>23</v>
      </c>
      <c r="N237" s="54">
        <v>193</v>
      </c>
      <c r="O237" s="54">
        <v>188</v>
      </c>
      <c r="P237" s="54">
        <v>636</v>
      </c>
      <c r="Q237" s="54">
        <v>596</v>
      </c>
      <c r="R237" s="54">
        <v>1419</v>
      </c>
      <c r="S237" s="54">
        <v>1335</v>
      </c>
      <c r="T237" s="54">
        <v>1371</v>
      </c>
      <c r="U237" s="54">
        <v>1335</v>
      </c>
      <c r="W237" s="54">
        <f t="shared" si="228"/>
        <v>1610</v>
      </c>
      <c r="X237" s="54">
        <f t="shared" si="229"/>
        <v>357</v>
      </c>
      <c r="Y237" s="54">
        <f t="shared" si="230"/>
        <v>23</v>
      </c>
      <c r="Z237" s="54">
        <f t="shared" si="231"/>
        <v>596</v>
      </c>
      <c r="AA237" s="54">
        <f t="shared" ca="1" si="232"/>
        <v>1335</v>
      </c>
      <c r="AB237" s="45" t="s">
        <v>9</v>
      </c>
      <c r="AD237" s="242">
        <f t="shared" si="213"/>
        <v>0</v>
      </c>
      <c r="AE237" s="242">
        <f t="shared" ca="1" si="214"/>
        <v>0</v>
      </c>
    </row>
    <row r="238" spans="1:34" ht="15.95" customHeight="1" outlineLevel="1" x14ac:dyDescent="0.2">
      <c r="A238" s="61" t="s">
        <v>164</v>
      </c>
      <c r="B238" s="62">
        <f>SUM(B239:B253)</f>
        <v>322524</v>
      </c>
      <c r="C238" s="62">
        <f>SUM(C239:C253)</f>
        <v>346131</v>
      </c>
      <c r="D238" s="62">
        <f>SUM(D239:D253)</f>
        <v>397002</v>
      </c>
      <c r="E238" s="62">
        <f>SUM(E239:E253)</f>
        <v>427594</v>
      </c>
      <c r="F238" s="62">
        <v>452884</v>
      </c>
      <c r="G238" s="62">
        <v>450470</v>
      </c>
      <c r="H238" s="62">
        <v>456604</v>
      </c>
      <c r="I238" s="62">
        <f t="shared" ref="I238:N238" si="236">SUM(I239:I253)</f>
        <v>475414</v>
      </c>
      <c r="J238" s="62">
        <f t="shared" si="236"/>
        <v>490020</v>
      </c>
      <c r="K238" s="62">
        <f t="shared" si="236"/>
        <v>502317</v>
      </c>
      <c r="L238" s="62">
        <f t="shared" si="236"/>
        <v>518581</v>
      </c>
      <c r="M238" s="62">
        <f t="shared" si="236"/>
        <v>537299</v>
      </c>
      <c r="N238" s="62">
        <f t="shared" si="236"/>
        <v>553797</v>
      </c>
      <c r="O238" s="62">
        <f t="shared" ref="O238:T238" si="237">SUM(O239:O253)</f>
        <v>569579</v>
      </c>
      <c r="P238" s="62">
        <f t="shared" si="237"/>
        <v>561201</v>
      </c>
      <c r="Q238" s="62">
        <f t="shared" si="237"/>
        <v>566565</v>
      </c>
      <c r="R238" s="62">
        <f t="shared" si="237"/>
        <v>584990</v>
      </c>
      <c r="S238" s="62">
        <f t="shared" si="237"/>
        <v>568421</v>
      </c>
      <c r="T238" s="62">
        <f t="shared" si="237"/>
        <v>574157</v>
      </c>
      <c r="U238" s="62">
        <f t="shared" ref="U238" si="238">SUM(U239:U253)</f>
        <v>547311</v>
      </c>
      <c r="W238" s="62">
        <f t="shared" si="228"/>
        <v>427594</v>
      </c>
      <c r="X238" s="62">
        <f t="shared" si="229"/>
        <v>475414</v>
      </c>
      <c r="Y238" s="62">
        <f t="shared" si="230"/>
        <v>537299</v>
      </c>
      <c r="Z238" s="62">
        <f t="shared" si="231"/>
        <v>566565</v>
      </c>
      <c r="AA238" s="62">
        <f t="shared" ca="1" si="232"/>
        <v>547311</v>
      </c>
      <c r="AB238" s="45" t="s">
        <v>9</v>
      </c>
      <c r="AD238" s="242">
        <f t="shared" si="213"/>
        <v>0</v>
      </c>
      <c r="AE238" s="242">
        <f t="shared" ca="1" si="214"/>
        <v>0</v>
      </c>
      <c r="AH238" s="34"/>
    </row>
    <row r="239" spans="1:34" ht="15.95" customHeight="1" outlineLevel="1" x14ac:dyDescent="0.2">
      <c r="A239" s="63" t="s">
        <v>152</v>
      </c>
      <c r="B239" s="54">
        <v>0</v>
      </c>
      <c r="C239" s="54">
        <v>0</v>
      </c>
      <c r="D239" s="54">
        <v>0</v>
      </c>
      <c r="E239" s="54">
        <v>0</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W239" s="54">
        <f t="shared" si="228"/>
        <v>0</v>
      </c>
      <c r="X239" s="54">
        <f t="shared" si="229"/>
        <v>0</v>
      </c>
      <c r="Y239" s="54">
        <f t="shared" si="230"/>
        <v>0</v>
      </c>
      <c r="Z239" s="54">
        <f t="shared" si="231"/>
        <v>0</v>
      </c>
      <c r="AA239" s="54">
        <f t="shared" ca="1" si="232"/>
        <v>0</v>
      </c>
      <c r="AB239" s="45" t="s">
        <v>9</v>
      </c>
      <c r="AD239" s="242">
        <f t="shared" si="213"/>
        <v>0</v>
      </c>
      <c r="AE239" s="242">
        <f t="shared" ca="1" si="214"/>
        <v>0</v>
      </c>
    </row>
    <row r="240" spans="1:34" ht="15.95" customHeight="1" outlineLevel="1" x14ac:dyDescent="0.2">
      <c r="A240" s="63" t="s">
        <v>153</v>
      </c>
      <c r="B240" s="54">
        <v>305352</v>
      </c>
      <c r="C240" s="54">
        <v>305848</v>
      </c>
      <c r="D240" s="54">
        <v>306135</v>
      </c>
      <c r="E240" s="54">
        <v>318356</v>
      </c>
      <c r="F240" s="54">
        <v>322276</v>
      </c>
      <c r="G240" s="54">
        <v>320598</v>
      </c>
      <c r="H240" s="54">
        <v>324129</v>
      </c>
      <c r="I240" s="54">
        <v>333704</v>
      </c>
      <c r="J240" s="54">
        <v>342231</v>
      </c>
      <c r="K240" s="54">
        <v>348843</v>
      </c>
      <c r="L240" s="54">
        <v>358897</v>
      </c>
      <c r="M240" s="54">
        <v>370439</v>
      </c>
      <c r="N240" s="54">
        <v>380730</v>
      </c>
      <c r="O240" s="54">
        <v>387121</v>
      </c>
      <c r="P240" s="54">
        <v>383966</v>
      </c>
      <c r="Q240" s="54">
        <v>383581</v>
      </c>
      <c r="R240" s="54">
        <v>392480</v>
      </c>
      <c r="S240" s="54">
        <v>374508</v>
      </c>
      <c r="T240" s="54">
        <v>376624</v>
      </c>
      <c r="U240" s="54">
        <v>357263</v>
      </c>
      <c r="W240" s="54">
        <f t="shared" si="228"/>
        <v>318356</v>
      </c>
      <c r="X240" s="54">
        <f t="shared" si="229"/>
        <v>333704</v>
      </c>
      <c r="Y240" s="54">
        <f t="shared" si="230"/>
        <v>370439</v>
      </c>
      <c r="Z240" s="54">
        <f t="shared" si="231"/>
        <v>383581</v>
      </c>
      <c r="AA240" s="54">
        <f t="shared" ca="1" si="232"/>
        <v>357263</v>
      </c>
      <c r="AB240" s="45" t="s">
        <v>9</v>
      </c>
      <c r="AD240" s="242">
        <f t="shared" si="213"/>
        <v>0</v>
      </c>
      <c r="AE240" s="242">
        <f t="shared" ca="1" si="214"/>
        <v>0</v>
      </c>
    </row>
    <row r="241" spans="1:33" ht="15.95" customHeight="1" outlineLevel="1" x14ac:dyDescent="0.2">
      <c r="A241" s="63" t="s">
        <v>182</v>
      </c>
      <c r="B241" s="54">
        <v>0</v>
      </c>
      <c r="C241" s="54">
        <v>0</v>
      </c>
      <c r="D241" s="54">
        <v>0</v>
      </c>
      <c r="E241" s="54">
        <v>0</v>
      </c>
      <c r="F241" s="54">
        <v>0</v>
      </c>
      <c r="G241" s="54">
        <v>0</v>
      </c>
      <c r="H241" s="54">
        <v>-106</v>
      </c>
      <c r="I241" s="54">
        <v>219</v>
      </c>
      <c r="J241" s="54">
        <v>202</v>
      </c>
      <c r="K241" s="54">
        <v>180</v>
      </c>
      <c r="L241" s="54">
        <v>178</v>
      </c>
      <c r="M241" s="54">
        <v>65</v>
      </c>
      <c r="N241" s="54">
        <v>55</v>
      </c>
      <c r="O241" s="54">
        <v>-32</v>
      </c>
      <c r="P241" s="54">
        <v>21</v>
      </c>
      <c r="Q241" s="54">
        <v>5</v>
      </c>
      <c r="R241" s="54">
        <v>0</v>
      </c>
      <c r="S241" s="54">
        <v>0</v>
      </c>
      <c r="T241" s="54">
        <v>0</v>
      </c>
      <c r="U241" s="54">
        <v>0</v>
      </c>
      <c r="W241" s="54">
        <f t="shared" si="228"/>
        <v>0</v>
      </c>
      <c r="X241" s="54">
        <f t="shared" si="229"/>
        <v>219</v>
      </c>
      <c r="Y241" s="54">
        <f t="shared" si="230"/>
        <v>65</v>
      </c>
      <c r="Z241" s="54">
        <f t="shared" si="231"/>
        <v>5</v>
      </c>
      <c r="AA241" s="54">
        <f t="shared" ca="1" si="232"/>
        <v>0</v>
      </c>
      <c r="AB241" s="45" t="s">
        <v>9</v>
      </c>
      <c r="AD241" s="242">
        <f t="shared" si="213"/>
        <v>0</v>
      </c>
      <c r="AE241" s="242">
        <f t="shared" ca="1" si="214"/>
        <v>0</v>
      </c>
    </row>
    <row r="242" spans="1:33" ht="15.95" customHeight="1" outlineLevel="1" x14ac:dyDescent="0.2">
      <c r="A242" s="63" t="s">
        <v>154</v>
      </c>
      <c r="B242" s="54">
        <v>0</v>
      </c>
      <c r="C242" s="54">
        <v>0</v>
      </c>
      <c r="D242" s="54">
        <v>0</v>
      </c>
      <c r="E242" s="54">
        <v>0</v>
      </c>
      <c r="F242" s="54">
        <v>0</v>
      </c>
      <c r="G242" s="54">
        <v>0</v>
      </c>
      <c r="H242" s="54">
        <v>0</v>
      </c>
      <c r="I242" s="54">
        <v>0</v>
      </c>
      <c r="J242" s="54">
        <v>0</v>
      </c>
      <c r="K242" s="54">
        <v>0</v>
      </c>
      <c r="L242" s="54">
        <v>0</v>
      </c>
      <c r="M242" s="54">
        <v>0</v>
      </c>
      <c r="N242" s="54">
        <v>0</v>
      </c>
      <c r="O242" s="54">
        <v>0</v>
      </c>
      <c r="P242" s="54">
        <v>0</v>
      </c>
      <c r="Q242" s="54">
        <v>0</v>
      </c>
      <c r="R242" s="54">
        <v>0</v>
      </c>
      <c r="S242" s="54">
        <v>0</v>
      </c>
      <c r="T242" s="54">
        <v>0</v>
      </c>
      <c r="U242" s="54">
        <v>0</v>
      </c>
      <c r="W242" s="54">
        <f t="shared" si="228"/>
        <v>0</v>
      </c>
      <c r="X242" s="54">
        <f t="shared" si="229"/>
        <v>0</v>
      </c>
      <c r="Y242" s="54">
        <f t="shared" si="230"/>
        <v>0</v>
      </c>
      <c r="Z242" s="54">
        <f t="shared" si="231"/>
        <v>0</v>
      </c>
      <c r="AA242" s="54">
        <f t="shared" ca="1" si="232"/>
        <v>0</v>
      </c>
      <c r="AB242" s="45" t="s">
        <v>9</v>
      </c>
      <c r="AD242" s="242">
        <f t="shared" si="213"/>
        <v>0</v>
      </c>
      <c r="AE242" s="242">
        <f t="shared" ca="1" si="214"/>
        <v>0</v>
      </c>
    </row>
    <row r="243" spans="1:33" ht="15.95" customHeight="1" outlineLevel="1" x14ac:dyDescent="0.2">
      <c r="A243" s="63" t="s">
        <v>145</v>
      </c>
      <c r="B243" s="54">
        <v>0</v>
      </c>
      <c r="C243" s="54">
        <v>0</v>
      </c>
      <c r="D243" s="54">
        <v>0</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W243" s="54">
        <f t="shared" si="228"/>
        <v>0</v>
      </c>
      <c r="X243" s="54">
        <f t="shared" si="229"/>
        <v>0</v>
      </c>
      <c r="Y243" s="54">
        <f t="shared" si="230"/>
        <v>0</v>
      </c>
      <c r="Z243" s="54">
        <f t="shared" si="231"/>
        <v>0</v>
      </c>
      <c r="AA243" s="54">
        <f t="shared" ca="1" si="232"/>
        <v>0</v>
      </c>
      <c r="AB243" s="45" t="s">
        <v>9</v>
      </c>
      <c r="AD243" s="242">
        <f t="shared" si="213"/>
        <v>0</v>
      </c>
      <c r="AE243" s="242">
        <f t="shared" ca="1" si="214"/>
        <v>0</v>
      </c>
    </row>
    <row r="244" spans="1:33" ht="15.95" customHeight="1" outlineLevel="1" x14ac:dyDescent="0.2">
      <c r="A244" s="63" t="s">
        <v>156</v>
      </c>
      <c r="B244" s="54">
        <v>0</v>
      </c>
      <c r="C244" s="54">
        <v>0</v>
      </c>
      <c r="D244" s="54">
        <v>0</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W244" s="54">
        <f t="shared" si="228"/>
        <v>0</v>
      </c>
      <c r="X244" s="54">
        <f t="shared" si="229"/>
        <v>0</v>
      </c>
      <c r="Y244" s="54">
        <f t="shared" si="230"/>
        <v>0</v>
      </c>
      <c r="Z244" s="54">
        <f t="shared" si="231"/>
        <v>0</v>
      </c>
      <c r="AA244" s="54">
        <f t="shared" ca="1" si="232"/>
        <v>0</v>
      </c>
      <c r="AB244" s="45" t="s">
        <v>9</v>
      </c>
      <c r="AD244" s="242">
        <f t="shared" si="213"/>
        <v>0</v>
      </c>
      <c r="AE244" s="242">
        <f t="shared" ca="1" si="214"/>
        <v>0</v>
      </c>
    </row>
    <row r="245" spans="1:33" ht="15.95" customHeight="1" outlineLevel="1" x14ac:dyDescent="0.2">
      <c r="A245" s="63" t="s">
        <v>146</v>
      </c>
      <c r="B245" s="54">
        <v>8436</v>
      </c>
      <c r="C245" s="54">
        <v>19322</v>
      </c>
      <c r="D245" s="54">
        <v>45661</v>
      </c>
      <c r="E245" s="54">
        <v>55238</v>
      </c>
      <c r="F245" s="54">
        <v>73490</v>
      </c>
      <c r="G245" s="54">
        <v>73228</v>
      </c>
      <c r="H245" s="54">
        <v>75574</v>
      </c>
      <c r="I245" s="54">
        <v>80255</v>
      </c>
      <c r="J245" s="54">
        <v>85015</v>
      </c>
      <c r="K245" s="54">
        <v>89603</v>
      </c>
      <c r="L245" s="54">
        <v>94495</v>
      </c>
      <c r="M245" s="54">
        <v>99748</v>
      </c>
      <c r="N245" s="54">
        <v>104638</v>
      </c>
      <c r="O245" s="54">
        <v>112177</v>
      </c>
      <c r="P245" s="54">
        <v>108334</v>
      </c>
      <c r="Q245" s="54">
        <v>113361</v>
      </c>
      <c r="R245" s="54">
        <v>118073</v>
      </c>
      <c r="S245" s="54">
        <v>122022</v>
      </c>
      <c r="T245" s="54">
        <v>123077</v>
      </c>
      <c r="U245" s="54">
        <v>118406</v>
      </c>
      <c r="W245" s="54">
        <f t="shared" si="228"/>
        <v>55238</v>
      </c>
      <c r="X245" s="54">
        <f t="shared" si="229"/>
        <v>80255</v>
      </c>
      <c r="Y245" s="54">
        <f t="shared" si="230"/>
        <v>99748</v>
      </c>
      <c r="Z245" s="54">
        <f t="shared" si="231"/>
        <v>113361</v>
      </c>
      <c r="AA245" s="54">
        <f t="shared" ca="1" si="232"/>
        <v>118406</v>
      </c>
      <c r="AB245" s="45" t="s">
        <v>9</v>
      </c>
      <c r="AD245" s="242">
        <f t="shared" si="213"/>
        <v>0</v>
      </c>
      <c r="AE245" s="242">
        <f t="shared" ca="1" si="214"/>
        <v>0</v>
      </c>
    </row>
    <row r="246" spans="1:33" ht="15.95" customHeight="1" outlineLevel="1" x14ac:dyDescent="0.2">
      <c r="A246" s="63" t="s">
        <v>185</v>
      </c>
      <c r="B246" s="54">
        <v>8375</v>
      </c>
      <c r="C246" s="54">
        <v>20092</v>
      </c>
      <c r="D246" s="54">
        <v>43333</v>
      </c>
      <c r="E246" s="54">
        <v>51762</v>
      </c>
      <c r="F246" s="54">
        <v>54723</v>
      </c>
      <c r="G246" s="54">
        <v>54280</v>
      </c>
      <c r="H246" s="54">
        <v>54630</v>
      </c>
      <c r="I246" s="54">
        <v>58924</v>
      </c>
      <c r="J246" s="54">
        <v>60209</v>
      </c>
      <c r="K246" s="54">
        <v>61286</v>
      </c>
      <c r="L246" s="54">
        <v>62556</v>
      </c>
      <c r="M246" s="54">
        <v>64515</v>
      </c>
      <c r="N246" s="54">
        <v>65792</v>
      </c>
      <c r="O246" s="54">
        <v>67658</v>
      </c>
      <c r="P246" s="54">
        <v>65914</v>
      </c>
      <c r="Q246" s="54">
        <v>66176</v>
      </c>
      <c r="R246" s="54">
        <v>67273</v>
      </c>
      <c r="S246" s="54">
        <v>68089</v>
      </c>
      <c r="T246" s="54">
        <v>68050</v>
      </c>
      <c r="U246" s="54">
        <v>68347</v>
      </c>
      <c r="W246" s="54">
        <f t="shared" si="228"/>
        <v>51762</v>
      </c>
      <c r="X246" s="54">
        <f t="shared" si="229"/>
        <v>58924</v>
      </c>
      <c r="Y246" s="54">
        <f t="shared" si="230"/>
        <v>64515</v>
      </c>
      <c r="Z246" s="54">
        <f t="shared" si="231"/>
        <v>66176</v>
      </c>
      <c r="AA246" s="54">
        <f t="shared" ca="1" si="232"/>
        <v>68347</v>
      </c>
      <c r="AB246" s="45" t="s">
        <v>9</v>
      </c>
      <c r="AD246" s="242">
        <f t="shared" si="213"/>
        <v>0</v>
      </c>
      <c r="AE246" s="242">
        <f t="shared" ca="1" si="214"/>
        <v>0</v>
      </c>
    </row>
    <row r="247" spans="1:33" ht="15.95" customHeight="1" outlineLevel="1" x14ac:dyDescent="0.2">
      <c r="A247" s="63" t="s">
        <v>186</v>
      </c>
      <c r="B247" s="54">
        <v>361</v>
      </c>
      <c r="C247" s="54">
        <v>869</v>
      </c>
      <c r="D247" s="54">
        <v>1873</v>
      </c>
      <c r="E247" s="54">
        <v>2238</v>
      </c>
      <c r="F247" s="54">
        <v>2395</v>
      </c>
      <c r="G247" s="54">
        <v>2364</v>
      </c>
      <c r="H247" s="54">
        <v>2377</v>
      </c>
      <c r="I247" s="54">
        <v>2312</v>
      </c>
      <c r="J247" s="54">
        <v>2363</v>
      </c>
      <c r="K247" s="54">
        <v>2405</v>
      </c>
      <c r="L247" s="54">
        <v>2455</v>
      </c>
      <c r="M247" s="54">
        <v>2532</v>
      </c>
      <c r="N247" s="54">
        <v>2582</v>
      </c>
      <c r="O247" s="54">
        <v>2655</v>
      </c>
      <c r="P247" s="54">
        <v>2587</v>
      </c>
      <c r="Q247" s="54">
        <v>2597</v>
      </c>
      <c r="R247" s="54">
        <v>2640</v>
      </c>
      <c r="S247" s="54">
        <v>2672</v>
      </c>
      <c r="T247" s="54">
        <v>2671</v>
      </c>
      <c r="U247" s="54">
        <v>2682</v>
      </c>
      <c r="W247" s="54">
        <f t="shared" si="228"/>
        <v>2238</v>
      </c>
      <c r="X247" s="54">
        <f t="shared" si="229"/>
        <v>2312</v>
      </c>
      <c r="Y247" s="54">
        <f t="shared" si="230"/>
        <v>2532</v>
      </c>
      <c r="Z247" s="54">
        <f t="shared" si="231"/>
        <v>2597</v>
      </c>
      <c r="AA247" s="54">
        <f t="shared" ca="1" si="232"/>
        <v>2682</v>
      </c>
      <c r="AB247" s="45" t="s">
        <v>9</v>
      </c>
      <c r="AD247" s="242">
        <f t="shared" si="213"/>
        <v>0</v>
      </c>
      <c r="AE247" s="242">
        <f t="shared" ca="1" si="214"/>
        <v>0</v>
      </c>
    </row>
    <row r="248" spans="1:33" ht="15.95" customHeight="1" outlineLevel="1" x14ac:dyDescent="0.2">
      <c r="A248" s="63" t="s">
        <v>161</v>
      </c>
      <c r="B248" s="54">
        <v>0</v>
      </c>
      <c r="C248" s="54">
        <v>0</v>
      </c>
      <c r="D248" s="54">
        <v>0</v>
      </c>
      <c r="E248" s="54">
        <v>0</v>
      </c>
      <c r="F248" s="54">
        <v>0</v>
      </c>
      <c r="G248" s="54">
        <v>0</v>
      </c>
      <c r="H248" s="54">
        <v>0</v>
      </c>
      <c r="I248" s="54">
        <v>0</v>
      </c>
      <c r="J248" s="54">
        <v>0</v>
      </c>
      <c r="K248" s="54">
        <v>0</v>
      </c>
      <c r="L248" s="54">
        <v>0</v>
      </c>
      <c r="M248" s="54">
        <v>0</v>
      </c>
      <c r="N248" s="54">
        <v>0</v>
      </c>
      <c r="O248" s="54">
        <v>0</v>
      </c>
      <c r="P248" s="54">
        <v>0</v>
      </c>
      <c r="Q248" s="54">
        <v>0</v>
      </c>
      <c r="R248" s="54">
        <v>33</v>
      </c>
      <c r="S248" s="54">
        <v>118</v>
      </c>
      <c r="T248" s="54">
        <v>85</v>
      </c>
      <c r="U248" s="54">
        <v>85</v>
      </c>
      <c r="W248" s="54">
        <f t="shared" si="228"/>
        <v>0</v>
      </c>
      <c r="X248" s="54">
        <f t="shared" si="229"/>
        <v>0</v>
      </c>
      <c r="Y248" s="54">
        <f t="shared" si="230"/>
        <v>0</v>
      </c>
      <c r="Z248" s="54">
        <f t="shared" si="231"/>
        <v>0</v>
      </c>
      <c r="AA248" s="54">
        <f t="shared" ca="1" si="232"/>
        <v>85</v>
      </c>
      <c r="AB248" s="45" t="s">
        <v>9</v>
      </c>
      <c r="AD248" s="242">
        <f t="shared" si="213"/>
        <v>0</v>
      </c>
      <c r="AE248" s="242">
        <f t="shared" ca="1" si="214"/>
        <v>0</v>
      </c>
    </row>
    <row r="249" spans="1:33" ht="15.95" customHeight="1" outlineLevel="1" x14ac:dyDescent="0.2">
      <c r="A249" s="63" t="s">
        <v>162</v>
      </c>
      <c r="B249" s="54">
        <v>0</v>
      </c>
      <c r="C249" s="54">
        <v>0</v>
      </c>
      <c r="D249" s="54">
        <v>0</v>
      </c>
      <c r="E249" s="54">
        <v>0</v>
      </c>
      <c r="F249" s="54">
        <v>0</v>
      </c>
      <c r="G249" s="54">
        <v>0</v>
      </c>
      <c r="H249" s="54">
        <v>0</v>
      </c>
      <c r="I249" s="54">
        <v>0</v>
      </c>
      <c r="J249" s="54">
        <v>0</v>
      </c>
      <c r="K249" s="54">
        <v>0</v>
      </c>
      <c r="L249" s="54">
        <v>0</v>
      </c>
      <c r="M249" s="54">
        <v>0</v>
      </c>
      <c r="N249" s="54">
        <v>0</v>
      </c>
      <c r="O249" s="54">
        <v>0</v>
      </c>
      <c r="P249" s="54">
        <v>0</v>
      </c>
      <c r="Q249" s="54">
        <v>0</v>
      </c>
      <c r="R249" s="54">
        <v>3576</v>
      </c>
      <c r="S249" s="54">
        <v>0</v>
      </c>
      <c r="T249" s="54">
        <v>1427</v>
      </c>
      <c r="U249" s="54">
        <v>0</v>
      </c>
      <c r="W249" s="54">
        <f t="shared" si="228"/>
        <v>0</v>
      </c>
      <c r="X249" s="54">
        <f t="shared" si="229"/>
        <v>0</v>
      </c>
      <c r="Y249" s="54">
        <f t="shared" si="230"/>
        <v>0</v>
      </c>
      <c r="Z249" s="54">
        <f t="shared" si="231"/>
        <v>0</v>
      </c>
      <c r="AA249" s="54">
        <f t="shared" ca="1" si="232"/>
        <v>0</v>
      </c>
      <c r="AB249" s="45" t="s">
        <v>9</v>
      </c>
      <c r="AD249" s="242">
        <f t="shared" si="213"/>
        <v>0</v>
      </c>
      <c r="AE249" s="242">
        <f t="shared" ca="1" si="214"/>
        <v>0</v>
      </c>
    </row>
    <row r="250" spans="1:33" ht="15.95" customHeight="1" outlineLevel="1" x14ac:dyDescent="0.2">
      <c r="A250" s="63" t="s">
        <v>159</v>
      </c>
      <c r="B250" s="54">
        <v>0</v>
      </c>
      <c r="C250" s="54">
        <v>0</v>
      </c>
      <c r="D250" s="54">
        <v>0</v>
      </c>
      <c r="E250" s="54">
        <v>0</v>
      </c>
      <c r="F250" s="54">
        <v>0</v>
      </c>
      <c r="G250" s="54">
        <v>0</v>
      </c>
      <c r="H250" s="54">
        <v>0</v>
      </c>
      <c r="I250" s="54">
        <v>0</v>
      </c>
      <c r="J250" s="54">
        <v>0</v>
      </c>
      <c r="K250" s="54">
        <v>0</v>
      </c>
      <c r="L250" s="54">
        <v>0</v>
      </c>
      <c r="M250" s="54">
        <v>0</v>
      </c>
      <c r="N250" s="54">
        <v>0</v>
      </c>
      <c r="O250" s="54">
        <v>0</v>
      </c>
      <c r="P250" s="54">
        <v>0</v>
      </c>
      <c r="Q250" s="54">
        <v>0</v>
      </c>
      <c r="R250" s="54">
        <v>0</v>
      </c>
      <c r="S250" s="54">
        <v>0</v>
      </c>
      <c r="T250" s="54">
        <v>0</v>
      </c>
      <c r="U250" s="54">
        <v>0</v>
      </c>
      <c r="W250" s="54">
        <f t="shared" si="228"/>
        <v>0</v>
      </c>
      <c r="X250" s="54">
        <f t="shared" si="229"/>
        <v>0</v>
      </c>
      <c r="Y250" s="54">
        <f t="shared" si="230"/>
        <v>0</v>
      </c>
      <c r="Z250" s="54">
        <f t="shared" si="231"/>
        <v>0</v>
      </c>
      <c r="AA250" s="54">
        <f t="shared" ca="1" si="232"/>
        <v>0</v>
      </c>
      <c r="AB250" s="45" t="s">
        <v>9</v>
      </c>
      <c r="AD250" s="242">
        <f t="shared" si="213"/>
        <v>0</v>
      </c>
      <c r="AE250" s="242">
        <f t="shared" ca="1" si="214"/>
        <v>0</v>
      </c>
    </row>
    <row r="251" spans="1:33" ht="15.95" customHeight="1" outlineLevel="1" x14ac:dyDescent="0.2">
      <c r="A251" s="63" t="s">
        <v>160</v>
      </c>
      <c r="B251" s="54">
        <v>0</v>
      </c>
      <c r="C251" s="54">
        <v>0</v>
      </c>
      <c r="D251" s="54">
        <v>0</v>
      </c>
      <c r="E251" s="54">
        <v>0</v>
      </c>
      <c r="F251" s="54">
        <v>0</v>
      </c>
      <c r="G251" s="54">
        <v>0</v>
      </c>
      <c r="H251" s="54">
        <v>0</v>
      </c>
      <c r="I251" s="54">
        <v>0</v>
      </c>
      <c r="J251" s="54">
        <v>0</v>
      </c>
      <c r="K251" s="54">
        <v>0</v>
      </c>
      <c r="L251" s="54">
        <v>0</v>
      </c>
      <c r="M251" s="54">
        <v>0</v>
      </c>
      <c r="N251" s="54">
        <v>0</v>
      </c>
      <c r="O251" s="54">
        <v>0</v>
      </c>
      <c r="P251" s="54">
        <v>0</v>
      </c>
      <c r="Q251" s="54">
        <v>0</v>
      </c>
      <c r="R251" s="54">
        <v>0</v>
      </c>
      <c r="S251" s="54">
        <v>477</v>
      </c>
      <c r="T251" s="54">
        <v>548</v>
      </c>
      <c r="U251" s="54">
        <v>528</v>
      </c>
      <c r="W251" s="54">
        <f t="shared" si="228"/>
        <v>0</v>
      </c>
      <c r="X251" s="54">
        <f t="shared" si="229"/>
        <v>0</v>
      </c>
      <c r="Y251" s="54">
        <f t="shared" si="230"/>
        <v>0</v>
      </c>
      <c r="Z251" s="54">
        <f t="shared" si="231"/>
        <v>0</v>
      </c>
      <c r="AA251" s="54">
        <f t="shared" ca="1" si="232"/>
        <v>528</v>
      </c>
      <c r="AB251" s="45" t="s">
        <v>9</v>
      </c>
      <c r="AD251" s="242">
        <f t="shared" si="213"/>
        <v>0</v>
      </c>
      <c r="AE251" s="242">
        <f t="shared" ca="1" si="214"/>
        <v>0</v>
      </c>
    </row>
    <row r="252" spans="1:33" ht="15.95" customHeight="1" outlineLevel="1" x14ac:dyDescent="0.2">
      <c r="A252" s="63" t="s">
        <v>157</v>
      </c>
      <c r="B252" s="54">
        <v>0</v>
      </c>
      <c r="C252" s="54">
        <v>0</v>
      </c>
      <c r="D252" s="54">
        <v>0</v>
      </c>
      <c r="E252" s="54">
        <v>0</v>
      </c>
      <c r="F252" s="54">
        <v>0</v>
      </c>
      <c r="G252" s="54">
        <v>0</v>
      </c>
      <c r="H252" s="54">
        <v>0</v>
      </c>
      <c r="I252" s="54">
        <v>0</v>
      </c>
      <c r="J252" s="54">
        <v>0</v>
      </c>
      <c r="K252" s="54">
        <v>0</v>
      </c>
      <c r="L252" s="54">
        <v>0</v>
      </c>
      <c r="M252" s="54">
        <v>0</v>
      </c>
      <c r="N252" s="54">
        <v>0</v>
      </c>
      <c r="O252" s="54">
        <v>0</v>
      </c>
      <c r="P252" s="54">
        <v>0</v>
      </c>
      <c r="Q252" s="54">
        <v>0</v>
      </c>
      <c r="R252" s="54">
        <v>0</v>
      </c>
      <c r="S252" s="54">
        <v>0</v>
      </c>
      <c r="T252" s="54">
        <v>0</v>
      </c>
      <c r="U252" s="54">
        <v>0</v>
      </c>
      <c r="W252" s="54">
        <f t="shared" si="228"/>
        <v>0</v>
      </c>
      <c r="X252" s="54">
        <f t="shared" si="229"/>
        <v>0</v>
      </c>
      <c r="Y252" s="54">
        <f t="shared" si="230"/>
        <v>0</v>
      </c>
      <c r="Z252" s="54">
        <f t="shared" si="231"/>
        <v>0</v>
      </c>
      <c r="AA252" s="54">
        <f t="shared" ca="1" si="232"/>
        <v>0</v>
      </c>
      <c r="AB252" s="45" t="s">
        <v>9</v>
      </c>
      <c r="AD252" s="242">
        <f t="shared" si="213"/>
        <v>0</v>
      </c>
      <c r="AE252" s="242">
        <f t="shared" ca="1" si="214"/>
        <v>0</v>
      </c>
    </row>
    <row r="253" spans="1:33" ht="15.95" customHeight="1" outlineLevel="1" x14ac:dyDescent="0.2">
      <c r="A253" s="63" t="s">
        <v>163</v>
      </c>
      <c r="B253" s="54">
        <v>0</v>
      </c>
      <c r="C253" s="54">
        <v>0</v>
      </c>
      <c r="D253" s="54">
        <v>0</v>
      </c>
      <c r="E253" s="54">
        <v>0</v>
      </c>
      <c r="F253" s="54">
        <v>0</v>
      </c>
      <c r="G253" s="54">
        <v>0</v>
      </c>
      <c r="H253" s="54">
        <v>0</v>
      </c>
      <c r="I253" s="54">
        <v>0</v>
      </c>
      <c r="J253" s="54">
        <v>0</v>
      </c>
      <c r="K253" s="54">
        <v>0</v>
      </c>
      <c r="L253" s="54">
        <v>0</v>
      </c>
      <c r="M253" s="54">
        <v>0</v>
      </c>
      <c r="N253" s="54">
        <v>0</v>
      </c>
      <c r="O253" s="54">
        <v>0</v>
      </c>
      <c r="P253" s="54">
        <v>379</v>
      </c>
      <c r="Q253" s="54">
        <v>845</v>
      </c>
      <c r="R253" s="54">
        <v>915</v>
      </c>
      <c r="S253" s="54">
        <v>535</v>
      </c>
      <c r="T253" s="54">
        <v>1675</v>
      </c>
      <c r="U253" s="54">
        <v>0</v>
      </c>
      <c r="W253" s="54">
        <f t="shared" si="228"/>
        <v>0</v>
      </c>
      <c r="X253" s="54">
        <f t="shared" si="229"/>
        <v>0</v>
      </c>
      <c r="Y253" s="54">
        <f t="shared" si="230"/>
        <v>0</v>
      </c>
      <c r="Z253" s="54">
        <f t="shared" si="231"/>
        <v>845</v>
      </c>
      <c r="AA253" s="54">
        <f t="shared" ca="1" si="232"/>
        <v>0</v>
      </c>
      <c r="AB253" s="45" t="s">
        <v>9</v>
      </c>
      <c r="AD253" s="242">
        <f t="shared" si="213"/>
        <v>0</v>
      </c>
      <c r="AE253" s="242">
        <f t="shared" ca="1" si="214"/>
        <v>0</v>
      </c>
    </row>
    <row r="254" spans="1:33" ht="15.95" customHeight="1" outlineLevel="1" x14ac:dyDescent="0.2">
      <c r="A254" s="61" t="s">
        <v>165</v>
      </c>
      <c r="B254" s="62">
        <f>SUM(B255:B261)</f>
        <v>55110</v>
      </c>
      <c r="C254" s="62">
        <f>SUM(C255:C261)</f>
        <v>76242</v>
      </c>
      <c r="D254" s="62">
        <f>SUM(D255:D261)</f>
        <v>127369</v>
      </c>
      <c r="E254" s="62">
        <f>SUM(E255:E261)</f>
        <v>144848</v>
      </c>
      <c r="F254" s="62">
        <v>179450</v>
      </c>
      <c r="G254" s="62">
        <v>186511</v>
      </c>
      <c r="H254" s="62">
        <v>188413</v>
      </c>
      <c r="I254" s="62">
        <f t="shared" ref="I254:N254" si="239">SUM(I255:I261)</f>
        <v>212055</v>
      </c>
      <c r="J254" s="62">
        <f t="shared" si="239"/>
        <v>197410</v>
      </c>
      <c r="K254" s="62">
        <f t="shared" si="239"/>
        <v>209737</v>
      </c>
      <c r="L254" s="62">
        <f t="shared" si="239"/>
        <v>220004</v>
      </c>
      <c r="M254" s="62">
        <f t="shared" si="239"/>
        <v>214901</v>
      </c>
      <c r="N254" s="62">
        <f t="shared" si="239"/>
        <v>226993</v>
      </c>
      <c r="O254" s="62">
        <f t="shared" ref="O254:T254" si="240">SUM(O255:O261)</f>
        <v>223249</v>
      </c>
      <c r="P254" s="62">
        <f t="shared" si="240"/>
        <v>211682</v>
      </c>
      <c r="Q254" s="62">
        <f t="shared" si="240"/>
        <v>209569</v>
      </c>
      <c r="R254" s="62">
        <f t="shared" si="240"/>
        <v>222065</v>
      </c>
      <c r="S254" s="62">
        <f t="shared" si="240"/>
        <v>214401</v>
      </c>
      <c r="T254" s="62">
        <f t="shared" si="240"/>
        <v>215171</v>
      </c>
      <c r="U254" s="62">
        <f t="shared" ref="U254" si="241">SUM(U255:U261)</f>
        <v>212742</v>
      </c>
      <c r="W254" s="62">
        <f t="shared" ref="W254:W261" si="242">E254</f>
        <v>144848</v>
      </c>
      <c r="X254" s="62">
        <f t="shared" ref="X254:X261" si="243">I254</f>
        <v>212055</v>
      </c>
      <c r="Y254" s="62">
        <f t="shared" ref="Y254:Y261" si="244">M254</f>
        <v>214901</v>
      </c>
      <c r="Z254" s="62">
        <f t="shared" ref="Z254:Z261" si="245">Q254</f>
        <v>209569</v>
      </c>
      <c r="AA254" s="62">
        <f t="shared" ref="AA254:AA261" ca="1" si="246">OFFSET(V254,0,-1)</f>
        <v>212742</v>
      </c>
      <c r="AB254" s="45" t="s">
        <v>9</v>
      </c>
      <c r="AD254" s="242">
        <f t="shared" ref="AD254:AD260" si="247">Q254-Z254</f>
        <v>0</v>
      </c>
      <c r="AE254" s="242">
        <f t="shared" ref="AE254:AE261" ca="1" si="248">AA254-OFFSET(V254,,-1)</f>
        <v>0</v>
      </c>
      <c r="AG254" s="34"/>
    </row>
    <row r="255" spans="1:33" ht="15.95" customHeight="1" outlineLevel="1" x14ac:dyDescent="0.2">
      <c r="A255" s="63" t="s">
        <v>166</v>
      </c>
      <c r="B255" s="54">
        <v>37621</v>
      </c>
      <c r="C255" s="54">
        <v>37621</v>
      </c>
      <c r="D255" s="54">
        <v>37621</v>
      </c>
      <c r="E255" s="54">
        <v>37621</v>
      </c>
      <c r="F255" s="54">
        <v>37621</v>
      </c>
      <c r="G255" s="54">
        <v>37621</v>
      </c>
      <c r="H255" s="54">
        <v>37621</v>
      </c>
      <c r="I255" s="54">
        <v>37621</v>
      </c>
      <c r="J255" s="54">
        <v>37621</v>
      </c>
      <c r="K255" s="54">
        <v>37621</v>
      </c>
      <c r="L255" s="54">
        <v>37621</v>
      </c>
      <c r="M255" s="54">
        <v>37621</v>
      </c>
      <c r="N255" s="54">
        <v>37621</v>
      </c>
      <c r="O255" s="54">
        <v>37621</v>
      </c>
      <c r="P255" s="54">
        <v>37621</v>
      </c>
      <c r="Q255" s="54">
        <v>37621</v>
      </c>
      <c r="R255" s="54">
        <v>37621</v>
      </c>
      <c r="S255" s="54">
        <v>37621</v>
      </c>
      <c r="T255" s="54">
        <v>37621</v>
      </c>
      <c r="U255" s="54">
        <v>37621</v>
      </c>
      <c r="W255" s="54">
        <f t="shared" si="242"/>
        <v>37621</v>
      </c>
      <c r="X255" s="54">
        <f t="shared" si="243"/>
        <v>37621</v>
      </c>
      <c r="Y255" s="54">
        <f t="shared" si="244"/>
        <v>37621</v>
      </c>
      <c r="Z255" s="54">
        <f t="shared" si="245"/>
        <v>37621</v>
      </c>
      <c r="AA255" s="54">
        <f t="shared" ca="1" si="246"/>
        <v>37621</v>
      </c>
      <c r="AB255" s="45" t="s">
        <v>9</v>
      </c>
      <c r="AD255" s="242">
        <f t="shared" si="247"/>
        <v>0</v>
      </c>
      <c r="AE255" s="242">
        <f t="shared" ca="1" si="248"/>
        <v>0</v>
      </c>
    </row>
    <row r="256" spans="1:33" ht="15.95" customHeight="1" outlineLevel="1" x14ac:dyDescent="0.2">
      <c r="A256" s="63" t="s">
        <v>167</v>
      </c>
      <c r="B256" s="54">
        <v>0</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W256" s="54">
        <f t="shared" si="242"/>
        <v>0</v>
      </c>
      <c r="X256" s="54">
        <f t="shared" si="243"/>
        <v>0</v>
      </c>
      <c r="Y256" s="54">
        <f t="shared" si="244"/>
        <v>0</v>
      </c>
      <c r="Z256" s="54">
        <f t="shared" si="245"/>
        <v>0</v>
      </c>
      <c r="AA256" s="54">
        <f t="shared" ca="1" si="246"/>
        <v>0</v>
      </c>
      <c r="AB256" s="45" t="s">
        <v>9</v>
      </c>
      <c r="AD256" s="242">
        <f t="shared" si="247"/>
        <v>0</v>
      </c>
      <c r="AE256" s="242">
        <f t="shared" ca="1" si="248"/>
        <v>0</v>
      </c>
    </row>
    <row r="257" spans="1:31" ht="15.95" customHeight="1" outlineLevel="1" x14ac:dyDescent="0.2">
      <c r="A257" s="63" t="s">
        <v>145</v>
      </c>
      <c r="B257" s="54">
        <v>0</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W257" s="54">
        <f t="shared" si="242"/>
        <v>0</v>
      </c>
      <c r="X257" s="54">
        <f t="shared" si="243"/>
        <v>0</v>
      </c>
      <c r="Y257" s="54">
        <f t="shared" si="244"/>
        <v>0</v>
      </c>
      <c r="Z257" s="54">
        <f t="shared" si="245"/>
        <v>0</v>
      </c>
      <c r="AA257" s="54">
        <f t="shared" ca="1" si="246"/>
        <v>0</v>
      </c>
      <c r="AB257" s="45" t="s">
        <v>9</v>
      </c>
      <c r="AD257" s="242">
        <f t="shared" si="247"/>
        <v>0</v>
      </c>
      <c r="AE257" s="242">
        <f t="shared" ca="1" si="248"/>
        <v>0</v>
      </c>
    </row>
    <row r="258" spans="1:31" ht="15.95" customHeight="1" outlineLevel="1" x14ac:dyDescent="0.2">
      <c r="A258" s="63" t="s">
        <v>168</v>
      </c>
      <c r="B258" s="54">
        <v>0</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W258" s="54">
        <f t="shared" si="242"/>
        <v>0</v>
      </c>
      <c r="X258" s="54">
        <f t="shared" si="243"/>
        <v>0</v>
      </c>
      <c r="Y258" s="54">
        <f t="shared" si="244"/>
        <v>0</v>
      </c>
      <c r="Z258" s="54">
        <f t="shared" si="245"/>
        <v>0</v>
      </c>
      <c r="AA258" s="54">
        <f t="shared" ca="1" si="246"/>
        <v>0</v>
      </c>
      <c r="AB258" s="45" t="s">
        <v>9</v>
      </c>
      <c r="AD258" s="242">
        <f t="shared" si="247"/>
        <v>0</v>
      </c>
      <c r="AE258" s="242">
        <f t="shared" ca="1" si="248"/>
        <v>0</v>
      </c>
    </row>
    <row r="259" spans="1:31" ht="15.95" customHeight="1" outlineLevel="1" x14ac:dyDescent="0.2">
      <c r="A259" s="63" t="s">
        <v>169</v>
      </c>
      <c r="B259" s="54">
        <v>3815</v>
      </c>
      <c r="C259" s="54">
        <v>3815</v>
      </c>
      <c r="D259" s="54">
        <v>3815</v>
      </c>
      <c r="E259" s="54">
        <v>107227</v>
      </c>
      <c r="F259" s="54">
        <v>107227</v>
      </c>
      <c r="G259" s="54">
        <v>107227</v>
      </c>
      <c r="H259" s="54">
        <v>97227</v>
      </c>
      <c r="I259" s="54">
        <v>174434</v>
      </c>
      <c r="J259" s="54">
        <v>147434</v>
      </c>
      <c r="K259" s="54">
        <v>147434</v>
      </c>
      <c r="L259" s="54">
        <v>147434</v>
      </c>
      <c r="M259" s="54">
        <v>177280</v>
      </c>
      <c r="N259" s="54">
        <v>177310</v>
      </c>
      <c r="O259" s="54">
        <v>154071</v>
      </c>
      <c r="P259" s="54">
        <v>140071</v>
      </c>
      <c r="Q259" s="54">
        <v>171948</v>
      </c>
      <c r="R259" s="54">
        <v>171948</v>
      </c>
      <c r="S259" s="54">
        <v>149614</v>
      </c>
      <c r="T259" s="54">
        <v>139239</v>
      </c>
      <c r="U259" s="54">
        <v>175121</v>
      </c>
      <c r="W259" s="54">
        <f t="shared" si="242"/>
        <v>107227</v>
      </c>
      <c r="X259" s="54">
        <f t="shared" si="243"/>
        <v>174434</v>
      </c>
      <c r="Y259" s="54">
        <f t="shared" si="244"/>
        <v>177280</v>
      </c>
      <c r="Z259" s="54">
        <f t="shared" si="245"/>
        <v>171948</v>
      </c>
      <c r="AA259" s="54">
        <f t="shared" ca="1" si="246"/>
        <v>175121</v>
      </c>
      <c r="AB259" s="45" t="s">
        <v>9</v>
      </c>
      <c r="AD259" s="242">
        <f t="shared" si="247"/>
        <v>0</v>
      </c>
      <c r="AE259" s="242">
        <f t="shared" ca="1" si="248"/>
        <v>0</v>
      </c>
    </row>
    <row r="260" spans="1:31" ht="15.95" customHeight="1" outlineLevel="1" x14ac:dyDescent="0.2">
      <c r="A260" s="63" t="s">
        <v>170</v>
      </c>
      <c r="B260" s="54">
        <v>13674</v>
      </c>
      <c r="C260" s="54">
        <v>34806</v>
      </c>
      <c r="D260" s="54">
        <v>85933</v>
      </c>
      <c r="E260" s="54">
        <v>0</v>
      </c>
      <c r="F260" s="54">
        <v>34602</v>
      </c>
      <c r="G260" s="54">
        <v>41663</v>
      </c>
      <c r="H260" s="54">
        <v>53565</v>
      </c>
      <c r="I260" s="54">
        <v>0</v>
      </c>
      <c r="J260" s="54">
        <v>12355</v>
      </c>
      <c r="K260" s="54">
        <v>24682</v>
      </c>
      <c r="L260" s="54">
        <v>34949</v>
      </c>
      <c r="M260" s="54">
        <v>0</v>
      </c>
      <c r="N260" s="54">
        <v>12062</v>
      </c>
      <c r="O260" s="54">
        <v>31557</v>
      </c>
      <c r="P260" s="54">
        <v>33990</v>
      </c>
      <c r="Q260" s="54">
        <v>0</v>
      </c>
      <c r="R260" s="54">
        <v>12496</v>
      </c>
      <c r="S260" s="54">
        <v>27166</v>
      </c>
      <c r="T260" s="54">
        <v>38311</v>
      </c>
      <c r="U260" s="54">
        <v>0</v>
      </c>
      <c r="W260" s="54">
        <f t="shared" si="242"/>
        <v>0</v>
      </c>
      <c r="X260" s="54">
        <f t="shared" si="243"/>
        <v>0</v>
      </c>
      <c r="Y260" s="54">
        <f t="shared" si="244"/>
        <v>0</v>
      </c>
      <c r="Z260" s="54">
        <f t="shared" si="245"/>
        <v>0</v>
      </c>
      <c r="AA260" s="54">
        <f t="shared" ca="1" si="246"/>
        <v>0</v>
      </c>
      <c r="AB260" s="45" t="s">
        <v>9</v>
      </c>
      <c r="AD260" s="242">
        <f t="shared" si="247"/>
        <v>0</v>
      </c>
      <c r="AE260" s="242">
        <f t="shared" ca="1" si="248"/>
        <v>0</v>
      </c>
    </row>
    <row r="261" spans="1:31" ht="15.95" customHeight="1" outlineLevel="1" x14ac:dyDescent="0.2">
      <c r="A261" s="63" t="s">
        <v>171</v>
      </c>
      <c r="B261" s="54">
        <v>0</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W261" s="54">
        <f t="shared" si="242"/>
        <v>0</v>
      </c>
      <c r="X261" s="54">
        <f t="shared" si="243"/>
        <v>0</v>
      </c>
      <c r="Y261" s="54">
        <f t="shared" si="244"/>
        <v>0</v>
      </c>
      <c r="Z261" s="54">
        <f t="shared" si="245"/>
        <v>0</v>
      </c>
      <c r="AA261" s="54">
        <f t="shared" ca="1" si="246"/>
        <v>0</v>
      </c>
      <c r="AB261" s="45" t="s">
        <v>9</v>
      </c>
      <c r="AD261" s="242">
        <f>Q261-Z261</f>
        <v>0</v>
      </c>
      <c r="AE261" s="242">
        <f t="shared" ca="1" si="248"/>
        <v>0</v>
      </c>
    </row>
    <row r="262" spans="1:31" ht="15.95" customHeight="1" collapsed="1" x14ac:dyDescent="0.2">
      <c r="P262" s="242">
        <f>P190-P222</f>
        <v>0</v>
      </c>
      <c r="Q262" s="242">
        <f>Q190-Q222</f>
        <v>0</v>
      </c>
      <c r="R262" s="242">
        <f>R190-R222</f>
        <v>0</v>
      </c>
      <c r="S262" s="242">
        <f>S190-S222</f>
        <v>0</v>
      </c>
      <c r="T262" s="242">
        <f>T190-T222</f>
        <v>0</v>
      </c>
      <c r="U262" s="242">
        <f>U190-U222</f>
        <v>0</v>
      </c>
      <c r="AB262" s="45" t="s">
        <v>9</v>
      </c>
    </row>
    <row r="263" spans="1:31" ht="15.95" customHeight="1" x14ac:dyDescent="0.2">
      <c r="A263" s="176" t="s">
        <v>187</v>
      </c>
      <c r="AB263" s="45" t="s">
        <v>9</v>
      </c>
    </row>
    <row r="264" spans="1:31" ht="15.95" customHeight="1" x14ac:dyDescent="0.2">
      <c r="AB264" s="45"/>
    </row>
    <row r="265" spans="1:31" ht="15.95" customHeight="1" x14ac:dyDescent="0.2">
      <c r="AB265" s="45"/>
    </row>
    <row r="266" spans="1:31" ht="15.95" customHeight="1" x14ac:dyDescent="0.2">
      <c r="AB266" s="45"/>
    </row>
    <row r="267" spans="1:31" ht="15.95" customHeight="1" x14ac:dyDescent="0.2">
      <c r="AB267" s="45"/>
    </row>
    <row r="268" spans="1:31" ht="15.95" customHeight="1" x14ac:dyDescent="0.2">
      <c r="AB268" s="45"/>
    </row>
  </sheetData>
  <phoneticPr fontId="4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F1BD-F8E9-4E50-BC12-FDA53B91A0A3}">
  <sheetPr>
    <tabColor theme="4" tint="0.79998168889431442"/>
    <outlinePr summaryBelow="0" summaryRight="0"/>
  </sheetPr>
  <dimension ref="A1:AN268"/>
  <sheetViews>
    <sheetView showGridLines="0" zoomScale="80" zoomScaleNormal="80" workbookViewId="0">
      <pane xSplit="1" ySplit="5" topLeftCell="L6" activePane="bottomRight" state="frozen"/>
      <selection activeCell="R24" sqref="R24"/>
      <selection pane="topRight" activeCell="R24" sqref="R24"/>
      <selection pane="bottomLeft" activeCell="R24" sqref="R24"/>
      <selection pane="bottomRight" activeCell="U187" sqref="U187"/>
    </sheetView>
  </sheetViews>
  <sheetFormatPr defaultRowHeight="15.95" customHeight="1" outlineLevelRow="1" x14ac:dyDescent="0.2"/>
  <cols>
    <col min="1" max="1" width="64.7109375" style="20" customWidth="1"/>
    <col min="2" max="21" width="14.7109375" style="34" customWidth="1"/>
    <col min="22" max="22" width="9.140625" style="20"/>
    <col min="23" max="27" width="14.7109375" style="34" customWidth="1"/>
    <col min="28" max="28" width="2.7109375" style="20" customWidth="1"/>
    <col min="29" max="29" width="9.140625" style="20"/>
    <col min="30" max="30" width="15" style="20" bestFit="1" customWidth="1"/>
    <col min="31" max="36" width="9.140625" style="20"/>
    <col min="37" max="38" width="10.5703125" style="20" bestFit="1" customWidth="1"/>
    <col min="39" max="16384" width="9.140625" style="20"/>
  </cols>
  <sheetData>
    <row r="1" spans="1:36" s="2" customFormat="1" ht="21.95" customHeight="1" x14ac:dyDescent="0.2">
      <c r="A1" s="36" t="s">
        <v>190</v>
      </c>
      <c r="B1" s="37"/>
      <c r="C1" s="37"/>
      <c r="D1" s="37"/>
      <c r="E1" s="37"/>
      <c r="F1" s="37"/>
      <c r="G1" s="82"/>
      <c r="H1" s="82"/>
      <c r="I1" s="82"/>
      <c r="J1" s="82"/>
      <c r="K1" s="82"/>
      <c r="L1" s="82"/>
      <c r="M1" s="82"/>
      <c r="N1" s="82"/>
      <c r="O1" s="82"/>
      <c r="P1" s="82"/>
      <c r="Q1" s="82"/>
      <c r="R1" s="37"/>
      <c r="S1" s="37"/>
      <c r="T1" s="37"/>
      <c r="U1" s="37"/>
      <c r="W1" s="37"/>
      <c r="X1" s="37"/>
      <c r="Y1" s="37"/>
      <c r="Z1" s="37"/>
      <c r="AA1" s="37"/>
      <c r="AB1" s="38" t="s">
        <v>9</v>
      </c>
      <c r="AC1" s="243" t="s">
        <v>304</v>
      </c>
      <c r="AD1" s="244">
        <f>Q134</f>
        <v>0</v>
      </c>
      <c r="AE1" s="244">
        <f ca="1">OFFSET(V134,,-1)</f>
        <v>0</v>
      </c>
    </row>
    <row r="2" spans="1:36" s="2" customFormat="1" ht="21.95" customHeight="1" thickBot="1" x14ac:dyDescent="0.25">
      <c r="A2" s="69" t="s">
        <v>56</v>
      </c>
      <c r="B2" s="67"/>
      <c r="C2" s="67"/>
      <c r="D2" s="67"/>
      <c r="E2" s="67"/>
      <c r="F2" s="67"/>
      <c r="G2" s="84"/>
      <c r="H2" s="84"/>
      <c r="I2" s="84"/>
      <c r="J2" s="84"/>
      <c r="K2" s="84"/>
      <c r="L2" s="84"/>
      <c r="M2" s="84"/>
      <c r="N2" s="84"/>
      <c r="O2" s="84"/>
      <c r="P2" s="84"/>
      <c r="Q2" s="84"/>
      <c r="R2" s="67"/>
      <c r="S2" s="67"/>
      <c r="T2" s="67"/>
      <c r="U2" s="67"/>
      <c r="V2" s="68"/>
      <c r="W2" s="67"/>
      <c r="X2" s="67"/>
      <c r="Y2" s="67"/>
      <c r="Z2" s="67"/>
      <c r="AA2" s="67"/>
      <c r="AB2" s="38" t="s">
        <v>9</v>
      </c>
      <c r="AD2" s="244">
        <f>+Q262</f>
        <v>0</v>
      </c>
      <c r="AE2" s="244">
        <f ca="1">OFFSET(V262,,-1)</f>
        <v>0</v>
      </c>
    </row>
    <row r="3" spans="1:36" ht="21.95" customHeight="1" thickTop="1" x14ac:dyDescent="0.2">
      <c r="A3" s="65" t="s">
        <v>57</v>
      </c>
      <c r="B3" s="85" t="s">
        <v>189</v>
      </c>
      <c r="C3" s="85" t="s">
        <v>189</v>
      </c>
      <c r="D3" s="85" t="s">
        <v>189</v>
      </c>
      <c r="E3" s="85" t="s">
        <v>189</v>
      </c>
      <c r="F3" s="85" t="s">
        <v>189</v>
      </c>
      <c r="G3" s="85" t="s">
        <v>189</v>
      </c>
      <c r="H3" s="82" t="s">
        <v>191</v>
      </c>
      <c r="I3" s="82" t="s">
        <v>39</v>
      </c>
      <c r="J3" s="82" t="s">
        <v>39</v>
      </c>
      <c r="K3" s="82" t="s">
        <v>39</v>
      </c>
      <c r="L3" s="82" t="s">
        <v>39</v>
      </c>
      <c r="M3" s="82" t="s">
        <v>39</v>
      </c>
      <c r="N3" s="82" t="s">
        <v>39</v>
      </c>
      <c r="O3" s="82" t="s">
        <v>39</v>
      </c>
      <c r="P3" s="82" t="s">
        <v>39</v>
      </c>
      <c r="Q3" s="82" t="s">
        <v>39</v>
      </c>
      <c r="R3" s="82" t="s">
        <v>39</v>
      </c>
      <c r="S3" s="82" t="s">
        <v>39</v>
      </c>
      <c r="T3" s="82" t="s">
        <v>39</v>
      </c>
      <c r="U3" s="82" t="s">
        <v>39</v>
      </c>
      <c r="W3" s="82"/>
      <c r="X3" s="82"/>
      <c r="Y3" s="82"/>
      <c r="Z3" s="82"/>
      <c r="AA3" s="82"/>
      <c r="AB3" s="45" t="s">
        <v>9</v>
      </c>
      <c r="AC3" s="2"/>
      <c r="AD3" s="242">
        <f>SUM(AD12:AD261)</f>
        <v>0</v>
      </c>
      <c r="AE3" s="242">
        <f ca="1">SUM(AE12:AE261)</f>
        <v>0</v>
      </c>
    </row>
    <row r="4" spans="1:36" ht="21.95" customHeight="1" thickBot="1" x14ac:dyDescent="0.25">
      <c r="A4" s="66" t="s">
        <v>58</v>
      </c>
      <c r="B4" s="83">
        <v>0.5</v>
      </c>
      <c r="C4" s="83">
        <v>0.5</v>
      </c>
      <c r="D4" s="83">
        <v>0.5</v>
      </c>
      <c r="E4" s="83">
        <v>0.49</v>
      </c>
      <c r="F4" s="83">
        <v>0.49</v>
      </c>
      <c r="G4" s="83">
        <v>0.49</v>
      </c>
      <c r="H4" s="83">
        <v>0.49</v>
      </c>
      <c r="I4" s="83">
        <v>0.49</v>
      </c>
      <c r="J4" s="83">
        <v>0.49</v>
      </c>
      <c r="K4" s="83">
        <v>0.49</v>
      </c>
      <c r="L4" s="83">
        <v>0.49</v>
      </c>
      <c r="M4" s="83">
        <v>0.49</v>
      </c>
      <c r="N4" s="83">
        <v>0.49</v>
      </c>
      <c r="O4" s="83">
        <v>0.49</v>
      </c>
      <c r="P4" s="83">
        <v>0.49</v>
      </c>
      <c r="Q4" s="83">
        <v>0.49</v>
      </c>
      <c r="R4" s="83">
        <v>0.49</v>
      </c>
      <c r="S4" s="83">
        <v>0.35</v>
      </c>
      <c r="T4" s="83">
        <v>0.35</v>
      </c>
      <c r="U4" s="83">
        <v>0.35</v>
      </c>
      <c r="W4" s="84"/>
      <c r="X4" s="84"/>
      <c r="Y4" s="84"/>
      <c r="Z4" s="84"/>
      <c r="AA4" s="84"/>
      <c r="AB4" s="45" t="s">
        <v>9</v>
      </c>
    </row>
    <row r="5" spans="1:36" s="2" customFormat="1" ht="21.95" customHeight="1" thickTop="1" x14ac:dyDescent="0.2">
      <c r="A5" s="36" t="s">
        <v>59</v>
      </c>
      <c r="B5" s="37" t="s">
        <v>60</v>
      </c>
      <c r="C5" s="37" t="s">
        <v>61</v>
      </c>
      <c r="D5" s="37" t="s">
        <v>62</v>
      </c>
      <c r="E5" s="37" t="s">
        <v>63</v>
      </c>
      <c r="F5" s="37" t="s">
        <v>64</v>
      </c>
      <c r="G5" s="37" t="s">
        <v>65</v>
      </c>
      <c r="H5" s="37" t="s">
        <v>66</v>
      </c>
      <c r="I5" s="37" t="s">
        <v>67</v>
      </c>
      <c r="J5" s="37" t="s">
        <v>68</v>
      </c>
      <c r="K5" s="37" t="s">
        <v>69</v>
      </c>
      <c r="L5" s="37" t="s">
        <v>285</v>
      </c>
      <c r="M5" s="37" t="s">
        <v>287</v>
      </c>
      <c r="N5" s="37" t="s">
        <v>291</v>
      </c>
      <c r="O5" s="37" t="s">
        <v>292</v>
      </c>
      <c r="P5" s="37" t="s">
        <v>303</v>
      </c>
      <c r="Q5" s="37" t="s">
        <v>306</v>
      </c>
      <c r="R5" s="37" t="s">
        <v>307</v>
      </c>
      <c r="S5" s="37" t="s">
        <v>309</v>
      </c>
      <c r="T5" s="37" t="s">
        <v>315</v>
      </c>
      <c r="U5" s="37" t="s">
        <v>321</v>
      </c>
      <c r="W5" s="125">
        <v>2019</v>
      </c>
      <c r="X5" s="125">
        <v>2020</v>
      </c>
      <c r="Y5" s="125">
        <v>2021</v>
      </c>
      <c r="Z5" s="125">
        <v>2022</v>
      </c>
      <c r="AA5" s="125">
        <v>2023</v>
      </c>
      <c r="AB5" s="38" t="s">
        <v>9</v>
      </c>
    </row>
    <row r="6" spans="1:36" s="42" customFormat="1" ht="18" customHeight="1" x14ac:dyDescent="0.2">
      <c r="A6" s="39" t="s">
        <v>70</v>
      </c>
      <c r="B6" s="40"/>
      <c r="C6" s="40"/>
      <c r="D6" s="40"/>
      <c r="E6" s="40"/>
      <c r="F6" s="40"/>
      <c r="G6" s="40"/>
      <c r="H6" s="40"/>
      <c r="I6" s="40"/>
      <c r="J6" s="40"/>
      <c r="K6" s="40"/>
      <c r="L6" s="40"/>
      <c r="M6" s="40"/>
      <c r="N6" s="40"/>
      <c r="O6" s="40"/>
      <c r="P6" s="40"/>
      <c r="Q6" s="40"/>
      <c r="R6" s="151"/>
      <c r="S6" s="151"/>
      <c r="T6" s="151"/>
      <c r="U6" s="151"/>
      <c r="W6" s="40"/>
      <c r="X6" s="40"/>
      <c r="Y6" s="40"/>
      <c r="Z6" s="40"/>
      <c r="AA6" s="40"/>
      <c r="AB6" s="41" t="s">
        <v>9</v>
      </c>
    </row>
    <row r="7" spans="1:36" ht="18" customHeight="1" x14ac:dyDescent="0.2">
      <c r="A7" s="43" t="s">
        <v>71</v>
      </c>
      <c r="B7" s="44"/>
      <c r="C7" s="44"/>
      <c r="D7" s="44"/>
      <c r="E7" s="44"/>
      <c r="F7" s="44"/>
      <c r="G7" s="44"/>
      <c r="H7" s="44"/>
      <c r="I7" s="44"/>
      <c r="J7" s="44"/>
      <c r="K7" s="44"/>
      <c r="L7" s="44"/>
      <c r="M7" s="44"/>
      <c r="N7" s="44"/>
      <c r="O7" s="44"/>
      <c r="P7" s="44"/>
      <c r="Q7" s="44"/>
      <c r="R7" s="150"/>
      <c r="S7" s="150"/>
      <c r="T7" s="150"/>
      <c r="U7" s="150"/>
      <c r="W7" s="44"/>
      <c r="X7" s="44"/>
      <c r="Y7" s="44"/>
      <c r="Z7" s="44"/>
      <c r="AA7" s="44"/>
      <c r="AB7" s="45" t="s">
        <v>9</v>
      </c>
      <c r="AD7" s="42"/>
    </row>
    <row r="8" spans="1:36" s="48" customFormat="1" ht="18" customHeight="1" x14ac:dyDescent="0.2">
      <c r="A8" s="46" t="s">
        <v>72</v>
      </c>
      <c r="B8" s="47">
        <f t="shared" ref="B8:H8" si="0">B40</f>
        <v>0</v>
      </c>
      <c r="C8" s="47">
        <f t="shared" si="0"/>
        <v>0</v>
      </c>
      <c r="D8" s="47">
        <f t="shared" si="0"/>
        <v>0</v>
      </c>
      <c r="E8" s="47">
        <f t="shared" si="0"/>
        <v>0</v>
      </c>
      <c r="F8" s="47">
        <f t="shared" si="0"/>
        <v>0</v>
      </c>
      <c r="G8" s="47">
        <f t="shared" si="0"/>
        <v>0</v>
      </c>
      <c r="H8" s="47">
        <f t="shared" si="0"/>
        <v>10564</v>
      </c>
      <c r="I8" s="47">
        <f t="shared" ref="I8:J8" si="1">I40</f>
        <v>31896</v>
      </c>
      <c r="J8" s="47">
        <f t="shared" si="1"/>
        <v>35263</v>
      </c>
      <c r="K8" s="47">
        <f t="shared" ref="K8:L8" si="2">K40</f>
        <v>35266</v>
      </c>
      <c r="L8" s="47">
        <f t="shared" si="2"/>
        <v>38119</v>
      </c>
      <c r="M8" s="47">
        <f t="shared" ref="M8:N8" si="3">M40</f>
        <v>38064</v>
      </c>
      <c r="N8" s="47">
        <f t="shared" si="3"/>
        <v>38053</v>
      </c>
      <c r="O8" s="47">
        <f t="shared" ref="O8:P8" si="4">O40</f>
        <v>39420</v>
      </c>
      <c r="P8" s="47">
        <f t="shared" si="4"/>
        <v>42439</v>
      </c>
      <c r="Q8" s="47">
        <f t="shared" ref="Q8:R8" si="5">Q40</f>
        <v>42448</v>
      </c>
      <c r="R8" s="47">
        <f t="shared" si="5"/>
        <v>42453</v>
      </c>
      <c r="S8" s="47">
        <f t="shared" ref="S8:T8" si="6">S40</f>
        <v>42460</v>
      </c>
      <c r="T8" s="47">
        <f t="shared" si="6"/>
        <v>43922</v>
      </c>
      <c r="U8" s="47">
        <f t="shared" ref="U8" si="7">U40</f>
        <v>43913</v>
      </c>
      <c r="W8" s="47">
        <f>W40</f>
        <v>0</v>
      </c>
      <c r="X8" s="47">
        <f>X40</f>
        <v>42460</v>
      </c>
      <c r="Y8" s="47">
        <f>Y40</f>
        <v>146712</v>
      </c>
      <c r="Z8" s="47">
        <f>Z40</f>
        <v>162360</v>
      </c>
      <c r="AA8" s="47">
        <f>AA40</f>
        <v>172748</v>
      </c>
      <c r="AB8" s="33" t="s">
        <v>9</v>
      </c>
      <c r="AD8" s="242">
        <f>SUM(N8:Q8)-Z8</f>
        <v>0</v>
      </c>
      <c r="AE8" s="242">
        <f>SUM(R8:V8)-AA8</f>
        <v>0</v>
      </c>
    </row>
    <row r="9" spans="1:36" s="48" customFormat="1" ht="18" customHeight="1" x14ac:dyDescent="0.2">
      <c r="A9" s="46" t="s">
        <v>73</v>
      </c>
      <c r="B9" s="47">
        <f t="shared" ref="B9:H9" si="8">SUM(B40:B41,B46)-SUM(B45,B48)</f>
        <v>0</v>
      </c>
      <c r="C9" s="47">
        <f t="shared" si="8"/>
        <v>-23</v>
      </c>
      <c r="D9" s="47">
        <f t="shared" si="8"/>
        <v>-17</v>
      </c>
      <c r="E9" s="47">
        <f t="shared" si="8"/>
        <v>-22</v>
      </c>
      <c r="F9" s="47">
        <f t="shared" si="8"/>
        <v>-7</v>
      </c>
      <c r="G9" s="47">
        <f t="shared" si="8"/>
        <v>-79</v>
      </c>
      <c r="H9" s="47">
        <f t="shared" si="8"/>
        <v>9899</v>
      </c>
      <c r="I9" s="47">
        <f t="shared" ref="I9:J9" si="9">SUM(I40:I41,I46)-SUM(I45,I48)</f>
        <v>31088</v>
      </c>
      <c r="J9" s="47">
        <f t="shared" si="9"/>
        <v>31411</v>
      </c>
      <c r="K9" s="47">
        <f t="shared" ref="K9:L9" si="10">SUM(K40:K41,K46)-SUM(K45,K48)</f>
        <v>31624</v>
      </c>
      <c r="L9" s="47">
        <f t="shared" si="10"/>
        <v>35304</v>
      </c>
      <c r="M9" s="47">
        <f t="shared" ref="M9:N9" si="11">SUM(M40:M41,M46)-SUM(M45,M48)</f>
        <v>34415</v>
      </c>
      <c r="N9" s="47">
        <f t="shared" si="11"/>
        <v>35404</v>
      </c>
      <c r="O9" s="47">
        <f t="shared" ref="O9:P9" si="12">SUM(O40:O41,O46)-SUM(O45,O48)</f>
        <v>36771</v>
      </c>
      <c r="P9" s="47">
        <f t="shared" si="12"/>
        <v>38910</v>
      </c>
      <c r="Q9" s="47">
        <f t="shared" ref="Q9" si="13">SUM(Q40:Q41,Q46)-SUM(Q45,Q48)</f>
        <v>38070</v>
      </c>
      <c r="R9" s="47">
        <f>SUM(R40:R41,R46)-SUM(R45,R48)</f>
        <v>38839</v>
      </c>
      <c r="S9" s="47">
        <f>SUM(S40:S41,S46)-SUM(S45,S48)</f>
        <v>38978</v>
      </c>
      <c r="T9" s="47">
        <f>SUM(T40:T41,T46)-SUM(T45,T48)</f>
        <v>40299</v>
      </c>
      <c r="U9" s="47">
        <f>SUM(U40:U41,U46)-SUM(U45,U48)</f>
        <v>40328</v>
      </c>
      <c r="W9" s="47">
        <f>SUM(W40:W41,W46)-SUM(W45,W48)</f>
        <v>-62</v>
      </c>
      <c r="X9" s="47">
        <f>SUM(X40:X41,X46)-SUM(X45,X48)</f>
        <v>40901</v>
      </c>
      <c r="Y9" s="47">
        <f>SUM(Y40:Y41,Y46)-SUM(Y45,Y48)</f>
        <v>132754</v>
      </c>
      <c r="Z9" s="47">
        <f>SUM(Z40:Z41,Z46)-SUM(Z45,Z48)</f>
        <v>149155</v>
      </c>
      <c r="AA9" s="47">
        <f>SUM(AA40:AA41,AA46)-SUM(AA45,AA48)</f>
        <v>158444</v>
      </c>
      <c r="AB9" s="33" t="s">
        <v>9</v>
      </c>
      <c r="AD9" s="242">
        <f>SUM(N9:Q9)-Z9</f>
        <v>0</v>
      </c>
      <c r="AE9" s="242">
        <f>SUM(R9:V9)-AA9</f>
        <v>0</v>
      </c>
    </row>
    <row r="10" spans="1:36" s="52" customFormat="1" ht="18" customHeight="1" x14ac:dyDescent="0.2">
      <c r="A10" s="49" t="s">
        <v>74</v>
      </c>
      <c r="B10" s="50" t="str">
        <f t="shared" ref="B10:H10" si="14">IFERROR(B9/B$8,"n/a")</f>
        <v>n/a</v>
      </c>
      <c r="C10" s="50" t="str">
        <f t="shared" si="14"/>
        <v>n/a</v>
      </c>
      <c r="D10" s="50" t="str">
        <f t="shared" si="14"/>
        <v>n/a</v>
      </c>
      <c r="E10" s="50" t="str">
        <f t="shared" si="14"/>
        <v>n/a</v>
      </c>
      <c r="F10" s="50" t="str">
        <f t="shared" si="14"/>
        <v>n/a</v>
      </c>
      <c r="G10" s="50" t="str">
        <f t="shared" si="14"/>
        <v>n/a</v>
      </c>
      <c r="H10" s="50">
        <f t="shared" si="14"/>
        <v>0.93705035971223016</v>
      </c>
      <c r="I10" s="50">
        <f t="shared" ref="I10:J10" si="15">IFERROR(I9/I$8,"n/a")</f>
        <v>0.97466766992726361</v>
      </c>
      <c r="J10" s="50">
        <f t="shared" si="15"/>
        <v>0.89076368998667155</v>
      </c>
      <c r="K10" s="50">
        <f t="shared" ref="K10:L10" si="16">IFERROR(K9/K$8,"n/a")</f>
        <v>0.89672772642204956</v>
      </c>
      <c r="L10" s="50">
        <f t="shared" si="16"/>
        <v>0.92615231249508123</v>
      </c>
      <c r="M10" s="50">
        <f t="shared" ref="M10:N10" si="17">IFERROR(M9/M$8,"n/a")</f>
        <v>0.90413514081546864</v>
      </c>
      <c r="N10" s="50">
        <f t="shared" si="17"/>
        <v>0.93038656610516912</v>
      </c>
      <c r="O10" s="50">
        <f t="shared" ref="O10:P10" si="18">IFERROR(O9/O$8,"n/a")</f>
        <v>0.93280060882800608</v>
      </c>
      <c r="P10" s="50">
        <f t="shared" si="18"/>
        <v>0.91684535450882443</v>
      </c>
      <c r="Q10" s="50">
        <f t="shared" ref="Q10:R10" si="19">IFERROR(Q9/Q$8,"n/a")</f>
        <v>0.89686204297022243</v>
      </c>
      <c r="R10" s="50">
        <f t="shared" si="19"/>
        <v>0.91487056273997125</v>
      </c>
      <c r="S10" s="50">
        <f t="shared" ref="S10:T10" si="20">IFERROR(S9/S$8,"n/a")</f>
        <v>0.91799340555817244</v>
      </c>
      <c r="T10" s="50">
        <f t="shared" si="20"/>
        <v>0.91751286371294571</v>
      </c>
      <c r="U10" s="50">
        <f t="shared" ref="U10" si="21">IFERROR(U9/U$8,"n/a")</f>
        <v>0.91836130530822313</v>
      </c>
      <c r="W10" s="50" t="str">
        <f>IFERROR(W9/W$8,"n/a")</f>
        <v>n/a</v>
      </c>
      <c r="X10" s="50">
        <f>IFERROR(X9/X$8,"n/a")</f>
        <v>0.96328308996702783</v>
      </c>
      <c r="Y10" s="50">
        <f>IFERROR(Y9/Y$8,"n/a")</f>
        <v>0.90486122471236163</v>
      </c>
      <c r="Z10" s="50">
        <f>IFERROR(Z9/Z$8,"n/a")</f>
        <v>0.91866839122936683</v>
      </c>
      <c r="AA10" s="50">
        <f>IFERROR(AA9/AA$8,"n/a")</f>
        <v>0.91719730474448324</v>
      </c>
      <c r="AB10" s="51" t="s">
        <v>9</v>
      </c>
      <c r="AD10" s="42"/>
    </row>
    <row r="11" spans="1:36" ht="18" customHeight="1" x14ac:dyDescent="0.2">
      <c r="A11" s="53" t="s">
        <v>75</v>
      </c>
      <c r="B11" s="54">
        <v>0</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W11" s="54">
        <f>SUM(B11:E11)</f>
        <v>0</v>
      </c>
      <c r="X11" s="54">
        <f>SUM(F11:I11)</f>
        <v>0</v>
      </c>
      <c r="Y11" s="54">
        <f>SUM(J11:M11)</f>
        <v>0</v>
      </c>
      <c r="Z11" s="54">
        <f>SUM(N11:Q11)</f>
        <v>0</v>
      </c>
      <c r="AA11" s="54">
        <f>SUM(R11:W11)</f>
        <v>0</v>
      </c>
      <c r="AB11" s="45" t="s">
        <v>9</v>
      </c>
      <c r="AD11" s="42"/>
      <c r="AJ11" s="21"/>
    </row>
    <row r="12" spans="1:36" s="48" customFormat="1" ht="18" customHeight="1" x14ac:dyDescent="0.2">
      <c r="A12" s="46" t="s">
        <v>76</v>
      </c>
      <c r="B12" s="47">
        <f t="shared" ref="B12:H12" si="22">B9-B11</f>
        <v>0</v>
      </c>
      <c r="C12" s="47">
        <f t="shared" si="22"/>
        <v>-23</v>
      </c>
      <c r="D12" s="47">
        <f t="shared" si="22"/>
        <v>-17</v>
      </c>
      <c r="E12" s="47">
        <f t="shared" si="22"/>
        <v>-22</v>
      </c>
      <c r="F12" s="47">
        <f t="shared" si="22"/>
        <v>-7</v>
      </c>
      <c r="G12" s="47">
        <f t="shared" si="22"/>
        <v>-79</v>
      </c>
      <c r="H12" s="47">
        <f t="shared" si="22"/>
        <v>9899</v>
      </c>
      <c r="I12" s="47">
        <f t="shared" ref="I12:J12" si="23">I9-I11</f>
        <v>31088</v>
      </c>
      <c r="J12" s="47">
        <f t="shared" si="23"/>
        <v>31411</v>
      </c>
      <c r="K12" s="47">
        <f t="shared" ref="K12:L12" si="24">K9-K11</f>
        <v>31624</v>
      </c>
      <c r="L12" s="47">
        <f t="shared" si="24"/>
        <v>35304</v>
      </c>
      <c r="M12" s="47">
        <f t="shared" ref="M12:N12" si="25">M9-M11</f>
        <v>34415</v>
      </c>
      <c r="N12" s="47">
        <f t="shared" si="25"/>
        <v>35404</v>
      </c>
      <c r="O12" s="47">
        <f t="shared" ref="O12:P12" si="26">O9-O11</f>
        <v>36771</v>
      </c>
      <c r="P12" s="47">
        <f t="shared" si="26"/>
        <v>38910</v>
      </c>
      <c r="Q12" s="47">
        <f t="shared" ref="Q12:R12" si="27">Q9-Q11</f>
        <v>38070</v>
      </c>
      <c r="R12" s="47">
        <f t="shared" si="27"/>
        <v>38839</v>
      </c>
      <c r="S12" s="47">
        <f t="shared" ref="S12:T12" si="28">S9-S11</f>
        <v>38978</v>
      </c>
      <c r="T12" s="47">
        <f t="shared" si="28"/>
        <v>40299</v>
      </c>
      <c r="U12" s="47">
        <f t="shared" ref="U12" si="29">U9-U11</f>
        <v>40328</v>
      </c>
      <c r="W12" s="47">
        <f>W9-W11</f>
        <v>-62</v>
      </c>
      <c r="X12" s="47">
        <f>X9-X11</f>
        <v>40901</v>
      </c>
      <c r="Y12" s="47">
        <f>Y9-Y11</f>
        <v>132754</v>
      </c>
      <c r="Z12" s="47">
        <f>Z9-Z11</f>
        <v>149155</v>
      </c>
      <c r="AA12" s="47">
        <f>AA9-AA11</f>
        <v>158444</v>
      </c>
      <c r="AB12" s="33" t="s">
        <v>9</v>
      </c>
      <c r="AD12" s="242">
        <f>SUM(N12:Q12)-Z12</f>
        <v>0</v>
      </c>
      <c r="AE12" s="242">
        <f>SUM(R12:V12)-AA12</f>
        <v>0</v>
      </c>
    </row>
    <row r="13" spans="1:36" s="52" customFormat="1" ht="18" customHeight="1" x14ac:dyDescent="0.2">
      <c r="A13" s="49" t="s">
        <v>77</v>
      </c>
      <c r="B13" s="50" t="str">
        <f t="shared" ref="B13:H13" si="30">IFERROR(B12/B$8,"n/a")</f>
        <v>n/a</v>
      </c>
      <c r="C13" s="50" t="str">
        <f t="shared" si="30"/>
        <v>n/a</v>
      </c>
      <c r="D13" s="50" t="str">
        <f t="shared" si="30"/>
        <v>n/a</v>
      </c>
      <c r="E13" s="50" t="str">
        <f t="shared" si="30"/>
        <v>n/a</v>
      </c>
      <c r="F13" s="50" t="str">
        <f t="shared" si="30"/>
        <v>n/a</v>
      </c>
      <c r="G13" s="50" t="str">
        <f t="shared" si="30"/>
        <v>n/a</v>
      </c>
      <c r="H13" s="50">
        <f t="shared" si="30"/>
        <v>0.93705035971223016</v>
      </c>
      <c r="I13" s="50">
        <f t="shared" ref="I13:J13" si="31">IFERROR(I12/I$8,"n/a")</f>
        <v>0.97466766992726361</v>
      </c>
      <c r="J13" s="50">
        <f t="shared" si="31"/>
        <v>0.89076368998667155</v>
      </c>
      <c r="K13" s="50">
        <f t="shared" ref="K13:L13" si="32">IFERROR(K12/K$8,"n/a")</f>
        <v>0.89672772642204956</v>
      </c>
      <c r="L13" s="50">
        <f t="shared" si="32"/>
        <v>0.92615231249508123</v>
      </c>
      <c r="M13" s="50">
        <f t="shared" ref="M13:N13" si="33">IFERROR(M12/M$8,"n/a")</f>
        <v>0.90413514081546864</v>
      </c>
      <c r="N13" s="50">
        <f t="shared" si="33"/>
        <v>0.93038656610516912</v>
      </c>
      <c r="O13" s="50">
        <f t="shared" ref="O13:P13" si="34">IFERROR(O12/O$8,"n/a")</f>
        <v>0.93280060882800608</v>
      </c>
      <c r="P13" s="50">
        <f t="shared" si="34"/>
        <v>0.91684535450882443</v>
      </c>
      <c r="Q13" s="50">
        <f t="shared" ref="Q13" si="35">IFERROR(Q12/Q$8,"n/a")</f>
        <v>0.89686204297022243</v>
      </c>
      <c r="R13" s="50">
        <f>IFERROR(R12/R$8,"n/a")</f>
        <v>0.91487056273997125</v>
      </c>
      <c r="S13" s="50">
        <f>IFERROR(S12/S$8,"n/a")</f>
        <v>0.91799340555817244</v>
      </c>
      <c r="T13" s="50">
        <f>IFERROR(T12/T$8,"n/a")</f>
        <v>0.91751286371294571</v>
      </c>
      <c r="U13" s="50">
        <f>IFERROR(U12/U$8,"n/a")</f>
        <v>0.91836130530822313</v>
      </c>
      <c r="W13" s="50" t="str">
        <f>IFERROR(W12/W$8,"n/a")</f>
        <v>n/a</v>
      </c>
      <c r="X13" s="50">
        <f>IFERROR(X12/X$8,"n/a")</f>
        <v>0.96328308996702783</v>
      </c>
      <c r="Y13" s="50">
        <f>IFERROR(Y12/Y$8,"n/a")</f>
        <v>0.90486122471236163</v>
      </c>
      <c r="Z13" s="50">
        <f>IFERROR(Z12/Z$8,"n/a")</f>
        <v>0.91866839122936683</v>
      </c>
      <c r="AA13" s="50">
        <f>IFERROR(AA12/AA$8,"n/a")</f>
        <v>0.91719730474448324</v>
      </c>
      <c r="AB13" s="51" t="s">
        <v>9</v>
      </c>
      <c r="AD13" s="42"/>
    </row>
    <row r="14" spans="1:36" s="48" customFormat="1" ht="18" customHeight="1" x14ac:dyDescent="0.2">
      <c r="A14" s="46" t="s">
        <v>78</v>
      </c>
      <c r="B14" s="47">
        <f t="shared" ref="B14:H14" si="36">B67</f>
        <v>0</v>
      </c>
      <c r="C14" s="47">
        <f t="shared" si="36"/>
        <v>-23</v>
      </c>
      <c r="D14" s="47">
        <f t="shared" si="36"/>
        <v>-17</v>
      </c>
      <c r="E14" s="47">
        <f t="shared" si="36"/>
        <v>-22</v>
      </c>
      <c r="F14" s="47">
        <f t="shared" si="36"/>
        <v>-7</v>
      </c>
      <c r="G14" s="47">
        <f t="shared" si="36"/>
        <v>-79</v>
      </c>
      <c r="H14" s="47">
        <f t="shared" si="36"/>
        <v>5296</v>
      </c>
      <c r="I14" s="47">
        <f t="shared" ref="I14:J14" si="37">I67</f>
        <v>-4368</v>
      </c>
      <c r="J14" s="47">
        <f t="shared" si="37"/>
        <v>-10172</v>
      </c>
      <c r="K14" s="47">
        <f t="shared" ref="K14:L14" si="38">K67</f>
        <v>-2495</v>
      </c>
      <c r="L14" s="47">
        <f t="shared" si="38"/>
        <v>-7226</v>
      </c>
      <c r="M14" s="47">
        <f t="shared" ref="M14:N14" si="39">M67</f>
        <v>-11473</v>
      </c>
      <c r="N14" s="47">
        <f t="shared" si="39"/>
        <v>-7657</v>
      </c>
      <c r="O14" s="47">
        <f t="shared" ref="O14:P14" si="40">O67</f>
        <v>-8851</v>
      </c>
      <c r="P14" s="47">
        <f t="shared" si="40"/>
        <v>24711</v>
      </c>
      <c r="Q14" s="47">
        <f t="shared" ref="Q14:R14" si="41">Q67</f>
        <v>7794</v>
      </c>
      <c r="R14" s="47">
        <f t="shared" si="41"/>
        <v>-2652</v>
      </c>
      <c r="S14" s="47">
        <f t="shared" ref="S14:T14" si="42">S67</f>
        <v>8194</v>
      </c>
      <c r="T14" s="47">
        <f t="shared" si="42"/>
        <v>14177</v>
      </c>
      <c r="U14" s="47">
        <f t="shared" ref="U14" si="43">U67</f>
        <v>11522</v>
      </c>
      <c r="W14" s="47">
        <f>W67</f>
        <v>-62</v>
      </c>
      <c r="X14" s="47">
        <f>X67</f>
        <v>842</v>
      </c>
      <c r="Y14" s="47">
        <f>Y67</f>
        <v>-31366</v>
      </c>
      <c r="Z14" s="47">
        <f>Z67</f>
        <v>15997</v>
      </c>
      <c r="AA14" s="47">
        <f>AA67</f>
        <v>31241</v>
      </c>
      <c r="AB14" s="33" t="s">
        <v>9</v>
      </c>
      <c r="AD14" s="242">
        <f>SUM(N14:Q14)-Z14</f>
        <v>0</v>
      </c>
      <c r="AE14" s="242">
        <f>SUM(R14:V14)-AA14</f>
        <v>0</v>
      </c>
    </row>
    <row r="15" spans="1:36" ht="18" customHeight="1" x14ac:dyDescent="0.2">
      <c r="A15" s="43" t="s">
        <v>79</v>
      </c>
      <c r="B15" s="44"/>
      <c r="C15" s="44"/>
      <c r="D15" s="44"/>
      <c r="E15" s="44"/>
      <c r="F15" s="44"/>
      <c r="G15" s="44"/>
      <c r="H15" s="44"/>
      <c r="I15" s="44"/>
      <c r="J15" s="44"/>
      <c r="K15" s="44"/>
      <c r="L15" s="44"/>
      <c r="M15" s="44"/>
      <c r="N15" s="44"/>
      <c r="O15" s="44"/>
      <c r="P15" s="44"/>
      <c r="Q15" s="44"/>
      <c r="R15" s="44"/>
      <c r="S15" s="44"/>
      <c r="T15" s="44"/>
      <c r="U15" s="44"/>
      <c r="W15" s="44"/>
      <c r="X15" s="44"/>
      <c r="Y15" s="44"/>
      <c r="Z15" s="44"/>
      <c r="AA15" s="44"/>
      <c r="AB15" s="45" t="s">
        <v>9</v>
      </c>
      <c r="AD15" s="42"/>
      <c r="AE15" s="48"/>
    </row>
    <row r="16" spans="1:36" s="48" customFormat="1" ht="18" customHeight="1" x14ac:dyDescent="0.2">
      <c r="A16" s="46" t="s">
        <v>80</v>
      </c>
      <c r="B16" s="47">
        <f t="shared" ref="B16:H16" si="44">SUM(B101:B102,B114:B115)</f>
        <v>708834</v>
      </c>
      <c r="C16" s="47">
        <f t="shared" si="44"/>
        <v>727501</v>
      </c>
      <c r="D16" s="47">
        <f t="shared" si="44"/>
        <v>716313</v>
      </c>
      <c r="E16" s="47">
        <f t="shared" si="44"/>
        <v>734836</v>
      </c>
      <c r="F16" s="47">
        <f t="shared" si="44"/>
        <v>733585</v>
      </c>
      <c r="G16" s="47">
        <f t="shared" si="44"/>
        <v>739598</v>
      </c>
      <c r="H16" s="47">
        <f t="shared" si="44"/>
        <v>738390</v>
      </c>
      <c r="I16" s="47">
        <f t="shared" ref="I16:J16" si="45">SUM(I101:I102,I114:I115)</f>
        <v>770372</v>
      </c>
      <c r="J16" s="47">
        <f t="shared" si="45"/>
        <v>779390</v>
      </c>
      <c r="K16" s="47">
        <f t="shared" ref="K16:L16" si="46">SUM(K101:K102,K114:K115)</f>
        <v>804843</v>
      </c>
      <c r="L16" s="47">
        <f t="shared" si="46"/>
        <v>817572</v>
      </c>
      <c r="M16" s="47">
        <f t="shared" ref="M16:N16" si="47">SUM(M101:M102,M114:M115)</f>
        <v>855073</v>
      </c>
      <c r="N16" s="47">
        <f t="shared" si="47"/>
        <v>866822</v>
      </c>
      <c r="O16" s="47">
        <f t="shared" ref="O16:P16" si="48">SUM(O101:O102,O114:O115)</f>
        <v>904321</v>
      </c>
      <c r="P16" s="47">
        <f t="shared" si="48"/>
        <v>885732</v>
      </c>
      <c r="Q16" s="47">
        <f t="shared" ref="Q16:R16" si="49">SUM(Q101:Q102,Q114:Q115)</f>
        <v>907928</v>
      </c>
      <c r="R16" s="47">
        <f t="shared" si="49"/>
        <v>916308</v>
      </c>
      <c r="S16" s="47">
        <f t="shared" ref="S16:T16" si="50">SUM(S101:S102,S114:S115)</f>
        <v>938993</v>
      </c>
      <c r="T16" s="47">
        <f t="shared" si="50"/>
        <v>932538</v>
      </c>
      <c r="U16" s="47">
        <f t="shared" ref="U16" si="51">SUM(U101:U102,U114:U115)</f>
        <v>953339</v>
      </c>
      <c r="W16" s="47">
        <f>SUM(W101:W102,W114:W115)</f>
        <v>734836</v>
      </c>
      <c r="X16" s="47">
        <f>SUM(X101:X102,X114:X115)</f>
        <v>770372</v>
      </c>
      <c r="Y16" s="47">
        <f>SUM(Y101:Y102,Y114:Y115)</f>
        <v>855073</v>
      </c>
      <c r="Z16" s="47">
        <f>SUM(Z101:Z102,Z114:Z115)</f>
        <v>907928</v>
      </c>
      <c r="AA16" s="47">
        <f ca="1">SUM(AA101:AA102,AA114:AA115)</f>
        <v>953339</v>
      </c>
      <c r="AB16" s="33" t="s">
        <v>9</v>
      </c>
      <c r="AD16" s="42"/>
    </row>
    <row r="17" spans="1:31" s="48" customFormat="1" ht="18" customHeight="1" x14ac:dyDescent="0.2">
      <c r="A17" s="46" t="s">
        <v>81</v>
      </c>
      <c r="B17" s="47">
        <f t="shared" ref="B17:H17" si="52">SUM(B101:B102,B114:B115)-SUM(B72:B74,B88)</f>
        <v>22102</v>
      </c>
      <c r="C17" s="47">
        <f t="shared" si="52"/>
        <v>127914</v>
      </c>
      <c r="D17" s="47">
        <f t="shared" si="52"/>
        <v>224536</v>
      </c>
      <c r="E17" s="47">
        <f t="shared" si="52"/>
        <v>399292</v>
      </c>
      <c r="F17" s="47">
        <f t="shared" si="52"/>
        <v>511903</v>
      </c>
      <c r="G17" s="47">
        <f t="shared" si="52"/>
        <v>601235</v>
      </c>
      <c r="H17" s="47">
        <f t="shared" si="52"/>
        <v>676514</v>
      </c>
      <c r="I17" s="47">
        <f t="shared" ref="I17:J17" si="53">SUM(I101:I102,I114:I115)-SUM(I72:I74,I88)</f>
        <v>698238</v>
      </c>
      <c r="J17" s="47">
        <f t="shared" si="53"/>
        <v>724422</v>
      </c>
      <c r="K17" s="47">
        <f t="shared" ref="K17:L17" si="54">SUM(K101:K102,K114:K115)-SUM(K72:K74,K88)</f>
        <v>763141</v>
      </c>
      <c r="L17" s="47">
        <f t="shared" si="54"/>
        <v>769977</v>
      </c>
      <c r="M17" s="47">
        <f t="shared" ref="M17:N17" si="55">SUM(M101:M102,M114:M115)-SUM(M72:M74,M88)</f>
        <v>800312</v>
      </c>
      <c r="N17" s="47">
        <f t="shared" si="55"/>
        <v>830571</v>
      </c>
      <c r="O17" s="47">
        <f t="shared" ref="O17:P17" si="56">SUM(O101:O102,O114:O115)-SUM(O72:O74,O88)</f>
        <v>868668</v>
      </c>
      <c r="P17" s="47">
        <f t="shared" si="56"/>
        <v>837615</v>
      </c>
      <c r="Q17" s="47">
        <f t="shared" ref="Q17:R17" si="57">SUM(Q101:Q102,Q114:Q115)-SUM(Q72:Q74,Q88)</f>
        <v>888214</v>
      </c>
      <c r="R17" s="47">
        <f t="shared" si="57"/>
        <v>888205</v>
      </c>
      <c r="S17" s="47">
        <f t="shared" ref="S17:T17" si="58">SUM(S101:S102,S114:S115)-SUM(S72:S74,S88)</f>
        <v>873934</v>
      </c>
      <c r="T17" s="47">
        <f t="shared" si="58"/>
        <v>880390</v>
      </c>
      <c r="U17" s="47">
        <f t="shared" ref="U17" si="59">SUM(U101:U102,U114:U115)-SUM(U72:U74,U88)</f>
        <v>864352</v>
      </c>
      <c r="W17" s="47">
        <f>SUM(W101:W102,W114:W115)-SUM(W72:W74,W88)</f>
        <v>399292</v>
      </c>
      <c r="X17" s="47">
        <f>SUM(X101:X102,X114:X115)-SUM(X72:X74,X88)</f>
        <v>698238</v>
      </c>
      <c r="Y17" s="47">
        <f>SUM(Y101:Y102,Y114:Y115)-SUM(Y72:Y74,Y88)</f>
        <v>800312</v>
      </c>
      <c r="Z17" s="47">
        <f>SUM(Z101:Z102,Z114:Z115)-SUM(Z72:Z74,Z88)</f>
        <v>888214</v>
      </c>
      <c r="AA17" s="47">
        <f ca="1">SUM(AA101:AA102,AA114:AA115)-SUM(AA72:AA74,AA88)</f>
        <v>864352</v>
      </c>
      <c r="AB17" s="33" t="s">
        <v>9</v>
      </c>
      <c r="AD17" s="42"/>
    </row>
    <row r="18" spans="1:31" ht="18" customHeight="1" x14ac:dyDescent="0.2">
      <c r="A18" s="43" t="s">
        <v>82</v>
      </c>
      <c r="B18" s="44"/>
      <c r="C18" s="44"/>
      <c r="D18" s="44"/>
      <c r="E18" s="44"/>
      <c r="F18" s="44"/>
      <c r="G18" s="44"/>
      <c r="H18" s="44"/>
      <c r="I18" s="44"/>
      <c r="J18" s="44"/>
      <c r="K18" s="44"/>
      <c r="L18" s="44"/>
      <c r="M18" s="44"/>
      <c r="N18" s="44"/>
      <c r="O18" s="44"/>
      <c r="P18" s="44"/>
      <c r="Q18" s="44"/>
      <c r="R18" s="44"/>
      <c r="S18" s="44"/>
      <c r="T18" s="44"/>
      <c r="U18" s="44"/>
      <c r="W18" s="44"/>
      <c r="X18" s="44"/>
      <c r="Y18" s="44"/>
      <c r="Z18" s="44"/>
      <c r="AA18" s="44"/>
      <c r="AB18" s="45" t="s">
        <v>9</v>
      </c>
      <c r="AD18" s="48"/>
      <c r="AE18" s="48"/>
    </row>
    <row r="19" spans="1:31" s="48" customFormat="1" ht="18" customHeight="1" x14ac:dyDescent="0.2">
      <c r="A19" s="46" t="s">
        <v>83</v>
      </c>
      <c r="B19" s="47">
        <v>0</v>
      </c>
      <c r="C19" s="47">
        <v>0</v>
      </c>
      <c r="D19" s="47">
        <v>0</v>
      </c>
      <c r="E19" s="47">
        <v>0</v>
      </c>
      <c r="F19" s="47">
        <v>0</v>
      </c>
      <c r="G19" s="47">
        <v>0</v>
      </c>
      <c r="H19" s="47">
        <v>0</v>
      </c>
      <c r="I19" s="47">
        <v>0</v>
      </c>
      <c r="J19" s="47">
        <v>26695</v>
      </c>
      <c r="K19" s="47">
        <v>37686.177000000003</v>
      </c>
      <c r="L19" s="47">
        <v>0</v>
      </c>
      <c r="M19" s="47">
        <v>15250.76137</v>
      </c>
      <c r="N19" s="47">
        <v>30000</v>
      </c>
      <c r="O19" s="47">
        <v>41000</v>
      </c>
      <c r="P19" s="47">
        <v>0</v>
      </c>
      <c r="Q19" s="47">
        <v>57001.056750000003</v>
      </c>
      <c r="R19" s="47">
        <v>0</v>
      </c>
      <c r="S19" s="47">
        <v>0</v>
      </c>
      <c r="T19" s="47">
        <v>17582.475920000001</v>
      </c>
      <c r="U19" s="47">
        <v>0</v>
      </c>
      <c r="W19" s="47">
        <f>SUM(B19:E19)</f>
        <v>0</v>
      </c>
      <c r="X19" s="47">
        <f>SUM(F19:I19)</f>
        <v>0</v>
      </c>
      <c r="Y19" s="47">
        <f>SUM(J19:M19)</f>
        <v>79631.938370000003</v>
      </c>
      <c r="Z19" s="47">
        <f>SUM(N19:Q19)</f>
        <v>128001.05675</v>
      </c>
      <c r="AA19" s="56">
        <f>SUM(R19:V19)</f>
        <v>17582.475920000001</v>
      </c>
      <c r="AB19" s="33" t="s">
        <v>9</v>
      </c>
      <c r="AD19" s="242">
        <f>SUM(N19:Q19)-Z19</f>
        <v>0</v>
      </c>
      <c r="AE19" s="242">
        <f>SUM(R19:V19)-AA19</f>
        <v>0</v>
      </c>
    </row>
    <row r="20" spans="1:31" ht="15.95" customHeight="1" x14ac:dyDescent="0.2">
      <c r="J20" s="217"/>
      <c r="K20" s="217"/>
      <c r="L20" s="217"/>
      <c r="M20" s="217"/>
      <c r="N20" s="217"/>
      <c r="O20" s="217"/>
      <c r="P20" s="217"/>
      <c r="Q20" s="217"/>
      <c r="R20" s="217"/>
      <c r="S20" s="217"/>
      <c r="T20" s="217"/>
      <c r="U20" s="217"/>
      <c r="Z20" s="217"/>
      <c r="AA20" s="217"/>
      <c r="AB20" s="45" t="s">
        <v>9</v>
      </c>
      <c r="AD20" s="217"/>
    </row>
    <row r="21" spans="1:31" s="42" customFormat="1" ht="15.95" customHeight="1" x14ac:dyDescent="0.2">
      <c r="A21" s="39" t="s">
        <v>84</v>
      </c>
      <c r="B21" s="40"/>
      <c r="C21" s="40"/>
      <c r="D21" s="40"/>
      <c r="E21" s="40"/>
      <c r="F21" s="40"/>
      <c r="G21" s="40"/>
      <c r="H21" s="40"/>
      <c r="I21" s="40"/>
      <c r="J21" s="40"/>
      <c r="K21" s="40"/>
      <c r="L21" s="40"/>
      <c r="M21" s="40"/>
      <c r="N21" s="40"/>
      <c r="O21" s="40"/>
      <c r="P21" s="40"/>
      <c r="Q21" s="40"/>
      <c r="R21" s="40"/>
      <c r="S21" s="40"/>
      <c r="T21" s="40"/>
      <c r="U21" s="40"/>
      <c r="W21" s="40"/>
      <c r="X21" s="40"/>
      <c r="Y21" s="40"/>
      <c r="Z21" s="40"/>
      <c r="AA21" s="40"/>
      <c r="AB21" s="41" t="s">
        <v>9</v>
      </c>
    </row>
    <row r="22" spans="1:31" ht="15.95" customHeight="1" outlineLevel="1" x14ac:dyDescent="0.2">
      <c r="A22" s="55" t="s">
        <v>85</v>
      </c>
      <c r="B22" s="56">
        <v>0</v>
      </c>
      <c r="C22" s="56">
        <v>0</v>
      </c>
      <c r="D22" s="56">
        <v>0</v>
      </c>
      <c r="E22" s="56">
        <v>0</v>
      </c>
      <c r="F22" s="56">
        <v>0</v>
      </c>
      <c r="G22" s="56">
        <v>0</v>
      </c>
      <c r="H22" s="56">
        <v>11762</v>
      </c>
      <c r="I22" s="56">
        <f t="shared" ref="I22:N22" si="60">SUM(I23:I28)</f>
        <v>35517</v>
      </c>
      <c r="J22" s="56">
        <f t="shared" si="60"/>
        <v>39422</v>
      </c>
      <c r="K22" s="56">
        <f t="shared" si="60"/>
        <v>39422</v>
      </c>
      <c r="L22" s="56">
        <f t="shared" si="60"/>
        <v>42613</v>
      </c>
      <c r="M22" s="56">
        <f t="shared" si="60"/>
        <v>42552</v>
      </c>
      <c r="N22" s="56">
        <f t="shared" si="60"/>
        <v>42538</v>
      </c>
      <c r="O22" s="56">
        <f t="shared" ref="O22:T22" si="61">SUM(O23:O28)</f>
        <v>44067</v>
      </c>
      <c r="P22" s="56">
        <f t="shared" si="61"/>
        <v>47450</v>
      </c>
      <c r="Q22" s="56">
        <f t="shared" si="61"/>
        <v>47449</v>
      </c>
      <c r="R22" s="56">
        <f t="shared" si="61"/>
        <v>47450</v>
      </c>
      <c r="S22" s="56">
        <f t="shared" si="61"/>
        <v>47477</v>
      </c>
      <c r="T22" s="56">
        <f t="shared" si="61"/>
        <v>49098</v>
      </c>
      <c r="U22" s="56">
        <f t="shared" ref="U22" si="62">SUM(U23:U28)</f>
        <v>49089</v>
      </c>
      <c r="W22" s="56">
        <f t="shared" ref="W22:W67" si="63">SUM(B22:E22)</f>
        <v>0</v>
      </c>
      <c r="X22" s="56">
        <f t="shared" ref="X22:X67" si="64">SUM(F22:I22)</f>
        <v>47279</v>
      </c>
      <c r="Y22" s="56">
        <f t="shared" ref="Y22:Y67" si="65">SUM(J22:M22)</f>
        <v>164009</v>
      </c>
      <c r="Z22" s="56">
        <f>SUM(N22:Q22)</f>
        <v>181504</v>
      </c>
      <c r="AA22" s="56">
        <f>SUM(R22:V22)</f>
        <v>193114</v>
      </c>
      <c r="AB22" s="45" t="s">
        <v>9</v>
      </c>
      <c r="AD22" s="242">
        <f>SUM(N22:Q22)-Z22</f>
        <v>0</v>
      </c>
      <c r="AE22" s="242">
        <f>SUM(R22:V22)-AA22</f>
        <v>0</v>
      </c>
    </row>
    <row r="23" spans="1:31" ht="15.95" customHeight="1" outlineLevel="1" x14ac:dyDescent="0.2">
      <c r="A23" s="57" t="s">
        <v>86</v>
      </c>
      <c r="B23" s="58">
        <v>0</v>
      </c>
      <c r="C23" s="58">
        <v>0</v>
      </c>
      <c r="D23" s="58">
        <v>0</v>
      </c>
      <c r="E23" s="58">
        <v>0</v>
      </c>
      <c r="F23" s="58">
        <v>0</v>
      </c>
      <c r="G23" s="58">
        <v>0</v>
      </c>
      <c r="H23" s="58">
        <v>11762</v>
      </c>
      <c r="I23" s="58">
        <v>35517</v>
      </c>
      <c r="J23" s="58">
        <v>39422</v>
      </c>
      <c r="K23" s="58">
        <v>39422</v>
      </c>
      <c r="L23" s="58">
        <v>42613</v>
      </c>
      <c r="M23" s="58">
        <v>42552</v>
      </c>
      <c r="N23" s="58">
        <v>42538</v>
      </c>
      <c r="O23" s="58">
        <v>44067</v>
      </c>
      <c r="P23" s="58">
        <v>47450</v>
      </c>
      <c r="Q23" s="58">
        <v>47449</v>
      </c>
      <c r="R23" s="58">
        <v>47450</v>
      </c>
      <c r="S23" s="58">
        <v>47477</v>
      </c>
      <c r="T23" s="58">
        <v>49098</v>
      </c>
      <c r="U23" s="58">
        <v>49089</v>
      </c>
      <c r="W23" s="58">
        <f t="shared" si="63"/>
        <v>0</v>
      </c>
      <c r="X23" s="58">
        <f t="shared" si="64"/>
        <v>47279</v>
      </c>
      <c r="Y23" s="58">
        <f t="shared" si="65"/>
        <v>164009</v>
      </c>
      <c r="Z23" s="58">
        <f t="shared" ref="Z23:Z67" si="66">SUM(N23:Q23)</f>
        <v>181504</v>
      </c>
      <c r="AA23" s="58">
        <f t="shared" ref="AA23:AA67" si="67">SUM(R23:V23)</f>
        <v>193114</v>
      </c>
      <c r="AB23" s="45" t="s">
        <v>9</v>
      </c>
      <c r="AD23" s="242">
        <f t="shared" ref="AD23:AD67" si="68">SUM(N23:Q23)-Z23</f>
        <v>0</v>
      </c>
      <c r="AE23" s="242">
        <f t="shared" ref="AE23:AE67" si="69">SUM(R23:V23)-AA23</f>
        <v>0</v>
      </c>
    </row>
    <row r="24" spans="1:31" ht="15.95" customHeight="1" outlineLevel="1" x14ac:dyDescent="0.2">
      <c r="A24" s="57" t="s">
        <v>87</v>
      </c>
      <c r="B24" s="58">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W24" s="58">
        <f t="shared" si="63"/>
        <v>0</v>
      </c>
      <c r="X24" s="58">
        <f t="shared" si="64"/>
        <v>0</v>
      </c>
      <c r="Y24" s="58">
        <f t="shared" si="65"/>
        <v>0</v>
      </c>
      <c r="Z24" s="58">
        <f t="shared" si="66"/>
        <v>0</v>
      </c>
      <c r="AA24" s="58">
        <f t="shared" si="67"/>
        <v>0</v>
      </c>
      <c r="AB24" s="45" t="s">
        <v>9</v>
      </c>
      <c r="AD24" s="242">
        <f t="shared" si="68"/>
        <v>0</v>
      </c>
      <c r="AE24" s="242">
        <f t="shared" si="69"/>
        <v>0</v>
      </c>
    </row>
    <row r="25" spans="1:31" ht="15.95" customHeight="1" outlineLevel="1" x14ac:dyDescent="0.2">
      <c r="A25" s="57" t="s">
        <v>88</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W25" s="58">
        <f t="shared" si="63"/>
        <v>0</v>
      </c>
      <c r="X25" s="58">
        <f t="shared" si="64"/>
        <v>0</v>
      </c>
      <c r="Y25" s="58">
        <f t="shared" si="65"/>
        <v>0</v>
      </c>
      <c r="Z25" s="58">
        <f t="shared" si="66"/>
        <v>0</v>
      </c>
      <c r="AA25" s="58">
        <f t="shared" si="67"/>
        <v>0</v>
      </c>
      <c r="AB25" s="45" t="s">
        <v>9</v>
      </c>
      <c r="AD25" s="242">
        <f t="shared" si="68"/>
        <v>0</v>
      </c>
      <c r="AE25" s="242">
        <f t="shared" si="69"/>
        <v>0</v>
      </c>
    </row>
    <row r="26" spans="1:31" ht="15.95" customHeight="1" outlineLevel="1" x14ac:dyDescent="0.2">
      <c r="A26" s="57" t="s">
        <v>89</v>
      </c>
      <c r="B26" s="58">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W26" s="58">
        <f t="shared" si="63"/>
        <v>0</v>
      </c>
      <c r="X26" s="58">
        <f t="shared" si="64"/>
        <v>0</v>
      </c>
      <c r="Y26" s="58">
        <f t="shared" si="65"/>
        <v>0</v>
      </c>
      <c r="Z26" s="58">
        <f t="shared" si="66"/>
        <v>0</v>
      </c>
      <c r="AA26" s="58">
        <f t="shared" si="67"/>
        <v>0</v>
      </c>
      <c r="AB26" s="45" t="s">
        <v>9</v>
      </c>
      <c r="AD26" s="242">
        <f t="shared" si="68"/>
        <v>0</v>
      </c>
      <c r="AE26" s="242">
        <f t="shared" si="69"/>
        <v>0</v>
      </c>
    </row>
    <row r="27" spans="1:31" ht="15.95" customHeight="1" outlineLevel="1" x14ac:dyDescent="0.2">
      <c r="A27" s="57" t="s">
        <v>90</v>
      </c>
      <c r="B27" s="58">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W27" s="58">
        <f t="shared" si="63"/>
        <v>0</v>
      </c>
      <c r="X27" s="58">
        <f t="shared" si="64"/>
        <v>0</v>
      </c>
      <c r="Y27" s="58">
        <f t="shared" si="65"/>
        <v>0</v>
      </c>
      <c r="Z27" s="58">
        <f t="shared" si="66"/>
        <v>0</v>
      </c>
      <c r="AA27" s="58">
        <f t="shared" si="67"/>
        <v>0</v>
      </c>
      <c r="AB27" s="45" t="s">
        <v>9</v>
      </c>
      <c r="AD27" s="242">
        <f t="shared" si="68"/>
        <v>0</v>
      </c>
      <c r="AE27" s="242">
        <f t="shared" si="69"/>
        <v>0</v>
      </c>
    </row>
    <row r="28" spans="1:31" ht="15.95" customHeight="1" outlineLevel="1" x14ac:dyDescent="0.2">
      <c r="A28" s="57" t="s">
        <v>91</v>
      </c>
      <c r="B28" s="58">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W28" s="58">
        <f t="shared" si="63"/>
        <v>0</v>
      </c>
      <c r="X28" s="58">
        <f t="shared" si="64"/>
        <v>0</v>
      </c>
      <c r="Y28" s="58">
        <f t="shared" si="65"/>
        <v>0</v>
      </c>
      <c r="Z28" s="58">
        <f t="shared" si="66"/>
        <v>0</v>
      </c>
      <c r="AA28" s="58">
        <f t="shared" si="67"/>
        <v>0</v>
      </c>
      <c r="AB28" s="45" t="s">
        <v>9</v>
      </c>
      <c r="AD28" s="242">
        <f t="shared" si="68"/>
        <v>0</v>
      </c>
      <c r="AE28" s="242">
        <f t="shared" si="69"/>
        <v>0</v>
      </c>
    </row>
    <row r="29" spans="1:31" ht="15.95" customHeight="1" outlineLevel="1" x14ac:dyDescent="0.2">
      <c r="A29" s="55" t="s">
        <v>92</v>
      </c>
      <c r="B29" s="56">
        <v>0</v>
      </c>
      <c r="C29" s="56">
        <v>0</v>
      </c>
      <c r="D29" s="56">
        <v>0</v>
      </c>
      <c r="E29" s="56">
        <v>0</v>
      </c>
      <c r="F29" s="56">
        <v>0</v>
      </c>
      <c r="G29" s="56">
        <v>0</v>
      </c>
      <c r="H29" s="56">
        <v>-1198</v>
      </c>
      <c r="I29" s="56">
        <f t="shared" ref="I29:N29" si="70">SUM(I30:I39)</f>
        <v>-3621</v>
      </c>
      <c r="J29" s="56">
        <f t="shared" si="70"/>
        <v>-4159</v>
      </c>
      <c r="K29" s="56">
        <f t="shared" si="70"/>
        <v>-4156</v>
      </c>
      <c r="L29" s="56">
        <f t="shared" si="70"/>
        <v>-4494</v>
      </c>
      <c r="M29" s="56">
        <f t="shared" si="70"/>
        <v>-4488</v>
      </c>
      <c r="N29" s="56">
        <f t="shared" si="70"/>
        <v>-4485</v>
      </c>
      <c r="O29" s="56">
        <f t="shared" ref="O29:T29" si="71">SUM(O30:O39)</f>
        <v>-4647</v>
      </c>
      <c r="P29" s="56">
        <f t="shared" si="71"/>
        <v>-5011</v>
      </c>
      <c r="Q29" s="56">
        <f t="shared" si="71"/>
        <v>-5001</v>
      </c>
      <c r="R29" s="56">
        <f t="shared" si="71"/>
        <v>-4997</v>
      </c>
      <c r="S29" s="56">
        <f t="shared" si="71"/>
        <v>-5017</v>
      </c>
      <c r="T29" s="56">
        <f t="shared" si="71"/>
        <v>-5176</v>
      </c>
      <c r="U29" s="56">
        <f t="shared" ref="U29" si="72">SUM(U30:U39)</f>
        <v>-5176</v>
      </c>
      <c r="W29" s="56">
        <f t="shared" si="63"/>
        <v>0</v>
      </c>
      <c r="X29" s="56">
        <f t="shared" si="64"/>
        <v>-4819</v>
      </c>
      <c r="Y29" s="56">
        <f t="shared" si="65"/>
        <v>-17297</v>
      </c>
      <c r="Z29" s="56">
        <f t="shared" si="66"/>
        <v>-19144</v>
      </c>
      <c r="AA29" s="56">
        <f t="shared" si="67"/>
        <v>-20366</v>
      </c>
      <c r="AB29" s="56"/>
      <c r="AC29" s="56"/>
      <c r="AD29" s="242">
        <f t="shared" si="68"/>
        <v>0</v>
      </c>
      <c r="AE29" s="242">
        <f t="shared" si="69"/>
        <v>0</v>
      </c>
    </row>
    <row r="30" spans="1:31" ht="15.95" customHeight="1" outlineLevel="1" x14ac:dyDescent="0.2">
      <c r="A30" s="57" t="s">
        <v>93</v>
      </c>
      <c r="B30" s="58">
        <v>0</v>
      </c>
      <c r="C30" s="58">
        <v>0</v>
      </c>
      <c r="D30" s="58">
        <v>0</v>
      </c>
      <c r="E30" s="58">
        <v>0</v>
      </c>
      <c r="F30" s="58">
        <v>0</v>
      </c>
      <c r="G30" s="58">
        <v>0</v>
      </c>
      <c r="H30" s="58">
        <v>-194</v>
      </c>
      <c r="I30" s="58">
        <v>-586</v>
      </c>
      <c r="J30" s="58">
        <v>-650</v>
      </c>
      <c r="K30" s="58">
        <v>-651</v>
      </c>
      <c r="L30" s="58">
        <v>-703</v>
      </c>
      <c r="M30" s="58">
        <v>-702</v>
      </c>
      <c r="N30" s="58">
        <v>-702</v>
      </c>
      <c r="O30" s="58">
        <v>-727</v>
      </c>
      <c r="P30" s="58">
        <v>-784</v>
      </c>
      <c r="Q30" s="58">
        <v>-783</v>
      </c>
      <c r="R30" s="58">
        <v>-783</v>
      </c>
      <c r="S30" s="58">
        <v>-784</v>
      </c>
      <c r="T30" s="58">
        <v>-810</v>
      </c>
      <c r="U30" s="58">
        <v>-810</v>
      </c>
      <c r="W30" s="58">
        <f t="shared" si="63"/>
        <v>0</v>
      </c>
      <c r="X30" s="58">
        <f t="shared" si="64"/>
        <v>-780</v>
      </c>
      <c r="Y30" s="58">
        <f t="shared" si="65"/>
        <v>-2706</v>
      </c>
      <c r="Z30" s="58">
        <f t="shared" si="66"/>
        <v>-2996</v>
      </c>
      <c r="AA30" s="58">
        <f t="shared" si="67"/>
        <v>-3187</v>
      </c>
      <c r="AB30" s="45" t="s">
        <v>9</v>
      </c>
      <c r="AD30" s="242">
        <f t="shared" si="68"/>
        <v>0</v>
      </c>
      <c r="AE30" s="242">
        <f t="shared" si="69"/>
        <v>0</v>
      </c>
    </row>
    <row r="31" spans="1:31" ht="15.95" customHeight="1" outlineLevel="1" x14ac:dyDescent="0.2">
      <c r="A31" s="57" t="s">
        <v>94</v>
      </c>
      <c r="B31" s="58">
        <v>0</v>
      </c>
      <c r="C31" s="58">
        <v>0</v>
      </c>
      <c r="D31" s="58">
        <v>0</v>
      </c>
      <c r="E31" s="58">
        <v>0</v>
      </c>
      <c r="F31" s="58">
        <v>0</v>
      </c>
      <c r="G31" s="58">
        <v>0</v>
      </c>
      <c r="H31" s="58">
        <v>-894</v>
      </c>
      <c r="I31" s="58">
        <v>-2699</v>
      </c>
      <c r="J31" s="58">
        <v>-2996</v>
      </c>
      <c r="K31" s="58">
        <v>-2996</v>
      </c>
      <c r="L31" s="58">
        <v>-3239</v>
      </c>
      <c r="M31" s="58">
        <v>-3234</v>
      </c>
      <c r="N31" s="58">
        <v>-3233</v>
      </c>
      <c r="O31" s="58">
        <v>-3349</v>
      </c>
      <c r="P31" s="58">
        <v>-3612</v>
      </c>
      <c r="Q31" s="58">
        <v>-3607</v>
      </c>
      <c r="R31" s="58">
        <v>-3606</v>
      </c>
      <c r="S31" s="58">
        <v>-3611</v>
      </c>
      <c r="T31" s="58">
        <v>-3732</v>
      </c>
      <c r="U31" s="58">
        <v>-3730</v>
      </c>
      <c r="W31" s="58">
        <f t="shared" si="63"/>
        <v>0</v>
      </c>
      <c r="X31" s="58">
        <f t="shared" si="64"/>
        <v>-3593</v>
      </c>
      <c r="Y31" s="58">
        <f t="shared" si="65"/>
        <v>-12465</v>
      </c>
      <c r="Z31" s="58">
        <f t="shared" si="66"/>
        <v>-13801</v>
      </c>
      <c r="AA31" s="58">
        <f t="shared" si="67"/>
        <v>-14679</v>
      </c>
      <c r="AB31" s="45" t="s">
        <v>9</v>
      </c>
      <c r="AD31" s="242">
        <f t="shared" si="68"/>
        <v>0</v>
      </c>
      <c r="AE31" s="242">
        <f t="shared" si="69"/>
        <v>0</v>
      </c>
    </row>
    <row r="32" spans="1:31" ht="15.95" customHeight="1" outlineLevel="1" x14ac:dyDescent="0.2">
      <c r="A32" s="57" t="s">
        <v>95</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W32" s="58">
        <f t="shared" si="63"/>
        <v>0</v>
      </c>
      <c r="X32" s="58">
        <f t="shared" si="64"/>
        <v>0</v>
      </c>
      <c r="Y32" s="58">
        <f t="shared" si="65"/>
        <v>0</v>
      </c>
      <c r="Z32" s="58">
        <f t="shared" si="66"/>
        <v>0</v>
      </c>
      <c r="AA32" s="58">
        <f t="shared" si="67"/>
        <v>0</v>
      </c>
      <c r="AB32" s="45" t="s">
        <v>9</v>
      </c>
      <c r="AD32" s="242">
        <f t="shared" si="68"/>
        <v>0</v>
      </c>
      <c r="AE32" s="242">
        <f t="shared" si="69"/>
        <v>0</v>
      </c>
    </row>
    <row r="33" spans="1:31" ht="15.95" customHeight="1" outlineLevel="1" x14ac:dyDescent="0.2">
      <c r="A33" s="57" t="s">
        <v>96</v>
      </c>
      <c r="B33" s="58">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W33" s="58">
        <f t="shared" si="63"/>
        <v>0</v>
      </c>
      <c r="X33" s="58">
        <f t="shared" si="64"/>
        <v>0</v>
      </c>
      <c r="Y33" s="58">
        <f t="shared" si="65"/>
        <v>0</v>
      </c>
      <c r="Z33" s="58">
        <f t="shared" si="66"/>
        <v>0</v>
      </c>
      <c r="AA33" s="58">
        <f t="shared" si="67"/>
        <v>0</v>
      </c>
      <c r="AB33" s="45" t="s">
        <v>9</v>
      </c>
      <c r="AD33" s="242">
        <f t="shared" si="68"/>
        <v>0</v>
      </c>
      <c r="AE33" s="242">
        <f t="shared" si="69"/>
        <v>0</v>
      </c>
    </row>
    <row r="34" spans="1:31" ht="15.95" customHeight="1" outlineLevel="1" x14ac:dyDescent="0.2">
      <c r="A34" s="57" t="s">
        <v>97</v>
      </c>
      <c r="B34" s="58">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W34" s="58">
        <f t="shared" si="63"/>
        <v>0</v>
      </c>
      <c r="X34" s="58">
        <f t="shared" si="64"/>
        <v>0</v>
      </c>
      <c r="Y34" s="58">
        <f t="shared" si="65"/>
        <v>0</v>
      </c>
      <c r="Z34" s="58">
        <f t="shared" si="66"/>
        <v>0</v>
      </c>
      <c r="AA34" s="58">
        <f t="shared" si="67"/>
        <v>0</v>
      </c>
      <c r="AB34" s="45" t="s">
        <v>9</v>
      </c>
      <c r="AD34" s="242">
        <f t="shared" si="68"/>
        <v>0</v>
      </c>
      <c r="AE34" s="242">
        <f t="shared" si="69"/>
        <v>0</v>
      </c>
    </row>
    <row r="35" spans="1:31" ht="15.95" customHeight="1" outlineLevel="1" x14ac:dyDescent="0.2">
      <c r="A35" s="57" t="s">
        <v>98</v>
      </c>
      <c r="B35" s="58">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W35" s="58">
        <f t="shared" si="63"/>
        <v>0</v>
      </c>
      <c r="X35" s="58">
        <f t="shared" si="64"/>
        <v>0</v>
      </c>
      <c r="Y35" s="58">
        <f t="shared" si="65"/>
        <v>0</v>
      </c>
      <c r="Z35" s="58">
        <f t="shared" si="66"/>
        <v>0</v>
      </c>
      <c r="AA35" s="58">
        <f t="shared" si="67"/>
        <v>0</v>
      </c>
      <c r="AB35" s="45" t="s">
        <v>9</v>
      </c>
      <c r="AD35" s="242">
        <f t="shared" si="68"/>
        <v>0</v>
      </c>
      <c r="AE35" s="242">
        <f t="shared" si="69"/>
        <v>0</v>
      </c>
    </row>
    <row r="36" spans="1:31" ht="15.95" customHeight="1" outlineLevel="1" x14ac:dyDescent="0.2">
      <c r="A36" s="57" t="s">
        <v>99</v>
      </c>
      <c r="B36" s="58">
        <v>0</v>
      </c>
      <c r="C36" s="58">
        <v>0</v>
      </c>
      <c r="D36" s="58">
        <v>0</v>
      </c>
      <c r="E36" s="58">
        <v>0</v>
      </c>
      <c r="F36" s="58">
        <v>0</v>
      </c>
      <c r="G36" s="58">
        <v>0</v>
      </c>
      <c r="H36" s="58">
        <v>0</v>
      </c>
      <c r="I36" s="58">
        <v>0</v>
      </c>
      <c r="J36" s="58">
        <v>-142</v>
      </c>
      <c r="K36" s="58">
        <v>-141</v>
      </c>
      <c r="L36" s="58">
        <v>-152</v>
      </c>
      <c r="M36" s="58">
        <v>-153</v>
      </c>
      <c r="N36" s="58">
        <v>-152</v>
      </c>
      <c r="O36" s="58">
        <v>-158</v>
      </c>
      <c r="P36" s="58">
        <v>-170</v>
      </c>
      <c r="Q36" s="58">
        <v>-169</v>
      </c>
      <c r="R36" s="58">
        <v>-168</v>
      </c>
      <c r="S36" s="58">
        <v>-172</v>
      </c>
      <c r="T36" s="58">
        <v>-175</v>
      </c>
      <c r="U36" s="58">
        <v>-176</v>
      </c>
      <c r="W36" s="58">
        <f t="shared" si="63"/>
        <v>0</v>
      </c>
      <c r="X36" s="58">
        <f t="shared" si="64"/>
        <v>0</v>
      </c>
      <c r="Y36" s="58">
        <f t="shared" si="65"/>
        <v>-588</v>
      </c>
      <c r="Z36" s="58">
        <f t="shared" si="66"/>
        <v>-649</v>
      </c>
      <c r="AA36" s="58">
        <f t="shared" si="67"/>
        <v>-691</v>
      </c>
      <c r="AB36" s="45" t="s">
        <v>9</v>
      </c>
      <c r="AD36" s="242">
        <f t="shared" si="68"/>
        <v>0</v>
      </c>
      <c r="AE36" s="242">
        <f t="shared" si="69"/>
        <v>0</v>
      </c>
    </row>
    <row r="37" spans="1:31" ht="15.95" customHeight="1" outlineLevel="1" x14ac:dyDescent="0.2">
      <c r="A37" s="57" t="s">
        <v>100</v>
      </c>
      <c r="B37" s="58">
        <v>0</v>
      </c>
      <c r="C37" s="58">
        <v>0</v>
      </c>
      <c r="D37" s="58">
        <v>0</v>
      </c>
      <c r="E37" s="58">
        <v>0</v>
      </c>
      <c r="F37" s="58">
        <v>0</v>
      </c>
      <c r="G37" s="58">
        <v>0</v>
      </c>
      <c r="H37" s="58">
        <v>-42</v>
      </c>
      <c r="I37" s="58">
        <v>-129</v>
      </c>
      <c r="J37" s="58">
        <v>-142</v>
      </c>
      <c r="K37" s="58">
        <v>-141</v>
      </c>
      <c r="L37" s="58">
        <v>-152</v>
      </c>
      <c r="M37" s="58">
        <v>-153</v>
      </c>
      <c r="N37" s="58">
        <v>-152</v>
      </c>
      <c r="O37" s="58">
        <v>-158</v>
      </c>
      <c r="P37" s="58">
        <v>-170</v>
      </c>
      <c r="Q37" s="58">
        <v>-169</v>
      </c>
      <c r="R37" s="58">
        <v>-168</v>
      </c>
      <c r="S37" s="58">
        <v>-172</v>
      </c>
      <c r="T37" s="58">
        <v>-175</v>
      </c>
      <c r="U37" s="58">
        <v>-176</v>
      </c>
      <c r="W37" s="58">
        <f t="shared" si="63"/>
        <v>0</v>
      </c>
      <c r="X37" s="58">
        <f t="shared" si="64"/>
        <v>-171</v>
      </c>
      <c r="Y37" s="58">
        <f t="shared" si="65"/>
        <v>-588</v>
      </c>
      <c r="Z37" s="58">
        <f t="shared" si="66"/>
        <v>-649</v>
      </c>
      <c r="AA37" s="58">
        <f t="shared" si="67"/>
        <v>-691</v>
      </c>
      <c r="AB37" s="45" t="s">
        <v>9</v>
      </c>
      <c r="AD37" s="242">
        <f t="shared" si="68"/>
        <v>0</v>
      </c>
      <c r="AE37" s="242">
        <f t="shared" si="69"/>
        <v>0</v>
      </c>
    </row>
    <row r="38" spans="1:31" ht="15.95" customHeight="1" outlineLevel="1" x14ac:dyDescent="0.2">
      <c r="A38" s="57" t="s">
        <v>101</v>
      </c>
      <c r="B38" s="58">
        <v>0</v>
      </c>
      <c r="C38" s="58">
        <v>0</v>
      </c>
      <c r="D38" s="58">
        <v>0</v>
      </c>
      <c r="E38" s="58">
        <v>0</v>
      </c>
      <c r="F38" s="58">
        <v>0</v>
      </c>
      <c r="G38" s="58">
        <v>0</v>
      </c>
      <c r="H38" s="58">
        <v>-21</v>
      </c>
      <c r="I38" s="58">
        <v>-64</v>
      </c>
      <c r="J38" s="58">
        <v>-71</v>
      </c>
      <c r="K38" s="58">
        <v>-70</v>
      </c>
      <c r="L38" s="58">
        <v>-77</v>
      </c>
      <c r="M38" s="58">
        <v>-76</v>
      </c>
      <c r="N38" s="58">
        <v>-76</v>
      </c>
      <c r="O38" s="58">
        <v>-79</v>
      </c>
      <c r="P38" s="58">
        <v>-85</v>
      </c>
      <c r="Q38" s="58">
        <v>-84</v>
      </c>
      <c r="R38" s="58">
        <v>-84</v>
      </c>
      <c r="S38" s="58">
        <v>-86</v>
      </c>
      <c r="T38" s="58">
        <v>-88</v>
      </c>
      <c r="U38" s="58">
        <v>-88</v>
      </c>
      <c r="W38" s="58">
        <f t="shared" si="63"/>
        <v>0</v>
      </c>
      <c r="X38" s="58">
        <f t="shared" si="64"/>
        <v>-85</v>
      </c>
      <c r="Y38" s="58">
        <f t="shared" si="65"/>
        <v>-294</v>
      </c>
      <c r="Z38" s="58">
        <f t="shared" si="66"/>
        <v>-324</v>
      </c>
      <c r="AA38" s="58">
        <f t="shared" si="67"/>
        <v>-346</v>
      </c>
      <c r="AB38" s="45" t="s">
        <v>9</v>
      </c>
      <c r="AD38" s="242">
        <f t="shared" si="68"/>
        <v>0</v>
      </c>
      <c r="AE38" s="242">
        <f t="shared" si="69"/>
        <v>0</v>
      </c>
    </row>
    <row r="39" spans="1:31" ht="15.95" customHeight="1" outlineLevel="1" x14ac:dyDescent="0.2">
      <c r="A39" s="57" t="s">
        <v>102</v>
      </c>
      <c r="B39" s="58">
        <v>0</v>
      </c>
      <c r="C39" s="58">
        <v>0</v>
      </c>
      <c r="D39" s="58">
        <v>0</v>
      </c>
      <c r="E39" s="58">
        <v>0</v>
      </c>
      <c r="F39" s="58">
        <v>0</v>
      </c>
      <c r="G39" s="58">
        <v>0</v>
      </c>
      <c r="H39" s="58">
        <v>-47</v>
      </c>
      <c r="I39" s="58">
        <v>-143</v>
      </c>
      <c r="J39" s="58">
        <v>-158</v>
      </c>
      <c r="K39" s="58">
        <v>-157</v>
      </c>
      <c r="L39" s="58">
        <v>-171</v>
      </c>
      <c r="M39" s="58">
        <v>-170</v>
      </c>
      <c r="N39" s="58">
        <v>-170</v>
      </c>
      <c r="O39" s="58">
        <v>-176</v>
      </c>
      <c r="P39" s="58">
        <v>-190</v>
      </c>
      <c r="Q39" s="58">
        <v>-189</v>
      </c>
      <c r="R39" s="58">
        <v>-188</v>
      </c>
      <c r="S39" s="58">
        <v>-192</v>
      </c>
      <c r="T39" s="58">
        <v>-196</v>
      </c>
      <c r="U39" s="58">
        <v>-196</v>
      </c>
      <c r="W39" s="58">
        <f t="shared" si="63"/>
        <v>0</v>
      </c>
      <c r="X39" s="58">
        <f t="shared" si="64"/>
        <v>-190</v>
      </c>
      <c r="Y39" s="58">
        <f t="shared" si="65"/>
        <v>-656</v>
      </c>
      <c r="Z39" s="58">
        <f t="shared" si="66"/>
        <v>-725</v>
      </c>
      <c r="AA39" s="58">
        <f t="shared" si="67"/>
        <v>-772</v>
      </c>
      <c r="AB39" s="45" t="s">
        <v>9</v>
      </c>
      <c r="AD39" s="242">
        <f t="shared" si="68"/>
        <v>0</v>
      </c>
      <c r="AE39" s="242">
        <f t="shared" si="69"/>
        <v>0</v>
      </c>
    </row>
    <row r="40" spans="1:31" ht="15.95" customHeight="1" outlineLevel="1" x14ac:dyDescent="0.2">
      <c r="A40" s="55" t="s">
        <v>103</v>
      </c>
      <c r="B40" s="56">
        <f t="shared" ref="B40:G40" si="73">B22+B29</f>
        <v>0</v>
      </c>
      <c r="C40" s="56">
        <f t="shared" si="73"/>
        <v>0</v>
      </c>
      <c r="D40" s="56">
        <f t="shared" si="73"/>
        <v>0</v>
      </c>
      <c r="E40" s="56">
        <f t="shared" si="73"/>
        <v>0</v>
      </c>
      <c r="F40" s="56">
        <f t="shared" si="73"/>
        <v>0</v>
      </c>
      <c r="G40" s="56">
        <f t="shared" si="73"/>
        <v>0</v>
      </c>
      <c r="H40" s="56">
        <f t="shared" ref="H40:M40" si="74">H22+H29</f>
        <v>10564</v>
      </c>
      <c r="I40" s="56">
        <f t="shared" si="74"/>
        <v>31896</v>
      </c>
      <c r="J40" s="56">
        <f t="shared" si="74"/>
        <v>35263</v>
      </c>
      <c r="K40" s="56">
        <f t="shared" si="74"/>
        <v>35266</v>
      </c>
      <c r="L40" s="56">
        <f t="shared" si="74"/>
        <v>38119</v>
      </c>
      <c r="M40" s="56">
        <f t="shared" si="74"/>
        <v>38064</v>
      </c>
      <c r="N40" s="56">
        <f t="shared" ref="N40:O40" si="75">N22+N29</f>
        <v>38053</v>
      </c>
      <c r="O40" s="56">
        <f t="shared" si="75"/>
        <v>39420</v>
      </c>
      <c r="P40" s="56">
        <f t="shared" ref="P40:T40" si="76">P22+P29</f>
        <v>42439</v>
      </c>
      <c r="Q40" s="56">
        <f t="shared" si="76"/>
        <v>42448</v>
      </c>
      <c r="R40" s="56">
        <f t="shared" si="76"/>
        <v>42453</v>
      </c>
      <c r="S40" s="56">
        <f t="shared" si="76"/>
        <v>42460</v>
      </c>
      <c r="T40" s="56">
        <f t="shared" si="76"/>
        <v>43922</v>
      </c>
      <c r="U40" s="56">
        <f t="shared" ref="U40" si="77">U22+U29</f>
        <v>43913</v>
      </c>
      <c r="W40" s="56">
        <f t="shared" si="63"/>
        <v>0</v>
      </c>
      <c r="X40" s="56">
        <f t="shared" si="64"/>
        <v>42460</v>
      </c>
      <c r="Y40" s="56">
        <f t="shared" si="65"/>
        <v>146712</v>
      </c>
      <c r="Z40" s="56">
        <f t="shared" si="66"/>
        <v>162360</v>
      </c>
      <c r="AA40" s="56">
        <f t="shared" si="67"/>
        <v>172748</v>
      </c>
      <c r="AB40" s="33" t="s">
        <v>9</v>
      </c>
      <c r="AC40" s="48"/>
      <c r="AD40" s="242">
        <f t="shared" si="68"/>
        <v>0</v>
      </c>
      <c r="AE40" s="242">
        <f t="shared" si="69"/>
        <v>0</v>
      </c>
    </row>
    <row r="41" spans="1:31" ht="15.95" customHeight="1" outlineLevel="1" x14ac:dyDescent="0.2">
      <c r="A41" s="55" t="s">
        <v>104</v>
      </c>
      <c r="B41" s="56">
        <v>0</v>
      </c>
      <c r="C41" s="56">
        <v>0</v>
      </c>
      <c r="D41" s="56">
        <v>0</v>
      </c>
      <c r="E41" s="56">
        <v>0</v>
      </c>
      <c r="F41" s="56">
        <v>0</v>
      </c>
      <c r="G41" s="56">
        <v>-78</v>
      </c>
      <c r="H41" s="56">
        <v>-333</v>
      </c>
      <c r="I41" s="56">
        <f t="shared" ref="I41:N41" si="78">SUM(I42:I45)</f>
        <v>-4877</v>
      </c>
      <c r="J41" s="56">
        <f t="shared" si="78"/>
        <v>-8530</v>
      </c>
      <c r="K41" s="56">
        <f t="shared" si="78"/>
        <v>-8399</v>
      </c>
      <c r="L41" s="56">
        <f t="shared" si="78"/>
        <v>-7669</v>
      </c>
      <c r="M41" s="56">
        <f t="shared" si="78"/>
        <v>-8465</v>
      </c>
      <c r="N41" s="56">
        <f t="shared" si="78"/>
        <v>-7563</v>
      </c>
      <c r="O41" s="56">
        <f t="shared" ref="O41:T41" si="79">SUM(O42:O45)</f>
        <v>-7553</v>
      </c>
      <c r="P41" s="56">
        <f t="shared" si="79"/>
        <v>-8342</v>
      </c>
      <c r="Q41" s="56">
        <f t="shared" si="79"/>
        <v>-8777</v>
      </c>
      <c r="R41" s="56">
        <f t="shared" si="79"/>
        <v>-8295</v>
      </c>
      <c r="S41" s="56">
        <f t="shared" si="79"/>
        <v>-8546</v>
      </c>
      <c r="T41" s="56">
        <f t="shared" si="79"/>
        <v>-8637</v>
      </c>
      <c r="U41" s="56">
        <f t="shared" ref="U41" si="80">SUM(U42:U45)</f>
        <v>-7934</v>
      </c>
      <c r="W41" s="56">
        <f t="shared" si="63"/>
        <v>0</v>
      </c>
      <c r="X41" s="56">
        <f t="shared" si="64"/>
        <v>-5288</v>
      </c>
      <c r="Y41" s="56">
        <f t="shared" si="65"/>
        <v>-33063</v>
      </c>
      <c r="Z41" s="56">
        <f t="shared" si="66"/>
        <v>-32235</v>
      </c>
      <c r="AA41" s="56">
        <f t="shared" si="67"/>
        <v>-33412</v>
      </c>
      <c r="AB41" s="45" t="s">
        <v>9</v>
      </c>
      <c r="AD41" s="242">
        <f t="shared" si="68"/>
        <v>0</v>
      </c>
      <c r="AE41" s="242">
        <f t="shared" si="69"/>
        <v>0</v>
      </c>
    </row>
    <row r="42" spans="1:31" ht="15.95" customHeight="1" outlineLevel="1" x14ac:dyDescent="0.2">
      <c r="A42" s="57" t="s">
        <v>105</v>
      </c>
      <c r="B42" s="58">
        <v>0</v>
      </c>
      <c r="C42" s="58">
        <v>0</v>
      </c>
      <c r="D42" s="58">
        <v>0</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W42" s="58">
        <f t="shared" si="63"/>
        <v>0</v>
      </c>
      <c r="X42" s="58">
        <f t="shared" si="64"/>
        <v>0</v>
      </c>
      <c r="Y42" s="58">
        <f t="shared" si="65"/>
        <v>0</v>
      </c>
      <c r="Z42" s="58">
        <f t="shared" si="66"/>
        <v>0</v>
      </c>
      <c r="AA42" s="58">
        <f t="shared" si="67"/>
        <v>0</v>
      </c>
      <c r="AB42" s="45" t="s">
        <v>9</v>
      </c>
      <c r="AD42" s="242">
        <f t="shared" si="68"/>
        <v>0</v>
      </c>
      <c r="AE42" s="242">
        <f t="shared" si="69"/>
        <v>0</v>
      </c>
    </row>
    <row r="43" spans="1:31" ht="15.95" customHeight="1" outlineLevel="1" x14ac:dyDescent="0.2">
      <c r="A43" s="57" t="s">
        <v>106</v>
      </c>
      <c r="B43" s="58">
        <v>0</v>
      </c>
      <c r="C43" s="58">
        <v>0</v>
      </c>
      <c r="D43" s="58">
        <v>0</v>
      </c>
      <c r="E43" s="58">
        <v>0</v>
      </c>
      <c r="F43" s="58">
        <v>0</v>
      </c>
      <c r="G43" s="58">
        <v>-78</v>
      </c>
      <c r="H43" s="58">
        <v>-333</v>
      </c>
      <c r="I43" s="58">
        <v>-729</v>
      </c>
      <c r="J43" s="58">
        <v>-2803</v>
      </c>
      <c r="K43" s="58">
        <v>-2673</v>
      </c>
      <c r="L43" s="58">
        <v>-1942</v>
      </c>
      <c r="M43" s="58">
        <v>-2739</v>
      </c>
      <c r="N43" s="58">
        <v>-1836</v>
      </c>
      <c r="O43" s="58">
        <v>-1826</v>
      </c>
      <c r="P43" s="58">
        <v>-2614</v>
      </c>
      <c r="Q43" s="58">
        <v>-3049</v>
      </c>
      <c r="R43" s="58">
        <v>-2567</v>
      </c>
      <c r="S43" s="58">
        <v>-2817</v>
      </c>
      <c r="T43" s="58">
        <v>-2909</v>
      </c>
      <c r="U43" s="58">
        <v>-2205</v>
      </c>
      <c r="W43" s="58">
        <f t="shared" si="63"/>
        <v>0</v>
      </c>
      <c r="X43" s="58">
        <f t="shared" si="64"/>
        <v>-1140</v>
      </c>
      <c r="Y43" s="58">
        <f t="shared" si="65"/>
        <v>-10157</v>
      </c>
      <c r="Z43" s="58">
        <f t="shared" si="66"/>
        <v>-9325</v>
      </c>
      <c r="AA43" s="58">
        <f t="shared" si="67"/>
        <v>-10498</v>
      </c>
      <c r="AB43" s="45" t="s">
        <v>9</v>
      </c>
      <c r="AD43" s="242">
        <f t="shared" si="68"/>
        <v>0</v>
      </c>
      <c r="AE43" s="242">
        <f t="shared" si="69"/>
        <v>0</v>
      </c>
    </row>
    <row r="44" spans="1:31" ht="15.95" customHeight="1" outlineLevel="1" x14ac:dyDescent="0.2">
      <c r="A44" s="57" t="s">
        <v>107</v>
      </c>
      <c r="B44" s="58">
        <v>0</v>
      </c>
      <c r="C44" s="58">
        <v>0</v>
      </c>
      <c r="D44" s="58">
        <v>0</v>
      </c>
      <c r="E44" s="58">
        <v>0</v>
      </c>
      <c r="F44" s="58">
        <v>0</v>
      </c>
      <c r="G44" s="58">
        <v>0</v>
      </c>
      <c r="H44" s="58">
        <v>0</v>
      </c>
      <c r="I44" s="58">
        <v>0</v>
      </c>
      <c r="J44" s="58">
        <v>0</v>
      </c>
      <c r="K44" s="58">
        <v>0</v>
      </c>
      <c r="L44" s="58">
        <v>0</v>
      </c>
      <c r="M44" s="58">
        <v>0</v>
      </c>
      <c r="N44" s="58">
        <v>0</v>
      </c>
      <c r="O44" s="58">
        <v>0</v>
      </c>
      <c r="P44" s="58">
        <v>0</v>
      </c>
      <c r="Q44" s="58">
        <v>0</v>
      </c>
      <c r="R44" s="58">
        <v>0</v>
      </c>
      <c r="S44" s="58">
        <v>0</v>
      </c>
      <c r="T44" s="58">
        <v>0</v>
      </c>
      <c r="U44" s="58">
        <v>0</v>
      </c>
      <c r="W44" s="58">
        <f t="shared" si="63"/>
        <v>0</v>
      </c>
      <c r="X44" s="58">
        <f t="shared" si="64"/>
        <v>0</v>
      </c>
      <c r="Y44" s="58">
        <f t="shared" si="65"/>
        <v>0</v>
      </c>
      <c r="Z44" s="58">
        <f t="shared" si="66"/>
        <v>0</v>
      </c>
      <c r="AA44" s="58">
        <f t="shared" si="67"/>
        <v>0</v>
      </c>
      <c r="AB44" s="45" t="s">
        <v>9</v>
      </c>
      <c r="AD44" s="242">
        <f t="shared" si="68"/>
        <v>0</v>
      </c>
      <c r="AE44" s="242">
        <f t="shared" si="69"/>
        <v>0</v>
      </c>
    </row>
    <row r="45" spans="1:31" ht="15.95" customHeight="1" outlineLevel="1" x14ac:dyDescent="0.2">
      <c r="A45" s="57" t="s">
        <v>108</v>
      </c>
      <c r="B45" s="58">
        <v>0</v>
      </c>
      <c r="C45" s="58">
        <v>0</v>
      </c>
      <c r="D45" s="58">
        <v>0</v>
      </c>
      <c r="E45" s="58">
        <v>0</v>
      </c>
      <c r="F45" s="58">
        <v>0</v>
      </c>
      <c r="G45" s="58">
        <v>0</v>
      </c>
      <c r="H45" s="58">
        <v>0</v>
      </c>
      <c r="I45" s="58">
        <v>-4148</v>
      </c>
      <c r="J45" s="58">
        <v>-5727</v>
      </c>
      <c r="K45" s="58">
        <v>-5726</v>
      </c>
      <c r="L45" s="58">
        <v>-5727</v>
      </c>
      <c r="M45" s="58">
        <v>-5726</v>
      </c>
      <c r="N45" s="58">
        <v>-5727</v>
      </c>
      <c r="O45" s="58">
        <v>-5727</v>
      </c>
      <c r="P45" s="58">
        <v>-5728</v>
      </c>
      <c r="Q45" s="58">
        <v>-5728</v>
      </c>
      <c r="R45" s="58">
        <v>-5728</v>
      </c>
      <c r="S45" s="58">
        <v>-5729</v>
      </c>
      <c r="T45" s="58">
        <v>-5728</v>
      </c>
      <c r="U45" s="58">
        <v>-5729</v>
      </c>
      <c r="W45" s="58">
        <f t="shared" si="63"/>
        <v>0</v>
      </c>
      <c r="X45" s="58">
        <f t="shared" si="64"/>
        <v>-4148</v>
      </c>
      <c r="Y45" s="58">
        <f t="shared" si="65"/>
        <v>-22906</v>
      </c>
      <c r="Z45" s="58">
        <f t="shared" si="66"/>
        <v>-22910</v>
      </c>
      <c r="AA45" s="58">
        <f t="shared" si="67"/>
        <v>-22914</v>
      </c>
      <c r="AB45" s="45" t="s">
        <v>9</v>
      </c>
      <c r="AD45" s="242">
        <f t="shared" si="68"/>
        <v>0</v>
      </c>
      <c r="AE45" s="242">
        <f t="shared" si="69"/>
        <v>0</v>
      </c>
    </row>
    <row r="46" spans="1:31" ht="15.95" customHeight="1" outlineLevel="1" x14ac:dyDescent="0.2">
      <c r="A46" s="55" t="s">
        <v>109</v>
      </c>
      <c r="B46" s="56">
        <v>0</v>
      </c>
      <c r="C46" s="56">
        <v>-23</v>
      </c>
      <c r="D46" s="56">
        <v>-17</v>
      </c>
      <c r="E46" s="56">
        <v>-22</v>
      </c>
      <c r="F46" s="56">
        <v>-7</v>
      </c>
      <c r="G46" s="56">
        <v>-1</v>
      </c>
      <c r="H46" s="56">
        <v>-332</v>
      </c>
      <c r="I46" s="56">
        <f t="shared" ref="I46:N46" si="81">SUM(I47:I52)</f>
        <v>-79</v>
      </c>
      <c r="J46" s="56">
        <f t="shared" si="81"/>
        <v>-1049</v>
      </c>
      <c r="K46" s="56">
        <f t="shared" si="81"/>
        <v>-969</v>
      </c>
      <c r="L46" s="56">
        <f t="shared" si="81"/>
        <v>-873</v>
      </c>
      <c r="M46" s="56">
        <f t="shared" si="81"/>
        <v>-910</v>
      </c>
      <c r="N46" s="56">
        <f t="shared" si="81"/>
        <v>-813</v>
      </c>
      <c r="O46" s="56">
        <f t="shared" ref="O46:T46" si="82">SUM(O47:O52)</f>
        <v>-823</v>
      </c>
      <c r="P46" s="56">
        <f t="shared" si="82"/>
        <v>-915</v>
      </c>
      <c r="Q46" s="56">
        <f t="shared" si="82"/>
        <v>-1329</v>
      </c>
      <c r="R46" s="56">
        <f t="shared" si="82"/>
        <v>-1047</v>
      </c>
      <c r="S46" s="56">
        <f t="shared" si="82"/>
        <v>-665</v>
      </c>
      <c r="T46" s="56">
        <f t="shared" si="82"/>
        <v>-714</v>
      </c>
      <c r="U46" s="56">
        <f t="shared" ref="U46" si="83">SUM(U47:U52)</f>
        <v>-1380</v>
      </c>
      <c r="W46" s="56">
        <f t="shared" si="63"/>
        <v>-62</v>
      </c>
      <c r="X46" s="58">
        <f t="shared" si="64"/>
        <v>-419</v>
      </c>
      <c r="Y46" s="58">
        <f t="shared" si="65"/>
        <v>-3801</v>
      </c>
      <c r="Z46" s="58">
        <f t="shared" si="66"/>
        <v>-3880</v>
      </c>
      <c r="AA46" s="58">
        <f t="shared" si="67"/>
        <v>-3806</v>
      </c>
      <c r="AB46" s="45" t="s">
        <v>9</v>
      </c>
      <c r="AD46" s="242">
        <f t="shared" si="68"/>
        <v>0</v>
      </c>
      <c r="AE46" s="242">
        <f t="shared" si="69"/>
        <v>0</v>
      </c>
    </row>
    <row r="47" spans="1:31" ht="15.95" customHeight="1" outlineLevel="1" x14ac:dyDescent="0.2">
      <c r="A47" s="57" t="s">
        <v>110</v>
      </c>
      <c r="B47" s="58">
        <v>0</v>
      </c>
      <c r="C47" s="58">
        <v>-23</v>
      </c>
      <c r="D47" s="58">
        <v>-17</v>
      </c>
      <c r="E47" s="58">
        <v>-22</v>
      </c>
      <c r="F47" s="58">
        <v>-7</v>
      </c>
      <c r="G47" s="58">
        <v>-1</v>
      </c>
      <c r="H47" s="58">
        <v>-323</v>
      </c>
      <c r="I47" s="58">
        <v>-83</v>
      </c>
      <c r="J47" s="58">
        <v>-799</v>
      </c>
      <c r="K47" s="58">
        <v>-467</v>
      </c>
      <c r="L47" s="58">
        <v>-516</v>
      </c>
      <c r="M47" s="58">
        <v>-360</v>
      </c>
      <c r="N47" s="58">
        <v>-386</v>
      </c>
      <c r="O47" s="58">
        <v>-362</v>
      </c>
      <c r="P47" s="58">
        <v>-456</v>
      </c>
      <c r="Q47" s="58">
        <v>-500</v>
      </c>
      <c r="R47" s="58">
        <v>-381</v>
      </c>
      <c r="S47" s="58">
        <v>-397</v>
      </c>
      <c r="T47" s="58">
        <v>-102</v>
      </c>
      <c r="U47" s="58">
        <v>-696</v>
      </c>
      <c r="W47" s="58">
        <f t="shared" si="63"/>
        <v>-62</v>
      </c>
      <c r="X47" s="58">
        <f t="shared" si="64"/>
        <v>-414</v>
      </c>
      <c r="Y47" s="58">
        <f t="shared" si="65"/>
        <v>-2142</v>
      </c>
      <c r="Z47" s="58">
        <f t="shared" si="66"/>
        <v>-1704</v>
      </c>
      <c r="AA47" s="58">
        <f t="shared" si="67"/>
        <v>-1576</v>
      </c>
      <c r="AB47" s="45" t="s">
        <v>9</v>
      </c>
      <c r="AD47" s="242">
        <f t="shared" si="68"/>
        <v>0</v>
      </c>
      <c r="AE47" s="242">
        <f t="shared" si="69"/>
        <v>0</v>
      </c>
    </row>
    <row r="48" spans="1:31" ht="15.95" customHeight="1" outlineLevel="1" x14ac:dyDescent="0.2">
      <c r="A48" s="57" t="s">
        <v>111</v>
      </c>
      <c r="B48" s="58">
        <v>0</v>
      </c>
      <c r="C48" s="58">
        <v>0</v>
      </c>
      <c r="D48" s="58">
        <v>0</v>
      </c>
      <c r="E48" s="58">
        <v>0</v>
      </c>
      <c r="F48" s="58">
        <v>0</v>
      </c>
      <c r="G48" s="58">
        <v>0</v>
      </c>
      <c r="H48" s="58">
        <v>0</v>
      </c>
      <c r="I48" s="58">
        <v>0</v>
      </c>
      <c r="J48" s="58">
        <v>0</v>
      </c>
      <c r="K48" s="58">
        <v>0</v>
      </c>
      <c r="L48" s="58">
        <v>0</v>
      </c>
      <c r="M48" s="58">
        <v>0</v>
      </c>
      <c r="N48" s="58">
        <v>0</v>
      </c>
      <c r="O48" s="58">
        <v>0</v>
      </c>
      <c r="P48" s="58">
        <v>0</v>
      </c>
      <c r="Q48" s="58">
        <v>0</v>
      </c>
      <c r="R48" s="58">
        <v>0</v>
      </c>
      <c r="S48" s="58">
        <v>0</v>
      </c>
      <c r="T48" s="58">
        <v>0</v>
      </c>
      <c r="U48" s="58">
        <v>0</v>
      </c>
      <c r="W48" s="58">
        <f t="shared" si="63"/>
        <v>0</v>
      </c>
      <c r="X48" s="58">
        <f t="shared" si="64"/>
        <v>0</v>
      </c>
      <c r="Y48" s="58">
        <f t="shared" si="65"/>
        <v>0</v>
      </c>
      <c r="Z48" s="58">
        <f t="shared" si="66"/>
        <v>0</v>
      </c>
      <c r="AA48" s="58">
        <f t="shared" si="67"/>
        <v>0</v>
      </c>
      <c r="AB48" s="45" t="s">
        <v>9</v>
      </c>
      <c r="AD48" s="242">
        <f t="shared" si="68"/>
        <v>0</v>
      </c>
      <c r="AE48" s="242">
        <f t="shared" si="69"/>
        <v>0</v>
      </c>
    </row>
    <row r="49" spans="1:31" ht="15.95" customHeight="1" outlineLevel="1" x14ac:dyDescent="0.2">
      <c r="A49" s="57" t="s">
        <v>112</v>
      </c>
      <c r="B49" s="58">
        <v>0</v>
      </c>
      <c r="C49" s="58">
        <v>0</v>
      </c>
      <c r="D49" s="58">
        <v>0</v>
      </c>
      <c r="E49" s="58">
        <v>0</v>
      </c>
      <c r="F49" s="58">
        <v>0</v>
      </c>
      <c r="G49" s="58">
        <v>0</v>
      </c>
      <c r="H49" s="58">
        <v>-9</v>
      </c>
      <c r="I49" s="58">
        <v>4</v>
      </c>
      <c r="J49" s="58">
        <v>-377</v>
      </c>
      <c r="K49" s="58">
        <v>-502</v>
      </c>
      <c r="L49" s="58">
        <v>-357</v>
      </c>
      <c r="M49" s="58">
        <v>-550</v>
      </c>
      <c r="N49" s="58">
        <v>-500</v>
      </c>
      <c r="O49" s="58">
        <v>-461</v>
      </c>
      <c r="P49" s="58">
        <v>-469</v>
      </c>
      <c r="Q49" s="58">
        <v>-829</v>
      </c>
      <c r="R49" s="58">
        <v>-666</v>
      </c>
      <c r="S49" s="58">
        <v>-304</v>
      </c>
      <c r="T49" s="58">
        <v>-612</v>
      </c>
      <c r="U49" s="58">
        <v>-684</v>
      </c>
      <c r="W49" s="58">
        <f t="shared" si="63"/>
        <v>0</v>
      </c>
      <c r="X49" s="58">
        <f t="shared" si="64"/>
        <v>-5</v>
      </c>
      <c r="Y49" s="58">
        <f t="shared" si="65"/>
        <v>-1786</v>
      </c>
      <c r="Z49" s="58">
        <f t="shared" si="66"/>
        <v>-2259</v>
      </c>
      <c r="AA49" s="58">
        <f t="shared" si="67"/>
        <v>-2266</v>
      </c>
      <c r="AB49" s="45" t="s">
        <v>9</v>
      </c>
      <c r="AD49" s="242">
        <f t="shared" si="68"/>
        <v>0</v>
      </c>
      <c r="AE49" s="242">
        <f t="shared" si="69"/>
        <v>0</v>
      </c>
    </row>
    <row r="50" spans="1:31" ht="15.95" customHeight="1" outlineLevel="1" x14ac:dyDescent="0.2">
      <c r="A50" s="57" t="s">
        <v>113</v>
      </c>
      <c r="B50" s="58">
        <v>0</v>
      </c>
      <c r="C50" s="58">
        <v>0</v>
      </c>
      <c r="D50" s="58">
        <v>0</v>
      </c>
      <c r="E50" s="58">
        <v>0</v>
      </c>
      <c r="F50" s="58">
        <v>0</v>
      </c>
      <c r="G50" s="58">
        <v>0</v>
      </c>
      <c r="H50" s="58">
        <v>0</v>
      </c>
      <c r="I50" s="58">
        <v>0</v>
      </c>
      <c r="J50" s="58">
        <v>0</v>
      </c>
      <c r="K50" s="58">
        <v>0</v>
      </c>
      <c r="L50" s="58">
        <v>0</v>
      </c>
      <c r="M50" s="58">
        <v>0</v>
      </c>
      <c r="N50" s="58">
        <v>0</v>
      </c>
      <c r="O50" s="58">
        <v>0</v>
      </c>
      <c r="P50" s="58">
        <v>0</v>
      </c>
      <c r="Q50" s="58">
        <v>0</v>
      </c>
      <c r="R50" s="58">
        <v>0</v>
      </c>
      <c r="S50" s="58">
        <v>0</v>
      </c>
      <c r="T50" s="58">
        <v>0</v>
      </c>
      <c r="U50" s="58">
        <v>0</v>
      </c>
      <c r="W50" s="58">
        <f t="shared" si="63"/>
        <v>0</v>
      </c>
      <c r="X50" s="58">
        <f t="shared" si="64"/>
        <v>0</v>
      </c>
      <c r="Y50" s="58">
        <f t="shared" si="65"/>
        <v>0</v>
      </c>
      <c r="Z50" s="58">
        <f t="shared" si="66"/>
        <v>0</v>
      </c>
      <c r="AA50" s="58">
        <f t="shared" si="67"/>
        <v>0</v>
      </c>
      <c r="AB50" s="45" t="s">
        <v>9</v>
      </c>
      <c r="AD50" s="242">
        <f t="shared" si="68"/>
        <v>0</v>
      </c>
      <c r="AE50" s="242">
        <f t="shared" si="69"/>
        <v>0</v>
      </c>
    </row>
    <row r="51" spans="1:31" ht="15.95" customHeight="1" outlineLevel="1" x14ac:dyDescent="0.2">
      <c r="A51" s="57" t="s">
        <v>114</v>
      </c>
      <c r="B51" s="58">
        <v>0</v>
      </c>
      <c r="C51" s="58">
        <v>0</v>
      </c>
      <c r="D51" s="58">
        <v>0</v>
      </c>
      <c r="E51" s="58">
        <v>0</v>
      </c>
      <c r="F51" s="58">
        <v>0</v>
      </c>
      <c r="G51" s="58">
        <v>0</v>
      </c>
      <c r="H51" s="58">
        <v>0</v>
      </c>
      <c r="I51" s="58">
        <v>0</v>
      </c>
      <c r="J51" s="58">
        <v>127</v>
      </c>
      <c r="K51" s="58">
        <v>0</v>
      </c>
      <c r="L51" s="58">
        <v>0</v>
      </c>
      <c r="M51" s="58">
        <v>0</v>
      </c>
      <c r="N51" s="58">
        <v>73</v>
      </c>
      <c r="O51" s="58">
        <v>0</v>
      </c>
      <c r="P51" s="58">
        <v>10</v>
      </c>
      <c r="Q51" s="58">
        <v>0</v>
      </c>
      <c r="R51" s="58">
        <v>0</v>
      </c>
      <c r="S51" s="58">
        <v>36</v>
      </c>
      <c r="T51" s="58">
        <v>0</v>
      </c>
      <c r="U51" s="58">
        <v>0</v>
      </c>
      <c r="W51" s="58">
        <f t="shared" si="63"/>
        <v>0</v>
      </c>
      <c r="X51" s="58">
        <f t="shared" si="64"/>
        <v>0</v>
      </c>
      <c r="Y51" s="58">
        <f t="shared" si="65"/>
        <v>127</v>
      </c>
      <c r="Z51" s="58">
        <f t="shared" si="66"/>
        <v>83</v>
      </c>
      <c r="AA51" s="58">
        <f t="shared" si="67"/>
        <v>36</v>
      </c>
      <c r="AB51" s="45" t="s">
        <v>9</v>
      </c>
      <c r="AD51" s="242">
        <f t="shared" si="68"/>
        <v>0</v>
      </c>
      <c r="AE51" s="242">
        <f t="shared" si="69"/>
        <v>0</v>
      </c>
    </row>
    <row r="52" spans="1:31" ht="15.95" customHeight="1" outlineLevel="1" x14ac:dyDescent="0.2">
      <c r="A52" s="57" t="s">
        <v>115</v>
      </c>
      <c r="B52" s="58">
        <v>0</v>
      </c>
      <c r="C52" s="58">
        <v>0</v>
      </c>
      <c r="D52" s="58">
        <v>0</v>
      </c>
      <c r="E52" s="58">
        <v>0</v>
      </c>
      <c r="F52" s="58">
        <v>0</v>
      </c>
      <c r="G52" s="58">
        <v>0</v>
      </c>
      <c r="H52" s="58">
        <v>0</v>
      </c>
      <c r="I52" s="58">
        <v>0</v>
      </c>
      <c r="J52" s="58">
        <v>0</v>
      </c>
      <c r="K52" s="58">
        <v>0</v>
      </c>
      <c r="L52" s="58">
        <v>0</v>
      </c>
      <c r="M52" s="58">
        <v>0</v>
      </c>
      <c r="N52" s="58">
        <v>0</v>
      </c>
      <c r="O52" s="58">
        <v>0</v>
      </c>
      <c r="P52" s="58">
        <v>0</v>
      </c>
      <c r="Q52" s="58">
        <v>0</v>
      </c>
      <c r="R52" s="58">
        <v>0</v>
      </c>
      <c r="S52" s="58">
        <v>0</v>
      </c>
      <c r="T52" s="58">
        <v>0</v>
      </c>
      <c r="U52" s="58">
        <v>0</v>
      </c>
      <c r="W52" s="58">
        <f t="shared" si="63"/>
        <v>0</v>
      </c>
      <c r="X52" s="58">
        <f t="shared" si="64"/>
        <v>0</v>
      </c>
      <c r="Y52" s="58">
        <f t="shared" si="65"/>
        <v>0</v>
      </c>
      <c r="Z52" s="58">
        <f t="shared" si="66"/>
        <v>0</v>
      </c>
      <c r="AA52" s="58">
        <f t="shared" si="67"/>
        <v>0</v>
      </c>
      <c r="AB52" s="45" t="s">
        <v>9</v>
      </c>
      <c r="AD52" s="242">
        <f t="shared" si="68"/>
        <v>0</v>
      </c>
      <c r="AE52" s="242">
        <f t="shared" si="69"/>
        <v>0</v>
      </c>
    </row>
    <row r="53" spans="1:31" ht="15.95" customHeight="1" outlineLevel="1" x14ac:dyDescent="0.2">
      <c r="A53" s="59" t="s">
        <v>116</v>
      </c>
      <c r="B53" s="56">
        <f t="shared" ref="B53:G53" si="84">B40+B41+B46</f>
        <v>0</v>
      </c>
      <c r="C53" s="56">
        <f t="shared" si="84"/>
        <v>-23</v>
      </c>
      <c r="D53" s="56">
        <f t="shared" si="84"/>
        <v>-17</v>
      </c>
      <c r="E53" s="56">
        <f t="shared" si="84"/>
        <v>-22</v>
      </c>
      <c r="F53" s="56">
        <f t="shared" si="84"/>
        <v>-7</v>
      </c>
      <c r="G53" s="56">
        <f t="shared" si="84"/>
        <v>-79</v>
      </c>
      <c r="H53" s="56">
        <f t="shared" ref="H53:M53" si="85">H40+H41+H46</f>
        <v>9899</v>
      </c>
      <c r="I53" s="56">
        <f t="shared" si="85"/>
        <v>26940</v>
      </c>
      <c r="J53" s="56">
        <f t="shared" si="85"/>
        <v>25684</v>
      </c>
      <c r="K53" s="56">
        <f t="shared" si="85"/>
        <v>25898</v>
      </c>
      <c r="L53" s="56">
        <f t="shared" si="85"/>
        <v>29577</v>
      </c>
      <c r="M53" s="56">
        <f t="shared" si="85"/>
        <v>28689</v>
      </c>
      <c r="N53" s="56">
        <f t="shared" ref="N53:O53" si="86">N40+N41+N46</f>
        <v>29677</v>
      </c>
      <c r="O53" s="56">
        <f t="shared" si="86"/>
        <v>31044</v>
      </c>
      <c r="P53" s="56">
        <f t="shared" ref="P53:T53" si="87">P40+P41+P46</f>
        <v>33182</v>
      </c>
      <c r="Q53" s="56">
        <f t="shared" si="87"/>
        <v>32342</v>
      </c>
      <c r="R53" s="56">
        <f t="shared" si="87"/>
        <v>33111</v>
      </c>
      <c r="S53" s="56">
        <f t="shared" si="87"/>
        <v>33249</v>
      </c>
      <c r="T53" s="56">
        <f t="shared" si="87"/>
        <v>34571</v>
      </c>
      <c r="U53" s="56">
        <f t="shared" ref="U53" si="88">U40+U41+U46</f>
        <v>34599</v>
      </c>
      <c r="W53" s="56">
        <f t="shared" si="63"/>
        <v>-62</v>
      </c>
      <c r="X53" s="56">
        <f t="shared" si="64"/>
        <v>36753</v>
      </c>
      <c r="Y53" s="56">
        <f t="shared" si="65"/>
        <v>109848</v>
      </c>
      <c r="Z53" s="56">
        <f t="shared" si="66"/>
        <v>126245</v>
      </c>
      <c r="AA53" s="56">
        <f t="shared" si="67"/>
        <v>135530</v>
      </c>
      <c r="AB53" s="45" t="s">
        <v>9</v>
      </c>
      <c r="AD53" s="242">
        <f t="shared" si="68"/>
        <v>0</v>
      </c>
      <c r="AE53" s="242">
        <f t="shared" si="69"/>
        <v>0</v>
      </c>
    </row>
    <row r="54" spans="1:31" ht="15.95" customHeight="1" outlineLevel="1" x14ac:dyDescent="0.2">
      <c r="A54" s="60" t="s">
        <v>117</v>
      </c>
      <c r="B54" s="56">
        <v>0</v>
      </c>
      <c r="C54" s="56">
        <v>0</v>
      </c>
      <c r="D54" s="56">
        <v>0</v>
      </c>
      <c r="E54" s="56">
        <v>0</v>
      </c>
      <c r="F54" s="56">
        <v>0</v>
      </c>
      <c r="G54" s="56">
        <v>0</v>
      </c>
      <c r="H54" s="56">
        <v>-4658</v>
      </c>
      <c r="I54" s="56">
        <f t="shared" ref="I54:N54" si="89">SUM(I55:I57)</f>
        <v>-31983</v>
      </c>
      <c r="J54" s="56">
        <f t="shared" si="89"/>
        <v>-36202</v>
      </c>
      <c r="K54" s="56">
        <f t="shared" si="89"/>
        <v>-28664</v>
      </c>
      <c r="L54" s="56">
        <f t="shared" si="89"/>
        <v>-37399</v>
      </c>
      <c r="M54" s="56">
        <f t="shared" si="89"/>
        <v>-40993</v>
      </c>
      <c r="N54" s="56">
        <f t="shared" si="89"/>
        <v>-38161</v>
      </c>
      <c r="O54" s="56">
        <f t="shared" ref="O54:T54" si="90">SUM(O55:O57)</f>
        <v>-41117</v>
      </c>
      <c r="P54" s="56">
        <f t="shared" si="90"/>
        <v>-8375</v>
      </c>
      <c r="Q54" s="56">
        <f t="shared" si="90"/>
        <v>-25979</v>
      </c>
      <c r="R54" s="56">
        <f t="shared" si="90"/>
        <v>-36479</v>
      </c>
      <c r="S54" s="56">
        <f t="shared" si="90"/>
        <v>-26460</v>
      </c>
      <c r="T54" s="56">
        <f t="shared" si="90"/>
        <v>-21709</v>
      </c>
      <c r="U54" s="56">
        <f t="shared" ref="U54" si="91">SUM(U55:U57)</f>
        <v>-24726</v>
      </c>
      <c r="W54" s="56">
        <f t="shared" si="63"/>
        <v>0</v>
      </c>
      <c r="X54" s="58">
        <f t="shared" si="64"/>
        <v>-36641</v>
      </c>
      <c r="Y54" s="58">
        <f t="shared" si="65"/>
        <v>-143258</v>
      </c>
      <c r="Z54" s="58">
        <f t="shared" si="66"/>
        <v>-113632</v>
      </c>
      <c r="AA54" s="56">
        <f t="shared" si="67"/>
        <v>-109374</v>
      </c>
      <c r="AB54" s="45" t="s">
        <v>9</v>
      </c>
      <c r="AD54" s="242">
        <f t="shared" si="68"/>
        <v>0</v>
      </c>
      <c r="AE54" s="242">
        <f t="shared" si="69"/>
        <v>0</v>
      </c>
    </row>
    <row r="55" spans="1:31" ht="15.95" customHeight="1" outlineLevel="1" x14ac:dyDescent="0.2">
      <c r="A55" s="57" t="s">
        <v>118</v>
      </c>
      <c r="B55" s="58">
        <v>0</v>
      </c>
      <c r="C55" s="58">
        <v>0</v>
      </c>
      <c r="D55" s="58">
        <v>0</v>
      </c>
      <c r="E55" s="58">
        <v>0</v>
      </c>
      <c r="F55" s="58">
        <v>0</v>
      </c>
      <c r="G55" s="58">
        <v>0</v>
      </c>
      <c r="H55" s="58">
        <v>-4658</v>
      </c>
      <c r="I55" s="58">
        <v>-31982</v>
      </c>
      <c r="J55" s="58">
        <v>-29457</v>
      </c>
      <c r="K55" s="58">
        <v>-25454</v>
      </c>
      <c r="L55" s="58">
        <v>-34089</v>
      </c>
      <c r="M55" s="58">
        <v>-37500</v>
      </c>
      <c r="N55" s="58">
        <v>-34676</v>
      </c>
      <c r="O55" s="58">
        <v>-37499</v>
      </c>
      <c r="P55" s="58">
        <v>-4731</v>
      </c>
      <c r="Q55" s="58">
        <v>-22196</v>
      </c>
      <c r="R55" s="58">
        <v>-32825</v>
      </c>
      <c r="S55" s="58">
        <v>-22685</v>
      </c>
      <c r="T55" s="58">
        <v>-17597</v>
      </c>
      <c r="U55" s="58">
        <v>-20801</v>
      </c>
      <c r="W55" s="58">
        <f t="shared" si="63"/>
        <v>0</v>
      </c>
      <c r="X55" s="58">
        <f t="shared" si="64"/>
        <v>-36640</v>
      </c>
      <c r="Y55" s="58">
        <f t="shared" si="65"/>
        <v>-126500</v>
      </c>
      <c r="Z55" s="58">
        <f t="shared" si="66"/>
        <v>-99102</v>
      </c>
      <c r="AA55" s="58">
        <f t="shared" si="67"/>
        <v>-93908</v>
      </c>
      <c r="AB55" s="45" t="s">
        <v>9</v>
      </c>
      <c r="AD55" s="242">
        <f t="shared" si="68"/>
        <v>0</v>
      </c>
      <c r="AE55" s="242">
        <f t="shared" si="69"/>
        <v>0</v>
      </c>
    </row>
    <row r="56" spans="1:31" ht="15.95" customHeight="1" outlineLevel="1" x14ac:dyDescent="0.2">
      <c r="A56" s="57" t="s">
        <v>119</v>
      </c>
      <c r="B56" s="58">
        <v>0</v>
      </c>
      <c r="C56" s="58">
        <v>0</v>
      </c>
      <c r="D56" s="58">
        <v>0</v>
      </c>
      <c r="E56" s="58">
        <v>0</v>
      </c>
      <c r="F56" s="58">
        <v>0</v>
      </c>
      <c r="G56" s="58">
        <v>0</v>
      </c>
      <c r="H56" s="58">
        <v>0</v>
      </c>
      <c r="I56" s="58">
        <v>0</v>
      </c>
      <c r="J56" s="58">
        <v>0</v>
      </c>
      <c r="K56" s="58">
        <v>0</v>
      </c>
      <c r="L56" s="58">
        <v>0</v>
      </c>
      <c r="M56" s="58">
        <v>0</v>
      </c>
      <c r="N56" s="58">
        <v>0</v>
      </c>
      <c r="O56" s="58">
        <v>0</v>
      </c>
      <c r="P56" s="58">
        <v>0</v>
      </c>
      <c r="Q56" s="58">
        <v>0</v>
      </c>
      <c r="R56" s="58">
        <v>0</v>
      </c>
      <c r="S56" s="58">
        <v>0</v>
      </c>
      <c r="T56" s="58">
        <v>0</v>
      </c>
      <c r="U56" s="58">
        <v>0</v>
      </c>
      <c r="W56" s="58">
        <f t="shared" si="63"/>
        <v>0</v>
      </c>
      <c r="X56" s="58">
        <f t="shared" si="64"/>
        <v>0</v>
      </c>
      <c r="Y56" s="58">
        <f t="shared" si="65"/>
        <v>0</v>
      </c>
      <c r="Z56" s="58">
        <f t="shared" si="66"/>
        <v>0</v>
      </c>
      <c r="AA56" s="58">
        <f t="shared" si="67"/>
        <v>0</v>
      </c>
      <c r="AB56" s="45" t="s">
        <v>9</v>
      </c>
      <c r="AD56" s="242">
        <f t="shared" si="68"/>
        <v>0</v>
      </c>
      <c r="AE56" s="242">
        <f t="shared" si="69"/>
        <v>0</v>
      </c>
    </row>
    <row r="57" spans="1:31" ht="15.95" customHeight="1" outlineLevel="1" x14ac:dyDescent="0.2">
      <c r="A57" s="57" t="s">
        <v>120</v>
      </c>
      <c r="B57" s="58">
        <v>0</v>
      </c>
      <c r="C57" s="58">
        <v>0</v>
      </c>
      <c r="D57" s="58">
        <v>0</v>
      </c>
      <c r="E57" s="58">
        <v>0</v>
      </c>
      <c r="F57" s="58">
        <v>0</v>
      </c>
      <c r="G57" s="58">
        <v>0</v>
      </c>
      <c r="H57" s="58">
        <v>0</v>
      </c>
      <c r="I57" s="58">
        <v>-1</v>
      </c>
      <c r="J57" s="58">
        <v>-6745</v>
      </c>
      <c r="K57" s="58">
        <v>-3210</v>
      </c>
      <c r="L57" s="58">
        <v>-3310</v>
      </c>
      <c r="M57" s="58">
        <v>-3493</v>
      </c>
      <c r="N57" s="58">
        <v>-3485</v>
      </c>
      <c r="O57" s="58">
        <v>-3618</v>
      </c>
      <c r="P57" s="58">
        <v>-3644</v>
      </c>
      <c r="Q57" s="58">
        <v>-3783</v>
      </c>
      <c r="R57" s="58">
        <v>-3654</v>
      </c>
      <c r="S57" s="58">
        <v>-3775</v>
      </c>
      <c r="T57" s="58">
        <v>-4112</v>
      </c>
      <c r="U57" s="58">
        <v>-3925</v>
      </c>
      <c r="W57" s="58">
        <f t="shared" si="63"/>
        <v>0</v>
      </c>
      <c r="X57" s="58">
        <f t="shared" si="64"/>
        <v>-1</v>
      </c>
      <c r="Y57" s="58">
        <f t="shared" si="65"/>
        <v>-16758</v>
      </c>
      <c r="Z57" s="58">
        <f t="shared" si="66"/>
        <v>-14530</v>
      </c>
      <c r="AA57" s="58">
        <f t="shared" si="67"/>
        <v>-15466</v>
      </c>
      <c r="AB57" s="45" t="s">
        <v>9</v>
      </c>
      <c r="AD57" s="242">
        <f t="shared" si="68"/>
        <v>0</v>
      </c>
      <c r="AE57" s="242">
        <f t="shared" si="69"/>
        <v>0</v>
      </c>
    </row>
    <row r="58" spans="1:31" ht="15.95" customHeight="1" outlineLevel="1" x14ac:dyDescent="0.2">
      <c r="A58" s="60" t="s">
        <v>121</v>
      </c>
      <c r="B58" s="56">
        <v>0</v>
      </c>
      <c r="C58" s="56">
        <v>0</v>
      </c>
      <c r="D58" s="56">
        <v>0</v>
      </c>
      <c r="E58" s="56">
        <v>0</v>
      </c>
      <c r="F58" s="56">
        <v>0</v>
      </c>
      <c r="G58" s="56">
        <v>0</v>
      </c>
      <c r="H58" s="56">
        <v>55</v>
      </c>
      <c r="I58" s="56">
        <f t="shared" ref="I58:N58" si="92">SUM(I59:I60)</f>
        <v>675</v>
      </c>
      <c r="J58" s="56">
        <f t="shared" si="92"/>
        <v>346</v>
      </c>
      <c r="K58" s="56">
        <f t="shared" si="92"/>
        <v>271</v>
      </c>
      <c r="L58" s="56">
        <f t="shared" si="92"/>
        <v>596</v>
      </c>
      <c r="M58" s="56">
        <f t="shared" si="92"/>
        <v>831</v>
      </c>
      <c r="N58" s="56">
        <f t="shared" si="92"/>
        <v>827</v>
      </c>
      <c r="O58" s="56">
        <f t="shared" ref="O58:T58" si="93">SUM(O59:O60)</f>
        <v>1222</v>
      </c>
      <c r="P58" s="56">
        <f t="shared" si="93"/>
        <v>1372</v>
      </c>
      <c r="Q58" s="56">
        <f t="shared" si="93"/>
        <v>644</v>
      </c>
      <c r="R58" s="56">
        <f t="shared" si="93"/>
        <v>716</v>
      </c>
      <c r="S58" s="56">
        <f t="shared" si="93"/>
        <v>1405</v>
      </c>
      <c r="T58" s="56">
        <f t="shared" si="93"/>
        <v>1541</v>
      </c>
      <c r="U58" s="56">
        <f t="shared" ref="U58" si="94">SUM(U59:U60)</f>
        <v>2079</v>
      </c>
      <c r="W58" s="56">
        <f t="shared" si="63"/>
        <v>0</v>
      </c>
      <c r="X58" s="56">
        <f t="shared" si="64"/>
        <v>730</v>
      </c>
      <c r="Y58" s="56">
        <f t="shared" si="65"/>
        <v>2044</v>
      </c>
      <c r="Z58" s="56">
        <f t="shared" si="66"/>
        <v>4065</v>
      </c>
      <c r="AA58" s="56">
        <f t="shared" si="67"/>
        <v>5741</v>
      </c>
      <c r="AB58" s="45" t="s">
        <v>9</v>
      </c>
      <c r="AD58" s="242">
        <f t="shared" si="68"/>
        <v>0</v>
      </c>
      <c r="AE58" s="242">
        <f t="shared" si="69"/>
        <v>0</v>
      </c>
    </row>
    <row r="59" spans="1:31" ht="15.95" customHeight="1" outlineLevel="1" x14ac:dyDescent="0.2">
      <c r="A59" s="57" t="s">
        <v>122</v>
      </c>
      <c r="B59" s="58">
        <v>0</v>
      </c>
      <c r="C59" s="58">
        <v>0</v>
      </c>
      <c r="D59" s="58">
        <v>0</v>
      </c>
      <c r="E59" s="58">
        <v>0</v>
      </c>
      <c r="F59" s="58">
        <v>0</v>
      </c>
      <c r="G59" s="58">
        <v>0</v>
      </c>
      <c r="H59" s="58">
        <v>54</v>
      </c>
      <c r="I59" s="58">
        <v>309</v>
      </c>
      <c r="J59" s="58">
        <v>289</v>
      </c>
      <c r="K59" s="58">
        <v>395</v>
      </c>
      <c r="L59" s="58">
        <v>574</v>
      </c>
      <c r="M59" s="58">
        <v>821</v>
      </c>
      <c r="N59" s="58">
        <v>826</v>
      </c>
      <c r="O59" s="58">
        <v>1203</v>
      </c>
      <c r="P59" s="58">
        <v>1263</v>
      </c>
      <c r="Q59" s="58">
        <v>557</v>
      </c>
      <c r="R59" s="58">
        <v>649</v>
      </c>
      <c r="S59" s="58">
        <v>1340</v>
      </c>
      <c r="T59" s="58">
        <v>1513</v>
      </c>
      <c r="U59" s="58">
        <v>1841</v>
      </c>
      <c r="W59" s="58">
        <f t="shared" si="63"/>
        <v>0</v>
      </c>
      <c r="X59" s="58">
        <f t="shared" si="64"/>
        <v>363</v>
      </c>
      <c r="Y59" s="58">
        <f t="shared" si="65"/>
        <v>2079</v>
      </c>
      <c r="Z59" s="58">
        <f t="shared" si="66"/>
        <v>3849</v>
      </c>
      <c r="AA59" s="58">
        <f t="shared" si="67"/>
        <v>5343</v>
      </c>
      <c r="AB59" s="45" t="s">
        <v>9</v>
      </c>
      <c r="AD59" s="242">
        <f t="shared" si="68"/>
        <v>0</v>
      </c>
      <c r="AE59" s="242">
        <f t="shared" si="69"/>
        <v>0</v>
      </c>
    </row>
    <row r="60" spans="1:31" ht="15.95" customHeight="1" outlineLevel="1" x14ac:dyDescent="0.2">
      <c r="A60" s="57" t="s">
        <v>120</v>
      </c>
      <c r="B60" s="58">
        <v>0</v>
      </c>
      <c r="C60" s="58">
        <v>0</v>
      </c>
      <c r="D60" s="58">
        <v>0</v>
      </c>
      <c r="E60" s="58">
        <v>0</v>
      </c>
      <c r="F60" s="58">
        <v>0</v>
      </c>
      <c r="G60" s="58">
        <v>0</v>
      </c>
      <c r="H60" s="58">
        <v>1</v>
      </c>
      <c r="I60" s="58">
        <v>366</v>
      </c>
      <c r="J60" s="58">
        <v>57</v>
      </c>
      <c r="K60" s="58">
        <v>-124</v>
      </c>
      <c r="L60" s="58">
        <v>22</v>
      </c>
      <c r="M60" s="58">
        <v>10</v>
      </c>
      <c r="N60" s="58">
        <v>1</v>
      </c>
      <c r="O60" s="58">
        <v>19</v>
      </c>
      <c r="P60" s="58">
        <v>109</v>
      </c>
      <c r="Q60" s="58">
        <v>87</v>
      </c>
      <c r="R60" s="58">
        <v>67</v>
      </c>
      <c r="S60" s="58">
        <v>65</v>
      </c>
      <c r="T60" s="58">
        <v>28</v>
      </c>
      <c r="U60" s="58">
        <v>238</v>
      </c>
      <c r="W60" s="58">
        <f t="shared" si="63"/>
        <v>0</v>
      </c>
      <c r="X60" s="58">
        <f t="shared" si="64"/>
        <v>367</v>
      </c>
      <c r="Y60" s="58">
        <f t="shared" si="65"/>
        <v>-35</v>
      </c>
      <c r="Z60" s="58">
        <f t="shared" si="66"/>
        <v>216</v>
      </c>
      <c r="AA60" s="58">
        <f t="shared" si="67"/>
        <v>398</v>
      </c>
      <c r="AB60" s="45" t="s">
        <v>9</v>
      </c>
      <c r="AD60" s="242">
        <f t="shared" si="68"/>
        <v>0</v>
      </c>
      <c r="AE60" s="242">
        <f t="shared" si="69"/>
        <v>0</v>
      </c>
    </row>
    <row r="61" spans="1:31" ht="15.95" customHeight="1" outlineLevel="1" x14ac:dyDescent="0.2">
      <c r="A61" s="55" t="s">
        <v>123</v>
      </c>
      <c r="B61" s="56">
        <f t="shared" ref="B61:H61" si="95">B53+B54+B58</f>
        <v>0</v>
      </c>
      <c r="C61" s="56">
        <f t="shared" si="95"/>
        <v>-23</v>
      </c>
      <c r="D61" s="56">
        <f t="shared" si="95"/>
        <v>-17</v>
      </c>
      <c r="E61" s="56">
        <f t="shared" si="95"/>
        <v>-22</v>
      </c>
      <c r="F61" s="56">
        <f t="shared" si="95"/>
        <v>-7</v>
      </c>
      <c r="G61" s="56">
        <f t="shared" si="95"/>
        <v>-79</v>
      </c>
      <c r="H61" s="56">
        <f t="shared" si="95"/>
        <v>5296</v>
      </c>
      <c r="I61" s="56">
        <f t="shared" ref="I61:J61" si="96">I53+I54+I58</f>
        <v>-4368</v>
      </c>
      <c r="J61" s="56">
        <f t="shared" si="96"/>
        <v>-10172</v>
      </c>
      <c r="K61" s="56">
        <f t="shared" ref="K61:L61" si="97">K53+K54+K58</f>
        <v>-2495</v>
      </c>
      <c r="L61" s="56">
        <f t="shared" si="97"/>
        <v>-7226</v>
      </c>
      <c r="M61" s="56">
        <f t="shared" ref="M61:N61" si="98">M53+M54+M58</f>
        <v>-11473</v>
      </c>
      <c r="N61" s="56">
        <f t="shared" si="98"/>
        <v>-7657</v>
      </c>
      <c r="O61" s="56">
        <f t="shared" ref="O61:T61" si="99">O53+O54+O58</f>
        <v>-8851</v>
      </c>
      <c r="P61" s="56">
        <f t="shared" si="99"/>
        <v>26179</v>
      </c>
      <c r="Q61" s="56">
        <f t="shared" si="99"/>
        <v>7007</v>
      </c>
      <c r="R61" s="56">
        <f t="shared" si="99"/>
        <v>-2652</v>
      </c>
      <c r="S61" s="56">
        <f t="shared" si="99"/>
        <v>8194</v>
      </c>
      <c r="T61" s="56">
        <f t="shared" si="99"/>
        <v>14403</v>
      </c>
      <c r="U61" s="56">
        <f t="shared" ref="U61" si="100">U53+U54+U58</f>
        <v>11952</v>
      </c>
      <c r="W61" s="56">
        <f t="shared" si="63"/>
        <v>-62</v>
      </c>
      <c r="X61" s="56">
        <f t="shared" si="64"/>
        <v>842</v>
      </c>
      <c r="Y61" s="56">
        <f t="shared" si="65"/>
        <v>-31366</v>
      </c>
      <c r="Z61" s="56">
        <f t="shared" si="66"/>
        <v>16678</v>
      </c>
      <c r="AA61" s="56">
        <f t="shared" si="67"/>
        <v>31897</v>
      </c>
      <c r="AB61" s="45" t="s">
        <v>9</v>
      </c>
      <c r="AD61" s="242">
        <f t="shared" si="68"/>
        <v>0</v>
      </c>
      <c r="AE61" s="242">
        <f t="shared" si="69"/>
        <v>0</v>
      </c>
    </row>
    <row r="62" spans="1:31" ht="15.95" customHeight="1" outlineLevel="1" x14ac:dyDescent="0.2">
      <c r="A62" s="55" t="s">
        <v>124</v>
      </c>
      <c r="B62" s="56">
        <v>0</v>
      </c>
      <c r="C62" s="56">
        <f t="shared" ref="C62:M62" si="101">SUM(C63:C66)</f>
        <v>0</v>
      </c>
      <c r="D62" s="56">
        <f t="shared" si="101"/>
        <v>0</v>
      </c>
      <c r="E62" s="56">
        <f t="shared" si="101"/>
        <v>0</v>
      </c>
      <c r="F62" s="56">
        <f t="shared" si="101"/>
        <v>0</v>
      </c>
      <c r="G62" s="56">
        <f t="shared" si="101"/>
        <v>0</v>
      </c>
      <c r="H62" s="56">
        <f t="shared" si="101"/>
        <v>0</v>
      </c>
      <c r="I62" s="56">
        <f t="shared" si="101"/>
        <v>0</v>
      </c>
      <c r="J62" s="56">
        <f t="shared" si="101"/>
        <v>0</v>
      </c>
      <c r="K62" s="56">
        <f t="shared" si="101"/>
        <v>0</v>
      </c>
      <c r="L62" s="56">
        <f t="shared" si="101"/>
        <v>0</v>
      </c>
      <c r="M62" s="56">
        <f t="shared" si="101"/>
        <v>0</v>
      </c>
      <c r="N62" s="56">
        <f t="shared" ref="N62:O62" si="102">SUM(N63:N66)</f>
        <v>0</v>
      </c>
      <c r="O62" s="56">
        <f t="shared" si="102"/>
        <v>0</v>
      </c>
      <c r="P62" s="56">
        <f t="shared" ref="P62:T62" si="103">SUM(P63:P66)</f>
        <v>-1468</v>
      </c>
      <c r="Q62" s="56">
        <f t="shared" si="103"/>
        <v>787</v>
      </c>
      <c r="R62" s="56">
        <f t="shared" si="103"/>
        <v>0</v>
      </c>
      <c r="S62" s="56">
        <f t="shared" si="103"/>
        <v>0</v>
      </c>
      <c r="T62" s="56">
        <f t="shared" si="103"/>
        <v>-226</v>
      </c>
      <c r="U62" s="56">
        <f t="shared" ref="U62" si="104">SUM(U63:U66)</f>
        <v>-430</v>
      </c>
      <c r="W62" s="56">
        <f t="shared" si="63"/>
        <v>0</v>
      </c>
      <c r="X62" s="58">
        <f t="shared" si="64"/>
        <v>0</v>
      </c>
      <c r="Y62" s="58">
        <f t="shared" si="65"/>
        <v>0</v>
      </c>
      <c r="Z62" s="58">
        <f t="shared" si="66"/>
        <v>-681</v>
      </c>
      <c r="AA62" s="56">
        <f t="shared" si="67"/>
        <v>-656</v>
      </c>
      <c r="AB62" s="45" t="s">
        <v>9</v>
      </c>
      <c r="AD62" s="242">
        <f t="shared" si="68"/>
        <v>0</v>
      </c>
      <c r="AE62" s="242">
        <f t="shared" si="69"/>
        <v>0</v>
      </c>
    </row>
    <row r="63" spans="1:31" ht="15.95" customHeight="1" outlineLevel="1" x14ac:dyDescent="0.2">
      <c r="A63" s="57" t="s">
        <v>125</v>
      </c>
      <c r="B63" s="58">
        <v>0</v>
      </c>
      <c r="C63" s="58">
        <v>0</v>
      </c>
      <c r="D63" s="58">
        <v>0</v>
      </c>
      <c r="E63" s="58">
        <v>0</v>
      </c>
      <c r="F63" s="58">
        <v>0</v>
      </c>
      <c r="G63" s="58">
        <v>0</v>
      </c>
      <c r="H63" s="58">
        <v>0</v>
      </c>
      <c r="I63" s="58">
        <v>0</v>
      </c>
      <c r="J63" s="58">
        <v>0</v>
      </c>
      <c r="K63" s="58">
        <v>0</v>
      </c>
      <c r="L63" s="58">
        <v>0</v>
      </c>
      <c r="M63" s="58">
        <v>0</v>
      </c>
      <c r="N63" s="58">
        <v>0</v>
      </c>
      <c r="O63" s="58">
        <v>0</v>
      </c>
      <c r="P63" s="58">
        <v>0</v>
      </c>
      <c r="Q63" s="58">
        <v>0</v>
      </c>
      <c r="R63" s="58">
        <v>0</v>
      </c>
      <c r="S63" s="58">
        <v>0</v>
      </c>
      <c r="T63" s="58">
        <v>0</v>
      </c>
      <c r="U63" s="58">
        <v>0</v>
      </c>
      <c r="W63" s="58">
        <f t="shared" si="63"/>
        <v>0</v>
      </c>
      <c r="X63" s="58">
        <f t="shared" si="64"/>
        <v>0</v>
      </c>
      <c r="Y63" s="58">
        <f t="shared" si="65"/>
        <v>0</v>
      </c>
      <c r="Z63" s="58">
        <f t="shared" si="66"/>
        <v>0</v>
      </c>
      <c r="AA63" s="58">
        <f t="shared" si="67"/>
        <v>0</v>
      </c>
      <c r="AB63" s="45" t="s">
        <v>9</v>
      </c>
      <c r="AD63" s="242">
        <f t="shared" si="68"/>
        <v>0</v>
      </c>
      <c r="AE63" s="242">
        <f t="shared" si="69"/>
        <v>0</v>
      </c>
    </row>
    <row r="64" spans="1:31" ht="15.95" customHeight="1" outlineLevel="1" x14ac:dyDescent="0.2">
      <c r="A64" s="57" t="s">
        <v>126</v>
      </c>
      <c r="B64" s="58">
        <v>0</v>
      </c>
      <c r="C64" s="58">
        <v>0</v>
      </c>
      <c r="D64" s="58">
        <v>0</v>
      </c>
      <c r="E64" s="58">
        <v>0</v>
      </c>
      <c r="F64" s="58">
        <v>0</v>
      </c>
      <c r="G64" s="58">
        <v>0</v>
      </c>
      <c r="H64" s="58">
        <v>0</v>
      </c>
      <c r="I64" s="58">
        <v>0</v>
      </c>
      <c r="J64" s="58">
        <v>0</v>
      </c>
      <c r="K64" s="58">
        <v>0</v>
      </c>
      <c r="L64" s="58">
        <v>0</v>
      </c>
      <c r="M64" s="58">
        <v>0</v>
      </c>
      <c r="N64" s="58">
        <v>0</v>
      </c>
      <c r="O64" s="58">
        <v>0</v>
      </c>
      <c r="P64" s="58">
        <v>-1468</v>
      </c>
      <c r="Q64" s="58">
        <v>787</v>
      </c>
      <c r="R64" s="58">
        <v>0</v>
      </c>
      <c r="S64" s="58">
        <v>0</v>
      </c>
      <c r="T64" s="58">
        <v>-226</v>
      </c>
      <c r="U64" s="58">
        <v>-430</v>
      </c>
      <c r="W64" s="58">
        <f t="shared" si="63"/>
        <v>0</v>
      </c>
      <c r="X64" s="58">
        <f t="shared" si="64"/>
        <v>0</v>
      </c>
      <c r="Y64" s="58">
        <f t="shared" si="65"/>
        <v>0</v>
      </c>
      <c r="Z64" s="58">
        <f t="shared" si="66"/>
        <v>-681</v>
      </c>
      <c r="AA64" s="58">
        <f t="shared" si="67"/>
        <v>-656</v>
      </c>
      <c r="AB64" s="45" t="s">
        <v>9</v>
      </c>
      <c r="AD64" s="242">
        <f t="shared" si="68"/>
        <v>0</v>
      </c>
      <c r="AE64" s="242">
        <f t="shared" si="69"/>
        <v>0</v>
      </c>
    </row>
    <row r="65" spans="1:38" ht="15.95" customHeight="1" outlineLevel="1" x14ac:dyDescent="0.2">
      <c r="A65" s="57" t="s">
        <v>127</v>
      </c>
      <c r="B65" s="58">
        <v>0</v>
      </c>
      <c r="C65" s="58">
        <v>0</v>
      </c>
      <c r="D65" s="58">
        <v>0</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W65" s="58">
        <f t="shared" si="63"/>
        <v>0</v>
      </c>
      <c r="X65" s="58">
        <f t="shared" si="64"/>
        <v>0</v>
      </c>
      <c r="Y65" s="58">
        <f t="shared" si="65"/>
        <v>0</v>
      </c>
      <c r="Z65" s="58">
        <f t="shared" si="66"/>
        <v>0</v>
      </c>
      <c r="AA65" s="58">
        <f t="shared" si="67"/>
        <v>0</v>
      </c>
      <c r="AB65" s="45" t="s">
        <v>9</v>
      </c>
      <c r="AD65" s="242">
        <f t="shared" si="68"/>
        <v>0</v>
      </c>
      <c r="AE65" s="242">
        <f t="shared" si="69"/>
        <v>0</v>
      </c>
    </row>
    <row r="66" spans="1:38" ht="15.95" customHeight="1" outlineLevel="1" x14ac:dyDescent="0.2">
      <c r="A66" s="57" t="s">
        <v>128</v>
      </c>
      <c r="B66" s="58">
        <v>0</v>
      </c>
      <c r="C66" s="58">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c r="U66" s="58">
        <v>0</v>
      </c>
      <c r="W66" s="58">
        <f t="shared" si="63"/>
        <v>0</v>
      </c>
      <c r="X66" s="58">
        <f t="shared" si="64"/>
        <v>0</v>
      </c>
      <c r="Y66" s="58">
        <f t="shared" si="65"/>
        <v>0</v>
      </c>
      <c r="Z66" s="58">
        <f t="shared" si="66"/>
        <v>0</v>
      </c>
      <c r="AA66" s="58">
        <f t="shared" si="67"/>
        <v>0</v>
      </c>
      <c r="AB66" s="45" t="s">
        <v>9</v>
      </c>
      <c r="AD66" s="242">
        <f t="shared" si="68"/>
        <v>0</v>
      </c>
      <c r="AE66" s="242">
        <f t="shared" si="69"/>
        <v>0</v>
      </c>
    </row>
    <row r="67" spans="1:38" ht="15.95" customHeight="1" outlineLevel="1" x14ac:dyDescent="0.2">
      <c r="A67" s="55" t="s">
        <v>78</v>
      </c>
      <c r="B67" s="56">
        <f t="shared" ref="B67:G67" si="105">B61+B62</f>
        <v>0</v>
      </c>
      <c r="C67" s="56">
        <f t="shared" si="105"/>
        <v>-23</v>
      </c>
      <c r="D67" s="56">
        <f t="shared" si="105"/>
        <v>-17</v>
      </c>
      <c r="E67" s="56">
        <f t="shared" si="105"/>
        <v>-22</v>
      </c>
      <c r="F67" s="56">
        <f t="shared" si="105"/>
        <v>-7</v>
      </c>
      <c r="G67" s="56">
        <f t="shared" si="105"/>
        <v>-79</v>
      </c>
      <c r="H67" s="56">
        <f t="shared" ref="H67:M67" si="106">H61+H62</f>
        <v>5296</v>
      </c>
      <c r="I67" s="56">
        <f t="shared" si="106"/>
        <v>-4368</v>
      </c>
      <c r="J67" s="56">
        <f t="shared" si="106"/>
        <v>-10172</v>
      </c>
      <c r="K67" s="56">
        <f t="shared" si="106"/>
        <v>-2495</v>
      </c>
      <c r="L67" s="56">
        <f t="shared" si="106"/>
        <v>-7226</v>
      </c>
      <c r="M67" s="56">
        <f t="shared" si="106"/>
        <v>-11473</v>
      </c>
      <c r="N67" s="56">
        <f t="shared" ref="N67:O67" si="107">N61+N62</f>
        <v>-7657</v>
      </c>
      <c r="O67" s="56">
        <f t="shared" si="107"/>
        <v>-8851</v>
      </c>
      <c r="P67" s="56">
        <f t="shared" ref="P67:T67" si="108">P61+P62</f>
        <v>24711</v>
      </c>
      <c r="Q67" s="56">
        <f t="shared" si="108"/>
        <v>7794</v>
      </c>
      <c r="R67" s="56">
        <f t="shared" si="108"/>
        <v>-2652</v>
      </c>
      <c r="S67" s="56">
        <f t="shared" si="108"/>
        <v>8194</v>
      </c>
      <c r="T67" s="56">
        <f t="shared" si="108"/>
        <v>14177</v>
      </c>
      <c r="U67" s="56">
        <f t="shared" ref="U67" si="109">U61+U62</f>
        <v>11522</v>
      </c>
      <c r="W67" s="56">
        <f t="shared" si="63"/>
        <v>-62</v>
      </c>
      <c r="X67" s="56">
        <f t="shared" si="64"/>
        <v>842</v>
      </c>
      <c r="Y67" s="56">
        <f t="shared" si="65"/>
        <v>-31366</v>
      </c>
      <c r="Z67" s="56">
        <f t="shared" si="66"/>
        <v>15997</v>
      </c>
      <c r="AA67" s="56">
        <f t="shared" si="67"/>
        <v>31241</v>
      </c>
      <c r="AB67" s="45" t="s">
        <v>9</v>
      </c>
      <c r="AD67" s="242">
        <f t="shared" si="68"/>
        <v>0</v>
      </c>
      <c r="AE67" s="242">
        <f t="shared" si="69"/>
        <v>0</v>
      </c>
    </row>
    <row r="68" spans="1:38" ht="15.95" customHeight="1" collapsed="1" x14ac:dyDescent="0.2">
      <c r="AB68" s="45" t="s">
        <v>9</v>
      </c>
    </row>
    <row r="69" spans="1:38" s="42" customFormat="1" ht="15.95" customHeight="1" x14ac:dyDescent="0.2">
      <c r="A69" s="39" t="s">
        <v>129</v>
      </c>
      <c r="B69" s="40"/>
      <c r="C69" s="40"/>
      <c r="D69" s="40"/>
      <c r="E69" s="40"/>
      <c r="F69" s="40"/>
      <c r="G69" s="40"/>
      <c r="H69" s="40"/>
      <c r="I69" s="40"/>
      <c r="J69" s="40"/>
      <c r="K69" s="40"/>
      <c r="L69" s="40"/>
      <c r="M69" s="40"/>
      <c r="N69" s="40"/>
      <c r="O69" s="40"/>
      <c r="P69" s="40"/>
      <c r="Q69" s="40"/>
      <c r="R69" s="40"/>
      <c r="S69" s="40"/>
      <c r="T69" s="40"/>
      <c r="U69" s="40"/>
      <c r="W69" s="40"/>
      <c r="X69" s="40"/>
      <c r="Y69" s="40"/>
      <c r="Z69" s="40"/>
      <c r="AA69" s="40"/>
      <c r="AB69" s="41" t="s">
        <v>9</v>
      </c>
    </row>
    <row r="70" spans="1:38" ht="15.95" customHeight="1" x14ac:dyDescent="0.2">
      <c r="A70" s="43" t="s">
        <v>130</v>
      </c>
      <c r="B70" s="44">
        <f t="shared" ref="B70:H70" si="110">B71+B84</f>
        <v>775557</v>
      </c>
      <c r="C70" s="44">
        <f t="shared" si="110"/>
        <v>799783</v>
      </c>
      <c r="D70" s="44">
        <f t="shared" si="110"/>
        <v>800663</v>
      </c>
      <c r="E70" s="44">
        <f t="shared" si="110"/>
        <v>808108</v>
      </c>
      <c r="F70" s="44">
        <f t="shared" si="110"/>
        <v>811983</v>
      </c>
      <c r="G70" s="44">
        <f t="shared" si="110"/>
        <v>821073</v>
      </c>
      <c r="H70" s="44">
        <f t="shared" si="110"/>
        <v>882630</v>
      </c>
      <c r="I70" s="44">
        <f t="shared" ref="I70:J70" si="111">I71+I84</f>
        <v>936258</v>
      </c>
      <c r="J70" s="44">
        <f t="shared" si="111"/>
        <v>908264</v>
      </c>
      <c r="K70" s="44">
        <f t="shared" ref="K70:L70" si="112">K71+K84</f>
        <v>891041</v>
      </c>
      <c r="L70" s="44">
        <f t="shared" si="112"/>
        <v>899189</v>
      </c>
      <c r="M70" s="44">
        <f t="shared" ref="M70:N70" si="113">M71+M84</f>
        <v>910545</v>
      </c>
      <c r="N70" s="44">
        <f t="shared" si="113"/>
        <v>889646</v>
      </c>
      <c r="O70" s="44">
        <f t="shared" ref="O70:T70" si="114">O71+O84</f>
        <v>884351</v>
      </c>
      <c r="P70" s="44">
        <f t="shared" si="114"/>
        <v>893149</v>
      </c>
      <c r="Q70" s="44">
        <f t="shared" si="114"/>
        <v>868347</v>
      </c>
      <c r="R70" s="44">
        <f t="shared" si="114"/>
        <v>877944</v>
      </c>
      <c r="S70" s="44">
        <f t="shared" si="114"/>
        <v>928895</v>
      </c>
      <c r="T70" s="44">
        <f t="shared" si="114"/>
        <v>917511</v>
      </c>
      <c r="U70" s="44">
        <f t="shared" ref="U70" si="115">U71+U84</f>
        <v>949856</v>
      </c>
      <c r="W70" s="44">
        <f t="shared" ref="W70:W101" si="116">E70</f>
        <v>808108</v>
      </c>
      <c r="X70" s="44">
        <f t="shared" ref="X70:X101" si="117">I70</f>
        <v>936258</v>
      </c>
      <c r="Y70" s="44">
        <f t="shared" ref="Y70:Y101" si="118">M70</f>
        <v>910545</v>
      </c>
      <c r="Z70" s="44">
        <f t="shared" ref="Z70:Z101" si="119">Q70</f>
        <v>868347</v>
      </c>
      <c r="AA70" s="44">
        <f t="shared" ref="AA70:AA101" ca="1" si="120">OFFSET(V70,0,-1)</f>
        <v>949856</v>
      </c>
      <c r="AB70" s="45" t="s">
        <v>9</v>
      </c>
      <c r="AD70" s="242">
        <f t="shared" ref="AD70:AD132" si="121">Q70-Z70</f>
        <v>0</v>
      </c>
      <c r="AE70" s="242">
        <f t="shared" ref="AE70:AE133" ca="1" si="122">AA70-OFFSET(V70,,-1)</f>
        <v>0</v>
      </c>
      <c r="AH70" s="42"/>
      <c r="AI70" s="42"/>
      <c r="AJ70" s="42"/>
      <c r="AK70" s="42"/>
      <c r="AL70" s="42"/>
    </row>
    <row r="71" spans="1:38" ht="15.95" customHeight="1" outlineLevel="1" x14ac:dyDescent="0.2">
      <c r="A71" s="61" t="s">
        <v>131</v>
      </c>
      <c r="B71" s="62">
        <v>699316</v>
      </c>
      <c r="C71" s="62">
        <v>622694</v>
      </c>
      <c r="D71" s="62">
        <v>507279</v>
      </c>
      <c r="E71" s="62">
        <v>351777</v>
      </c>
      <c r="F71" s="62">
        <v>238207</v>
      </c>
      <c r="G71" s="62">
        <v>155678</v>
      </c>
      <c r="H71" s="62">
        <v>74837</v>
      </c>
      <c r="I71" s="62">
        <f t="shared" ref="I71:N71" si="123">SUM(I72:I83)</f>
        <v>117564</v>
      </c>
      <c r="J71" s="62">
        <f t="shared" si="123"/>
        <v>95296</v>
      </c>
      <c r="K71" s="62">
        <f t="shared" si="123"/>
        <v>83800</v>
      </c>
      <c r="L71" s="62">
        <f t="shared" si="123"/>
        <v>92857</v>
      </c>
      <c r="M71" s="62">
        <f t="shared" si="123"/>
        <v>109910</v>
      </c>
      <c r="N71" s="62">
        <f t="shared" si="123"/>
        <v>94725</v>
      </c>
      <c r="O71" s="62">
        <f t="shared" ref="O71:T71" si="124">SUM(O72:O83)</f>
        <v>95007</v>
      </c>
      <c r="P71" s="62">
        <f t="shared" si="124"/>
        <v>112034</v>
      </c>
      <c r="Q71" s="62">
        <f t="shared" si="124"/>
        <v>92944</v>
      </c>
      <c r="R71" s="62">
        <f t="shared" si="124"/>
        <v>77485</v>
      </c>
      <c r="S71" s="62">
        <f t="shared" si="124"/>
        <v>84758</v>
      </c>
      <c r="T71" s="62">
        <f t="shared" si="124"/>
        <v>75668</v>
      </c>
      <c r="U71" s="62">
        <f t="shared" ref="U71" si="125">SUM(U72:U83)</f>
        <v>113675</v>
      </c>
      <c r="W71" s="62">
        <f t="shared" si="116"/>
        <v>351777</v>
      </c>
      <c r="X71" s="62">
        <f t="shared" si="117"/>
        <v>117564</v>
      </c>
      <c r="Y71" s="62">
        <f t="shared" si="118"/>
        <v>109910</v>
      </c>
      <c r="Z71" s="62">
        <f t="shared" si="119"/>
        <v>92944</v>
      </c>
      <c r="AA71" s="62">
        <f t="shared" ca="1" si="120"/>
        <v>113675</v>
      </c>
      <c r="AB71" s="45" t="s">
        <v>9</v>
      </c>
      <c r="AD71" s="242">
        <f t="shared" si="121"/>
        <v>0</v>
      </c>
      <c r="AE71" s="242">
        <f t="shared" ca="1" si="122"/>
        <v>0</v>
      </c>
    </row>
    <row r="72" spans="1:38" ht="15.95" customHeight="1" outlineLevel="1" x14ac:dyDescent="0.2">
      <c r="A72" s="63" t="s">
        <v>132</v>
      </c>
      <c r="B72" s="54">
        <v>686732</v>
      </c>
      <c r="C72" s="54">
        <v>599587</v>
      </c>
      <c r="D72" s="54">
        <v>491777</v>
      </c>
      <c r="E72" s="54">
        <v>311</v>
      </c>
      <c r="F72" s="54">
        <v>1853</v>
      </c>
      <c r="G72" s="54">
        <v>314</v>
      </c>
      <c r="H72" s="54">
        <v>316</v>
      </c>
      <c r="I72" s="54">
        <v>311</v>
      </c>
      <c r="J72" s="54">
        <v>294</v>
      </c>
      <c r="K72" s="54">
        <v>436</v>
      </c>
      <c r="L72" s="54">
        <v>38</v>
      </c>
      <c r="M72" s="54">
        <v>713</v>
      </c>
      <c r="N72" s="54">
        <v>26</v>
      </c>
      <c r="O72" s="54">
        <v>39</v>
      </c>
      <c r="P72" s="54">
        <v>37</v>
      </c>
      <c r="Q72" s="54">
        <v>49</v>
      </c>
      <c r="R72" s="54">
        <v>28</v>
      </c>
      <c r="S72" s="54">
        <v>27</v>
      </c>
      <c r="T72" s="54">
        <v>30</v>
      </c>
      <c r="U72" s="54">
        <v>67</v>
      </c>
      <c r="W72" s="54">
        <f t="shared" si="116"/>
        <v>311</v>
      </c>
      <c r="X72" s="54">
        <f t="shared" si="117"/>
        <v>311</v>
      </c>
      <c r="Y72" s="54">
        <f t="shared" si="118"/>
        <v>713</v>
      </c>
      <c r="Z72" s="54">
        <f t="shared" si="119"/>
        <v>49</v>
      </c>
      <c r="AA72" s="54">
        <f t="shared" ca="1" si="120"/>
        <v>67</v>
      </c>
      <c r="AB72" s="45" t="s">
        <v>9</v>
      </c>
      <c r="AD72" s="242">
        <f t="shared" si="121"/>
        <v>0</v>
      </c>
      <c r="AE72" s="242">
        <f t="shared" ca="1" si="122"/>
        <v>0</v>
      </c>
    </row>
    <row r="73" spans="1:38" ht="15.95" customHeight="1" outlineLevel="1" x14ac:dyDescent="0.2">
      <c r="A73" s="63" t="s">
        <v>133</v>
      </c>
      <c r="B73" s="54">
        <v>0</v>
      </c>
      <c r="C73" s="54">
        <v>0</v>
      </c>
      <c r="D73" s="54">
        <v>0</v>
      </c>
      <c r="E73" s="54">
        <v>335233</v>
      </c>
      <c r="F73" s="54">
        <v>219829</v>
      </c>
      <c r="G73" s="54">
        <v>138049</v>
      </c>
      <c r="H73" s="54">
        <v>61560</v>
      </c>
      <c r="I73" s="54">
        <v>71823</v>
      </c>
      <c r="J73" s="54">
        <v>54674</v>
      </c>
      <c r="K73" s="54">
        <v>41266</v>
      </c>
      <c r="L73" s="54">
        <v>47557</v>
      </c>
      <c r="M73" s="54">
        <v>54048</v>
      </c>
      <c r="N73" s="54">
        <v>36225</v>
      </c>
      <c r="O73" s="54">
        <v>35614</v>
      </c>
      <c r="P73" s="54">
        <v>48080</v>
      </c>
      <c r="Q73" s="54">
        <v>19665</v>
      </c>
      <c r="R73" s="54">
        <v>28075</v>
      </c>
      <c r="S73" s="54">
        <v>65032</v>
      </c>
      <c r="T73" s="54">
        <v>52118</v>
      </c>
      <c r="U73" s="54">
        <v>88920</v>
      </c>
      <c r="W73" s="54">
        <f t="shared" si="116"/>
        <v>335233</v>
      </c>
      <c r="X73" s="54">
        <f t="shared" si="117"/>
        <v>71823</v>
      </c>
      <c r="Y73" s="54">
        <f t="shared" si="118"/>
        <v>54048</v>
      </c>
      <c r="Z73" s="54">
        <f t="shared" si="119"/>
        <v>19665</v>
      </c>
      <c r="AA73" s="54">
        <f t="shared" ca="1" si="120"/>
        <v>88920</v>
      </c>
      <c r="AB73" s="45" t="s">
        <v>9</v>
      </c>
      <c r="AD73" s="242">
        <f t="shared" si="121"/>
        <v>0</v>
      </c>
      <c r="AE73" s="242">
        <f t="shared" ca="1" si="122"/>
        <v>0</v>
      </c>
    </row>
    <row r="74" spans="1:38" ht="15.95" customHeight="1" outlineLevel="1" x14ac:dyDescent="0.2">
      <c r="A74" s="63" t="s">
        <v>134</v>
      </c>
      <c r="B74" s="54">
        <v>0</v>
      </c>
      <c r="C74" s="54">
        <v>0</v>
      </c>
      <c r="D74" s="54">
        <v>0</v>
      </c>
      <c r="E74" s="54">
        <v>0</v>
      </c>
      <c r="F74" s="54">
        <v>0</v>
      </c>
      <c r="G74" s="54">
        <v>0</v>
      </c>
      <c r="H74" s="54">
        <v>0</v>
      </c>
      <c r="I74" s="54">
        <v>0</v>
      </c>
      <c r="J74" s="54">
        <v>0</v>
      </c>
      <c r="K74" s="54">
        <v>0</v>
      </c>
      <c r="L74" s="54">
        <v>0</v>
      </c>
      <c r="M74" s="54">
        <v>0</v>
      </c>
      <c r="N74" s="54">
        <v>0</v>
      </c>
      <c r="O74" s="54">
        <v>0</v>
      </c>
      <c r="P74" s="54">
        <v>0</v>
      </c>
      <c r="Q74" s="54">
        <v>0</v>
      </c>
      <c r="R74" s="54">
        <v>0</v>
      </c>
      <c r="S74" s="54">
        <v>0</v>
      </c>
      <c r="T74" s="54">
        <v>0</v>
      </c>
      <c r="U74" s="54">
        <v>0</v>
      </c>
      <c r="W74" s="54">
        <f t="shared" si="116"/>
        <v>0</v>
      </c>
      <c r="X74" s="54">
        <f t="shared" si="117"/>
        <v>0</v>
      </c>
      <c r="Y74" s="54">
        <f t="shared" si="118"/>
        <v>0</v>
      </c>
      <c r="Z74" s="54">
        <f t="shared" si="119"/>
        <v>0</v>
      </c>
      <c r="AA74" s="54">
        <f t="shared" ca="1" si="120"/>
        <v>0</v>
      </c>
      <c r="AB74" s="45" t="s">
        <v>9</v>
      </c>
      <c r="AD74" s="242">
        <f t="shared" si="121"/>
        <v>0</v>
      </c>
      <c r="AE74" s="242">
        <f t="shared" ca="1" si="122"/>
        <v>0</v>
      </c>
    </row>
    <row r="75" spans="1:38" ht="15.95" customHeight="1" outlineLevel="1" x14ac:dyDescent="0.2">
      <c r="A75" s="63" t="s">
        <v>135</v>
      </c>
      <c r="B75" s="54">
        <v>0</v>
      </c>
      <c r="C75" s="54">
        <v>0</v>
      </c>
      <c r="D75" s="54">
        <v>0</v>
      </c>
      <c r="E75" s="54">
        <v>0</v>
      </c>
      <c r="F75" s="54">
        <v>0</v>
      </c>
      <c r="G75" s="54">
        <v>0</v>
      </c>
      <c r="H75" s="54">
        <v>7282</v>
      </c>
      <c r="I75" s="54">
        <v>18713</v>
      </c>
      <c r="J75" s="54">
        <v>17063</v>
      </c>
      <c r="K75" s="54">
        <v>17223</v>
      </c>
      <c r="L75" s="54">
        <v>20175</v>
      </c>
      <c r="M75" s="54">
        <v>20611</v>
      </c>
      <c r="N75" s="54">
        <v>24087</v>
      </c>
      <c r="O75" s="54">
        <v>24421</v>
      </c>
      <c r="P75" s="54">
        <v>28544</v>
      </c>
      <c r="Q75" s="54">
        <v>36102</v>
      </c>
      <c r="R75" s="54">
        <v>43750</v>
      </c>
      <c r="S75" s="54">
        <v>15064</v>
      </c>
      <c r="T75" s="54">
        <v>18604</v>
      </c>
      <c r="U75" s="54">
        <v>19221</v>
      </c>
      <c r="W75" s="54">
        <f t="shared" si="116"/>
        <v>0</v>
      </c>
      <c r="X75" s="54">
        <f t="shared" si="117"/>
        <v>18713</v>
      </c>
      <c r="Y75" s="54">
        <f t="shared" si="118"/>
        <v>20611</v>
      </c>
      <c r="Z75" s="54">
        <f t="shared" si="119"/>
        <v>36102</v>
      </c>
      <c r="AA75" s="54">
        <f t="shared" ca="1" si="120"/>
        <v>19221</v>
      </c>
      <c r="AB75" s="45" t="s">
        <v>9</v>
      </c>
      <c r="AD75" s="242">
        <f t="shared" si="121"/>
        <v>0</v>
      </c>
      <c r="AE75" s="242">
        <f t="shared" ca="1" si="122"/>
        <v>0</v>
      </c>
    </row>
    <row r="76" spans="1:38" ht="15.95" customHeight="1" outlineLevel="1" x14ac:dyDescent="0.2">
      <c r="A76" s="63" t="s">
        <v>136</v>
      </c>
      <c r="B76" s="54">
        <v>12000</v>
      </c>
      <c r="C76" s="54">
        <v>12000</v>
      </c>
      <c r="D76" s="54">
        <v>12000</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W76" s="54">
        <f t="shared" si="116"/>
        <v>0</v>
      </c>
      <c r="X76" s="54">
        <f t="shared" si="117"/>
        <v>0</v>
      </c>
      <c r="Y76" s="54">
        <f t="shared" si="118"/>
        <v>0</v>
      </c>
      <c r="Z76" s="54">
        <f t="shared" si="119"/>
        <v>0</v>
      </c>
      <c r="AA76" s="54">
        <f t="shared" ca="1" si="120"/>
        <v>0</v>
      </c>
      <c r="AB76" s="45" t="s">
        <v>9</v>
      </c>
      <c r="AD76" s="242">
        <f t="shared" si="121"/>
        <v>0</v>
      </c>
      <c r="AE76" s="242">
        <f t="shared" ca="1" si="122"/>
        <v>0</v>
      </c>
    </row>
    <row r="77" spans="1:38" ht="15.95" customHeight="1" outlineLevel="1" x14ac:dyDescent="0.2">
      <c r="A77" s="63" t="s">
        <v>137</v>
      </c>
      <c r="B77" s="54">
        <v>112</v>
      </c>
      <c r="C77" s="54">
        <v>2939</v>
      </c>
      <c r="D77" s="54">
        <v>3381</v>
      </c>
      <c r="E77" s="54">
        <v>5822</v>
      </c>
      <c r="F77" s="54">
        <v>6131</v>
      </c>
      <c r="G77" s="54">
        <v>6843</v>
      </c>
      <c r="H77" s="54">
        <v>7126</v>
      </c>
      <c r="I77" s="54">
        <v>5981</v>
      </c>
      <c r="J77" s="54">
        <v>2745</v>
      </c>
      <c r="K77" s="54">
        <v>2107</v>
      </c>
      <c r="L77" s="54">
        <v>2413</v>
      </c>
      <c r="M77" s="54">
        <v>1220</v>
      </c>
      <c r="N77" s="54">
        <v>1634</v>
      </c>
      <c r="O77" s="54">
        <v>2165</v>
      </c>
      <c r="P77" s="54">
        <v>2749</v>
      </c>
      <c r="Q77" s="54">
        <v>4589</v>
      </c>
      <c r="R77" s="54">
        <v>3944</v>
      </c>
      <c r="S77" s="54">
        <v>2936</v>
      </c>
      <c r="T77" s="54">
        <v>3356</v>
      </c>
      <c r="U77" s="54">
        <v>3930</v>
      </c>
      <c r="W77" s="54">
        <f t="shared" si="116"/>
        <v>5822</v>
      </c>
      <c r="X77" s="54">
        <f t="shared" si="117"/>
        <v>5981</v>
      </c>
      <c r="Y77" s="54">
        <f t="shared" si="118"/>
        <v>1220</v>
      </c>
      <c r="Z77" s="54">
        <f t="shared" si="119"/>
        <v>4589</v>
      </c>
      <c r="AA77" s="54">
        <f t="shared" ca="1" si="120"/>
        <v>3930</v>
      </c>
      <c r="AB77" s="45" t="s">
        <v>9</v>
      </c>
      <c r="AD77" s="242">
        <f t="shared" si="121"/>
        <v>0</v>
      </c>
      <c r="AE77" s="242">
        <f t="shared" ca="1" si="122"/>
        <v>0</v>
      </c>
    </row>
    <row r="78" spans="1:38" ht="15.95" customHeight="1" outlineLevel="1" x14ac:dyDescent="0.2">
      <c r="A78" s="63" t="s">
        <v>138</v>
      </c>
      <c r="B78" s="54">
        <v>466</v>
      </c>
      <c r="C78" s="54">
        <v>8060</v>
      </c>
      <c r="D78" s="54">
        <v>0</v>
      </c>
      <c r="E78" s="54">
        <v>0</v>
      </c>
      <c r="F78" s="54">
        <v>0</v>
      </c>
      <c r="G78" s="54">
        <v>0</v>
      </c>
      <c r="H78" s="54">
        <v>0</v>
      </c>
      <c r="I78" s="54">
        <v>20577</v>
      </c>
      <c r="J78" s="54">
        <v>20410</v>
      </c>
      <c r="K78" s="54">
        <v>22671</v>
      </c>
      <c r="L78" s="54">
        <v>22513</v>
      </c>
      <c r="M78" s="54">
        <v>33194</v>
      </c>
      <c r="N78" s="54">
        <v>32684</v>
      </c>
      <c r="O78" s="54">
        <v>32487</v>
      </c>
      <c r="P78" s="54">
        <v>32396</v>
      </c>
      <c r="Q78" s="54">
        <v>32383</v>
      </c>
      <c r="R78" s="54">
        <v>1271</v>
      </c>
      <c r="S78" s="54">
        <v>1290</v>
      </c>
      <c r="T78" s="54">
        <v>1280</v>
      </c>
      <c r="U78" s="54">
        <v>1290</v>
      </c>
      <c r="W78" s="54">
        <f t="shared" si="116"/>
        <v>0</v>
      </c>
      <c r="X78" s="54">
        <f t="shared" si="117"/>
        <v>20577</v>
      </c>
      <c r="Y78" s="54">
        <f t="shared" si="118"/>
        <v>33194</v>
      </c>
      <c r="Z78" s="54">
        <f t="shared" si="119"/>
        <v>32383</v>
      </c>
      <c r="AA78" s="54">
        <f t="shared" ca="1" si="120"/>
        <v>1290</v>
      </c>
      <c r="AB78" s="45" t="s">
        <v>9</v>
      </c>
      <c r="AD78" s="242">
        <f t="shared" si="121"/>
        <v>0</v>
      </c>
      <c r="AE78" s="242">
        <f t="shared" ca="1" si="122"/>
        <v>0</v>
      </c>
    </row>
    <row r="79" spans="1:38" ht="15.95" customHeight="1" outlineLevel="1" x14ac:dyDescent="0.2">
      <c r="A79" s="63" t="s">
        <v>139</v>
      </c>
      <c r="B79" s="54">
        <v>0</v>
      </c>
      <c r="C79" s="54">
        <v>0</v>
      </c>
      <c r="D79" s="54">
        <v>0</v>
      </c>
      <c r="E79" s="54">
        <v>0</v>
      </c>
      <c r="F79" s="54">
        <v>0</v>
      </c>
      <c r="G79" s="54">
        <v>0</v>
      </c>
      <c r="H79" s="54">
        <v>0</v>
      </c>
      <c r="I79" s="54">
        <v>0</v>
      </c>
      <c r="J79" s="54">
        <v>0</v>
      </c>
      <c r="K79" s="54">
        <v>0</v>
      </c>
      <c r="L79" s="54">
        <v>0</v>
      </c>
      <c r="M79" s="54">
        <v>6</v>
      </c>
      <c r="N79" s="54">
        <v>6</v>
      </c>
      <c r="O79" s="54">
        <v>6</v>
      </c>
      <c r="P79" s="54">
        <v>0</v>
      </c>
      <c r="Q79" s="54">
        <v>0</v>
      </c>
      <c r="R79" s="54">
        <v>0</v>
      </c>
      <c r="S79" s="54">
        <v>7</v>
      </c>
      <c r="T79" s="54">
        <v>19</v>
      </c>
      <c r="U79" s="54">
        <v>45</v>
      </c>
      <c r="W79" s="54">
        <f t="shared" si="116"/>
        <v>0</v>
      </c>
      <c r="X79" s="54">
        <f t="shared" si="117"/>
        <v>0</v>
      </c>
      <c r="Y79" s="54">
        <f t="shared" si="118"/>
        <v>6</v>
      </c>
      <c r="Z79" s="54">
        <f t="shared" si="119"/>
        <v>0</v>
      </c>
      <c r="AA79" s="54">
        <f t="shared" ca="1" si="120"/>
        <v>45</v>
      </c>
      <c r="AB79" s="45" t="s">
        <v>9</v>
      </c>
      <c r="AD79" s="242">
        <f t="shared" si="121"/>
        <v>0</v>
      </c>
      <c r="AE79" s="242">
        <f t="shared" ca="1" si="122"/>
        <v>0</v>
      </c>
    </row>
    <row r="80" spans="1:38" ht="15.95" customHeight="1" outlineLevel="1" x14ac:dyDescent="0.25">
      <c r="A80" s="63" t="s">
        <v>140</v>
      </c>
      <c r="B80" s="54">
        <v>0</v>
      </c>
      <c r="C80" s="54">
        <v>0</v>
      </c>
      <c r="D80" s="54">
        <v>0</v>
      </c>
      <c r="E80" s="54">
        <v>0</v>
      </c>
      <c r="F80" s="54">
        <v>0</v>
      </c>
      <c r="G80" s="54">
        <v>0</v>
      </c>
      <c r="H80" s="54">
        <v>0</v>
      </c>
      <c r="I80" s="54">
        <v>0</v>
      </c>
      <c r="J80" s="54">
        <v>0</v>
      </c>
      <c r="K80" s="54">
        <v>0</v>
      </c>
      <c r="L80" s="54">
        <v>0</v>
      </c>
      <c r="M80" s="54">
        <v>0</v>
      </c>
      <c r="N80" s="54">
        <v>0</v>
      </c>
      <c r="O80" s="54">
        <v>0</v>
      </c>
      <c r="P80" s="54">
        <v>0</v>
      </c>
      <c r="Q80" s="54">
        <v>0</v>
      </c>
      <c r="R80" s="131">
        <v>0</v>
      </c>
      <c r="S80" s="131">
        <v>0</v>
      </c>
      <c r="T80" s="54">
        <v>0</v>
      </c>
      <c r="U80" s="54">
        <v>0</v>
      </c>
      <c r="W80" s="54">
        <f t="shared" si="116"/>
        <v>0</v>
      </c>
      <c r="X80" s="54">
        <f t="shared" si="117"/>
        <v>0</v>
      </c>
      <c r="Y80" s="54">
        <f t="shared" si="118"/>
        <v>0</v>
      </c>
      <c r="Z80" s="54">
        <f t="shared" si="119"/>
        <v>0</v>
      </c>
      <c r="AA80" s="54">
        <f t="shared" ca="1" si="120"/>
        <v>0</v>
      </c>
      <c r="AB80" s="45" t="s">
        <v>9</v>
      </c>
      <c r="AD80" s="242">
        <f t="shared" si="121"/>
        <v>0</v>
      </c>
      <c r="AE80" s="242">
        <f t="shared" ca="1" si="122"/>
        <v>0</v>
      </c>
    </row>
    <row r="81" spans="1:31" ht="15.95" customHeight="1" outlineLevel="1" x14ac:dyDescent="0.2">
      <c r="A81" s="63" t="s">
        <v>141</v>
      </c>
      <c r="B81" s="54">
        <v>0</v>
      </c>
      <c r="C81" s="54">
        <v>0</v>
      </c>
      <c r="D81" s="54">
        <v>0</v>
      </c>
      <c r="E81" s="54">
        <v>-1693</v>
      </c>
      <c r="F81" s="54">
        <v>-1705</v>
      </c>
      <c r="G81" s="54">
        <v>-1706</v>
      </c>
      <c r="H81" s="54">
        <v>-1659</v>
      </c>
      <c r="I81" s="54">
        <v>44</v>
      </c>
      <c r="J81" s="54">
        <v>34</v>
      </c>
      <c r="K81" s="54">
        <v>45</v>
      </c>
      <c r="L81" s="54">
        <v>132</v>
      </c>
      <c r="M81" s="54">
        <v>92</v>
      </c>
      <c r="N81" s="54">
        <v>38</v>
      </c>
      <c r="O81" s="54">
        <v>214</v>
      </c>
      <c r="P81" s="54">
        <v>178</v>
      </c>
      <c r="Q81" s="54">
        <v>124</v>
      </c>
      <c r="R81" s="54">
        <v>79</v>
      </c>
      <c r="S81" s="54">
        <v>52</v>
      </c>
      <c r="T81" s="54">
        <v>220</v>
      </c>
      <c r="U81" s="54">
        <v>155</v>
      </c>
      <c r="W81" s="54">
        <f t="shared" si="116"/>
        <v>-1693</v>
      </c>
      <c r="X81" s="54">
        <f t="shared" si="117"/>
        <v>44</v>
      </c>
      <c r="Y81" s="54">
        <f t="shared" si="118"/>
        <v>92</v>
      </c>
      <c r="Z81" s="54">
        <f t="shared" si="119"/>
        <v>124</v>
      </c>
      <c r="AA81" s="54">
        <f t="shared" ca="1" si="120"/>
        <v>155</v>
      </c>
      <c r="AB81" s="45" t="s">
        <v>9</v>
      </c>
      <c r="AD81" s="242">
        <f t="shared" si="121"/>
        <v>0</v>
      </c>
      <c r="AE81" s="242">
        <f t="shared" ca="1" si="122"/>
        <v>0</v>
      </c>
    </row>
    <row r="82" spans="1:31" ht="15.95" customHeight="1" outlineLevel="1" x14ac:dyDescent="0.25">
      <c r="A82" s="63" t="s">
        <v>142</v>
      </c>
      <c r="B82" s="54">
        <v>0</v>
      </c>
      <c r="C82" s="54">
        <v>0</v>
      </c>
      <c r="D82" s="54">
        <v>0</v>
      </c>
      <c r="E82" s="54">
        <v>0</v>
      </c>
      <c r="F82" s="54">
        <v>0</v>
      </c>
      <c r="G82" s="54">
        <v>0</v>
      </c>
      <c r="H82" s="54">
        <v>0</v>
      </c>
      <c r="I82" s="54">
        <v>0</v>
      </c>
      <c r="J82" s="54">
        <v>0</v>
      </c>
      <c r="K82" s="54">
        <v>0</v>
      </c>
      <c r="L82" s="54">
        <v>0</v>
      </c>
      <c r="M82" s="54">
        <v>0</v>
      </c>
      <c r="N82" s="54">
        <v>0</v>
      </c>
      <c r="O82" s="54">
        <v>0</v>
      </c>
      <c r="P82" s="54">
        <v>0</v>
      </c>
      <c r="Q82" s="54">
        <v>0</v>
      </c>
      <c r="R82" s="131">
        <v>0</v>
      </c>
      <c r="S82" s="131">
        <v>0</v>
      </c>
      <c r="T82" s="54">
        <v>0</v>
      </c>
      <c r="U82" s="54">
        <v>0</v>
      </c>
      <c r="W82" s="54">
        <f t="shared" si="116"/>
        <v>0</v>
      </c>
      <c r="X82" s="54">
        <f t="shared" si="117"/>
        <v>0</v>
      </c>
      <c r="Y82" s="54">
        <f t="shared" si="118"/>
        <v>0</v>
      </c>
      <c r="Z82" s="54">
        <f t="shared" si="119"/>
        <v>0</v>
      </c>
      <c r="AA82" s="54">
        <f t="shared" ca="1" si="120"/>
        <v>0</v>
      </c>
      <c r="AB82" s="45" t="s">
        <v>9</v>
      </c>
      <c r="AD82" s="242">
        <f t="shared" si="121"/>
        <v>0</v>
      </c>
      <c r="AE82" s="242">
        <f t="shared" ca="1" si="122"/>
        <v>0</v>
      </c>
    </row>
    <row r="83" spans="1:31" ht="15.95" customHeight="1" outlineLevel="1" x14ac:dyDescent="0.2">
      <c r="A83" s="63" t="s">
        <v>143</v>
      </c>
      <c r="B83" s="54">
        <v>6</v>
      </c>
      <c r="C83" s="54">
        <v>108</v>
      </c>
      <c r="D83" s="54">
        <v>121</v>
      </c>
      <c r="E83" s="54">
        <v>12104</v>
      </c>
      <c r="F83" s="54">
        <v>12099</v>
      </c>
      <c r="G83" s="54">
        <v>12178</v>
      </c>
      <c r="H83" s="54">
        <v>212</v>
      </c>
      <c r="I83" s="54">
        <v>115</v>
      </c>
      <c r="J83" s="54">
        <v>76</v>
      </c>
      <c r="K83" s="54">
        <v>52</v>
      </c>
      <c r="L83" s="54">
        <v>29</v>
      </c>
      <c r="M83" s="54">
        <v>26</v>
      </c>
      <c r="N83" s="54">
        <v>25</v>
      </c>
      <c r="O83" s="54">
        <v>61</v>
      </c>
      <c r="P83" s="54">
        <v>50</v>
      </c>
      <c r="Q83" s="54">
        <v>32</v>
      </c>
      <c r="R83" s="54">
        <v>338</v>
      </c>
      <c r="S83" s="54">
        <v>350</v>
      </c>
      <c r="T83" s="54">
        <v>41</v>
      </c>
      <c r="U83" s="54">
        <v>47</v>
      </c>
      <c r="W83" s="54">
        <f t="shared" si="116"/>
        <v>12104</v>
      </c>
      <c r="X83" s="54">
        <f t="shared" si="117"/>
        <v>115</v>
      </c>
      <c r="Y83" s="54">
        <f t="shared" si="118"/>
        <v>26</v>
      </c>
      <c r="Z83" s="54">
        <f t="shared" si="119"/>
        <v>32</v>
      </c>
      <c r="AA83" s="54">
        <f t="shared" ca="1" si="120"/>
        <v>47</v>
      </c>
      <c r="AB83" s="45" t="s">
        <v>9</v>
      </c>
      <c r="AD83" s="242">
        <f t="shared" si="121"/>
        <v>0</v>
      </c>
      <c r="AE83" s="242">
        <f t="shared" ca="1" si="122"/>
        <v>0</v>
      </c>
    </row>
    <row r="84" spans="1:31" ht="15.95" customHeight="1" outlineLevel="1" x14ac:dyDescent="0.2">
      <c r="A84" s="61" t="s">
        <v>144</v>
      </c>
      <c r="B84" s="62">
        <v>76241</v>
      </c>
      <c r="C84" s="62">
        <v>177089</v>
      </c>
      <c r="D84" s="62">
        <v>293384</v>
      </c>
      <c r="E84" s="62">
        <v>456331</v>
      </c>
      <c r="F84" s="62">
        <v>573776</v>
      </c>
      <c r="G84" s="62">
        <v>665395</v>
      </c>
      <c r="H84" s="62">
        <v>807793</v>
      </c>
      <c r="I84" s="62">
        <f t="shared" ref="I84:N84" si="126">SUM(I85:I98)</f>
        <v>818694</v>
      </c>
      <c r="J84" s="62">
        <f t="shared" si="126"/>
        <v>812968</v>
      </c>
      <c r="K84" s="62">
        <f t="shared" si="126"/>
        <v>807241</v>
      </c>
      <c r="L84" s="62">
        <f t="shared" si="126"/>
        <v>806332</v>
      </c>
      <c r="M84" s="62">
        <f t="shared" si="126"/>
        <v>800635</v>
      </c>
      <c r="N84" s="62">
        <f t="shared" si="126"/>
        <v>794921</v>
      </c>
      <c r="O84" s="62">
        <f t="shared" ref="O84:T84" si="127">SUM(O85:O98)</f>
        <v>789344</v>
      </c>
      <c r="P84" s="62">
        <f t="shared" si="127"/>
        <v>781115</v>
      </c>
      <c r="Q84" s="62">
        <f t="shared" si="127"/>
        <v>775403</v>
      </c>
      <c r="R84" s="62">
        <f t="shared" si="127"/>
        <v>800459</v>
      </c>
      <c r="S84" s="62">
        <f t="shared" si="127"/>
        <v>844137</v>
      </c>
      <c r="T84" s="62">
        <f t="shared" si="127"/>
        <v>841843</v>
      </c>
      <c r="U84" s="62">
        <f t="shared" ref="U84" si="128">SUM(U85:U98)</f>
        <v>836181</v>
      </c>
      <c r="W84" s="62">
        <f t="shared" si="116"/>
        <v>456331</v>
      </c>
      <c r="X84" s="62">
        <f t="shared" si="117"/>
        <v>818694</v>
      </c>
      <c r="Y84" s="62">
        <f t="shared" si="118"/>
        <v>800635</v>
      </c>
      <c r="Z84" s="62">
        <f t="shared" si="119"/>
        <v>775403</v>
      </c>
      <c r="AA84" s="62">
        <f t="shared" ca="1" si="120"/>
        <v>836181</v>
      </c>
      <c r="AB84" s="45" t="s">
        <v>9</v>
      </c>
      <c r="AD84" s="242">
        <f t="shared" si="121"/>
        <v>0</v>
      </c>
      <c r="AE84" s="242">
        <f t="shared" ca="1" si="122"/>
        <v>0</v>
      </c>
    </row>
    <row r="85" spans="1:31" ht="15.95" customHeight="1" outlineLevel="1" x14ac:dyDescent="0.2">
      <c r="A85" s="63" t="s">
        <v>135</v>
      </c>
      <c r="B85" s="58">
        <v>0</v>
      </c>
      <c r="C85" s="58">
        <v>0</v>
      </c>
      <c r="D85" s="58">
        <v>0</v>
      </c>
      <c r="E85" s="58">
        <v>0</v>
      </c>
      <c r="F85" s="58">
        <v>0</v>
      </c>
      <c r="G85" s="58">
        <v>0</v>
      </c>
      <c r="H85" s="58">
        <v>0</v>
      </c>
      <c r="I85" s="58">
        <v>0</v>
      </c>
      <c r="J85" s="58">
        <v>0</v>
      </c>
      <c r="K85" s="58">
        <v>0</v>
      </c>
      <c r="L85" s="58">
        <v>0</v>
      </c>
      <c r="M85" s="58">
        <v>3</v>
      </c>
      <c r="N85" s="58">
        <v>7</v>
      </c>
      <c r="O85" s="58">
        <v>40</v>
      </c>
      <c r="P85" s="58">
        <v>43</v>
      </c>
      <c r="Q85" s="58">
        <v>46</v>
      </c>
      <c r="R85" s="58">
        <v>46</v>
      </c>
      <c r="S85" s="58">
        <v>172</v>
      </c>
      <c r="T85" s="58">
        <v>1230</v>
      </c>
      <c r="U85" s="58">
        <v>1240</v>
      </c>
      <c r="W85" s="58">
        <f t="shared" si="116"/>
        <v>0</v>
      </c>
      <c r="X85" s="58">
        <f t="shared" si="117"/>
        <v>0</v>
      </c>
      <c r="Y85" s="58">
        <f t="shared" si="118"/>
        <v>3</v>
      </c>
      <c r="Z85" s="58">
        <f t="shared" si="119"/>
        <v>46</v>
      </c>
      <c r="AA85" s="58">
        <f t="shared" ca="1" si="120"/>
        <v>1240</v>
      </c>
      <c r="AB85" s="45" t="s">
        <v>9</v>
      </c>
      <c r="AD85" s="242">
        <f t="shared" si="121"/>
        <v>0</v>
      </c>
      <c r="AE85" s="242">
        <f t="shared" ca="1" si="122"/>
        <v>0</v>
      </c>
    </row>
    <row r="86" spans="1:31" ht="15.95" customHeight="1" outlineLevel="1" x14ac:dyDescent="0.2">
      <c r="A86" s="63" t="s">
        <v>136</v>
      </c>
      <c r="B86" s="54">
        <v>0</v>
      </c>
      <c r="C86" s="54">
        <v>0</v>
      </c>
      <c r="D86" s="54">
        <v>0</v>
      </c>
      <c r="E86" s="54">
        <v>0</v>
      </c>
      <c r="F86" s="54">
        <v>0</v>
      </c>
      <c r="G86" s="54">
        <v>0</v>
      </c>
      <c r="H86" s="54">
        <v>0</v>
      </c>
      <c r="I86" s="54">
        <v>0</v>
      </c>
      <c r="J86" s="54">
        <v>0</v>
      </c>
      <c r="K86" s="54">
        <v>0</v>
      </c>
      <c r="L86" s="54">
        <v>0</v>
      </c>
      <c r="M86" s="54">
        <v>0</v>
      </c>
      <c r="N86" s="54">
        <v>0</v>
      </c>
      <c r="O86" s="54">
        <v>0</v>
      </c>
      <c r="P86" s="54">
        <v>0</v>
      </c>
      <c r="Q86" s="54">
        <v>0</v>
      </c>
      <c r="R86" s="132">
        <v>0</v>
      </c>
      <c r="S86" s="132">
        <v>0</v>
      </c>
      <c r="T86" s="58">
        <v>0</v>
      </c>
      <c r="U86" s="58">
        <v>0</v>
      </c>
      <c r="W86" s="54">
        <f t="shared" si="116"/>
        <v>0</v>
      </c>
      <c r="X86" s="58">
        <f t="shared" si="117"/>
        <v>0</v>
      </c>
      <c r="Y86" s="58">
        <f t="shared" si="118"/>
        <v>0</v>
      </c>
      <c r="Z86" s="54">
        <f t="shared" si="119"/>
        <v>0</v>
      </c>
      <c r="AA86" s="54">
        <f t="shared" ca="1" si="120"/>
        <v>0</v>
      </c>
      <c r="AB86" s="45" t="s">
        <v>9</v>
      </c>
      <c r="AD86" s="242">
        <f t="shared" si="121"/>
        <v>0</v>
      </c>
      <c r="AE86" s="242">
        <f t="shared" ca="1" si="122"/>
        <v>0</v>
      </c>
    </row>
    <row r="87" spans="1:31" ht="15.95" customHeight="1" outlineLevel="1" x14ac:dyDescent="0.2">
      <c r="A87" s="63" t="s">
        <v>145</v>
      </c>
      <c r="B87" s="54">
        <v>0</v>
      </c>
      <c r="C87" s="54">
        <v>0</v>
      </c>
      <c r="D87" s="54">
        <v>0</v>
      </c>
      <c r="E87" s="54">
        <v>0</v>
      </c>
      <c r="F87" s="54">
        <v>0</v>
      </c>
      <c r="G87" s="54">
        <v>0</v>
      </c>
      <c r="H87" s="54">
        <v>0</v>
      </c>
      <c r="I87" s="54">
        <v>0</v>
      </c>
      <c r="J87" s="54">
        <v>0</v>
      </c>
      <c r="K87" s="54">
        <v>0</v>
      </c>
      <c r="L87" s="54">
        <v>0</v>
      </c>
      <c r="M87" s="54">
        <v>0</v>
      </c>
      <c r="N87" s="54">
        <v>0</v>
      </c>
      <c r="O87" s="54">
        <v>0</v>
      </c>
      <c r="P87" s="54">
        <v>0</v>
      </c>
      <c r="Q87" s="54">
        <v>0</v>
      </c>
      <c r="R87" s="132">
        <v>0</v>
      </c>
      <c r="S87" s="132">
        <v>0</v>
      </c>
      <c r="T87" s="58">
        <v>0</v>
      </c>
      <c r="U87" s="58">
        <v>0</v>
      </c>
      <c r="W87" s="54">
        <f t="shared" si="116"/>
        <v>0</v>
      </c>
      <c r="X87" s="58">
        <f t="shared" si="117"/>
        <v>0</v>
      </c>
      <c r="Y87" s="58">
        <f t="shared" si="118"/>
        <v>0</v>
      </c>
      <c r="Z87" s="54">
        <f t="shared" si="119"/>
        <v>0</v>
      </c>
      <c r="AA87" s="54">
        <f t="shared" ca="1" si="120"/>
        <v>0</v>
      </c>
      <c r="AB87" s="45" t="s">
        <v>9</v>
      </c>
      <c r="AD87" s="242">
        <f t="shared" si="121"/>
        <v>0</v>
      </c>
      <c r="AE87" s="242">
        <f t="shared" ca="1" si="122"/>
        <v>0</v>
      </c>
    </row>
    <row r="88" spans="1:31" ht="15.95" customHeight="1" outlineLevel="1" x14ac:dyDescent="0.2">
      <c r="A88" s="63" t="s">
        <v>134</v>
      </c>
      <c r="B88" s="54">
        <v>0</v>
      </c>
      <c r="C88" s="54">
        <v>0</v>
      </c>
      <c r="D88" s="54">
        <v>0</v>
      </c>
      <c r="E88" s="54">
        <v>0</v>
      </c>
      <c r="F88" s="54">
        <v>0</v>
      </c>
      <c r="G88" s="54">
        <v>0</v>
      </c>
      <c r="H88" s="54">
        <v>0</v>
      </c>
      <c r="I88" s="54">
        <v>0</v>
      </c>
      <c r="J88" s="54">
        <v>0</v>
      </c>
      <c r="K88" s="54">
        <v>0</v>
      </c>
      <c r="L88" s="54">
        <v>0</v>
      </c>
      <c r="M88" s="54">
        <v>0</v>
      </c>
      <c r="N88" s="54">
        <v>0</v>
      </c>
      <c r="O88" s="54">
        <v>0</v>
      </c>
      <c r="P88" s="54">
        <v>0</v>
      </c>
      <c r="Q88" s="54">
        <v>0</v>
      </c>
      <c r="R88" s="54">
        <v>0</v>
      </c>
      <c r="S88" s="54">
        <v>0</v>
      </c>
      <c r="T88" s="58">
        <v>0</v>
      </c>
      <c r="U88" s="58">
        <v>0</v>
      </c>
      <c r="W88" s="54">
        <f t="shared" si="116"/>
        <v>0</v>
      </c>
      <c r="X88" s="58">
        <f t="shared" si="117"/>
        <v>0</v>
      </c>
      <c r="Y88" s="58">
        <f t="shared" si="118"/>
        <v>0</v>
      </c>
      <c r="Z88" s="54">
        <f t="shared" si="119"/>
        <v>0</v>
      </c>
      <c r="AA88" s="54">
        <f t="shared" ca="1" si="120"/>
        <v>0</v>
      </c>
      <c r="AB88" s="45" t="s">
        <v>9</v>
      </c>
      <c r="AD88" s="242">
        <f t="shared" si="121"/>
        <v>0</v>
      </c>
      <c r="AE88" s="242">
        <f t="shared" ca="1" si="122"/>
        <v>0</v>
      </c>
    </row>
    <row r="89" spans="1:31" ht="15.95" customHeight="1" outlineLevel="1" x14ac:dyDescent="0.2">
      <c r="A89" s="63" t="s">
        <v>137</v>
      </c>
      <c r="B89" s="54">
        <v>0</v>
      </c>
      <c r="C89" s="54">
        <v>0</v>
      </c>
      <c r="D89" s="54">
        <v>0</v>
      </c>
      <c r="E89" s="54">
        <v>0</v>
      </c>
      <c r="F89" s="54">
        <v>0</v>
      </c>
      <c r="G89" s="54">
        <v>0</v>
      </c>
      <c r="H89" s="54">
        <v>0</v>
      </c>
      <c r="I89" s="54">
        <v>0</v>
      </c>
      <c r="J89" s="54">
        <v>0</v>
      </c>
      <c r="K89" s="54">
        <v>0</v>
      </c>
      <c r="L89" s="54">
        <v>0</v>
      </c>
      <c r="M89" s="54">
        <v>0</v>
      </c>
      <c r="N89" s="54">
        <v>0</v>
      </c>
      <c r="O89" s="54">
        <v>0</v>
      </c>
      <c r="P89" s="54">
        <v>0</v>
      </c>
      <c r="Q89" s="54">
        <v>0</v>
      </c>
      <c r="R89" s="132">
        <v>0</v>
      </c>
      <c r="S89" s="132">
        <v>0</v>
      </c>
      <c r="T89" s="58">
        <v>0</v>
      </c>
      <c r="U89" s="58">
        <v>0</v>
      </c>
      <c r="W89" s="54">
        <f t="shared" si="116"/>
        <v>0</v>
      </c>
      <c r="X89" s="58">
        <f t="shared" si="117"/>
        <v>0</v>
      </c>
      <c r="Y89" s="58">
        <f t="shared" si="118"/>
        <v>0</v>
      </c>
      <c r="Z89" s="54">
        <f t="shared" si="119"/>
        <v>0</v>
      </c>
      <c r="AA89" s="54">
        <f t="shared" ca="1" si="120"/>
        <v>0</v>
      </c>
      <c r="AB89" s="45" t="s">
        <v>9</v>
      </c>
      <c r="AD89" s="242">
        <f t="shared" si="121"/>
        <v>0</v>
      </c>
      <c r="AE89" s="242">
        <f t="shared" ca="1" si="122"/>
        <v>0</v>
      </c>
    </row>
    <row r="90" spans="1:31" ht="15.95" customHeight="1" outlineLevel="1" x14ac:dyDescent="0.2">
      <c r="A90" s="63" t="s">
        <v>146</v>
      </c>
      <c r="B90" s="54">
        <v>0</v>
      </c>
      <c r="C90" s="54">
        <v>0</v>
      </c>
      <c r="D90" s="54">
        <v>0</v>
      </c>
      <c r="E90" s="54">
        <v>0</v>
      </c>
      <c r="F90" s="54">
        <v>0</v>
      </c>
      <c r="G90" s="54">
        <v>0</v>
      </c>
      <c r="H90" s="54">
        <v>0</v>
      </c>
      <c r="I90" s="54">
        <v>0</v>
      </c>
      <c r="J90" s="54">
        <v>0</v>
      </c>
      <c r="K90" s="54">
        <v>0</v>
      </c>
      <c r="L90" s="54">
        <v>0</v>
      </c>
      <c r="M90" s="54">
        <v>0</v>
      </c>
      <c r="N90" s="54">
        <v>0</v>
      </c>
      <c r="O90" s="54">
        <v>0</v>
      </c>
      <c r="P90" s="54">
        <v>0</v>
      </c>
      <c r="Q90" s="54">
        <v>0</v>
      </c>
      <c r="R90" s="132">
        <v>0</v>
      </c>
      <c r="S90" s="132">
        <v>0</v>
      </c>
      <c r="T90" s="58">
        <v>0</v>
      </c>
      <c r="U90" s="58">
        <v>0</v>
      </c>
      <c r="W90" s="54">
        <f t="shared" si="116"/>
        <v>0</v>
      </c>
      <c r="X90" s="58">
        <f t="shared" si="117"/>
        <v>0</v>
      </c>
      <c r="Y90" s="58">
        <f t="shared" si="118"/>
        <v>0</v>
      </c>
      <c r="Z90" s="54">
        <f t="shared" si="119"/>
        <v>0</v>
      </c>
      <c r="AA90" s="54">
        <f t="shared" ca="1" si="120"/>
        <v>0</v>
      </c>
      <c r="AB90" s="45" t="s">
        <v>9</v>
      </c>
      <c r="AD90" s="242">
        <f t="shared" si="121"/>
        <v>0</v>
      </c>
      <c r="AE90" s="242">
        <f t="shared" ca="1" si="122"/>
        <v>0</v>
      </c>
    </row>
    <row r="91" spans="1:31" ht="15.95" customHeight="1" outlineLevel="1" x14ac:dyDescent="0.2">
      <c r="A91" s="63" t="s">
        <v>138</v>
      </c>
      <c r="B91" s="54">
        <v>0</v>
      </c>
      <c r="C91" s="54">
        <v>0</v>
      </c>
      <c r="D91" s="54">
        <v>0</v>
      </c>
      <c r="E91" s="54">
        <v>1712</v>
      </c>
      <c r="F91" s="54">
        <v>1712</v>
      </c>
      <c r="G91" s="54">
        <v>1712</v>
      </c>
      <c r="H91" s="54">
        <v>1712</v>
      </c>
      <c r="I91" s="54">
        <v>0</v>
      </c>
      <c r="J91" s="54">
        <v>0</v>
      </c>
      <c r="K91" s="54">
        <v>0</v>
      </c>
      <c r="L91" s="54">
        <v>0</v>
      </c>
      <c r="M91" s="54">
        <v>0</v>
      </c>
      <c r="N91" s="54">
        <v>0</v>
      </c>
      <c r="O91" s="54">
        <v>0</v>
      </c>
      <c r="P91" s="54">
        <v>0</v>
      </c>
      <c r="Q91" s="54">
        <v>0</v>
      </c>
      <c r="R91" s="132">
        <v>0</v>
      </c>
      <c r="S91" s="132">
        <v>0</v>
      </c>
      <c r="T91" s="58">
        <v>0</v>
      </c>
      <c r="U91" s="58">
        <v>0</v>
      </c>
      <c r="W91" s="54">
        <f t="shared" si="116"/>
        <v>1712</v>
      </c>
      <c r="X91" s="58">
        <f t="shared" si="117"/>
        <v>0</v>
      </c>
      <c r="Y91" s="58">
        <f t="shared" si="118"/>
        <v>0</v>
      </c>
      <c r="Z91" s="54">
        <f t="shared" si="119"/>
        <v>0</v>
      </c>
      <c r="AA91" s="54">
        <f t="shared" ca="1" si="120"/>
        <v>0</v>
      </c>
      <c r="AB91" s="45" t="s">
        <v>9</v>
      </c>
      <c r="AD91" s="242">
        <f t="shared" si="121"/>
        <v>0</v>
      </c>
      <c r="AE91" s="242">
        <f t="shared" ca="1" si="122"/>
        <v>0</v>
      </c>
    </row>
    <row r="92" spans="1:31" ht="15.95" customHeight="1" outlineLevel="1" x14ac:dyDescent="0.2">
      <c r="A92" s="63" t="s">
        <v>139</v>
      </c>
      <c r="B92" s="54">
        <v>0</v>
      </c>
      <c r="C92" s="54">
        <v>0</v>
      </c>
      <c r="D92" s="54">
        <v>0</v>
      </c>
      <c r="E92" s="54">
        <v>0</v>
      </c>
      <c r="F92" s="54">
        <v>0</v>
      </c>
      <c r="G92" s="54">
        <v>0</v>
      </c>
      <c r="H92" s="54">
        <v>0</v>
      </c>
      <c r="I92" s="54">
        <v>0</v>
      </c>
      <c r="J92" s="54">
        <v>0</v>
      </c>
      <c r="K92" s="54">
        <v>0</v>
      </c>
      <c r="L92" s="54">
        <v>0</v>
      </c>
      <c r="M92" s="54">
        <v>0</v>
      </c>
      <c r="N92" s="54">
        <v>0</v>
      </c>
      <c r="O92" s="54">
        <v>0</v>
      </c>
      <c r="P92" s="54">
        <v>0</v>
      </c>
      <c r="Q92" s="54">
        <v>0</v>
      </c>
      <c r="R92" s="132">
        <v>0</v>
      </c>
      <c r="S92" s="132">
        <v>0</v>
      </c>
      <c r="T92" s="58">
        <v>0</v>
      </c>
      <c r="U92" s="58">
        <v>0</v>
      </c>
      <c r="W92" s="54">
        <f t="shared" si="116"/>
        <v>0</v>
      </c>
      <c r="X92" s="58">
        <f t="shared" si="117"/>
        <v>0</v>
      </c>
      <c r="Y92" s="58">
        <f t="shared" si="118"/>
        <v>0</v>
      </c>
      <c r="Z92" s="54">
        <f t="shared" si="119"/>
        <v>0</v>
      </c>
      <c r="AA92" s="54">
        <f t="shared" ca="1" si="120"/>
        <v>0</v>
      </c>
      <c r="AB92" s="45" t="s">
        <v>9</v>
      </c>
      <c r="AD92" s="242">
        <f t="shared" si="121"/>
        <v>0</v>
      </c>
      <c r="AE92" s="242">
        <f t="shared" ca="1" si="122"/>
        <v>0</v>
      </c>
    </row>
    <row r="93" spans="1:31" ht="15.95" customHeight="1" outlineLevel="1" x14ac:dyDescent="0.2">
      <c r="A93" s="63" t="s">
        <v>140</v>
      </c>
      <c r="B93" s="54">
        <v>0</v>
      </c>
      <c r="C93" s="54">
        <v>0</v>
      </c>
      <c r="D93" s="54">
        <v>0</v>
      </c>
      <c r="E93" s="54">
        <v>0</v>
      </c>
      <c r="F93" s="54">
        <v>0</v>
      </c>
      <c r="G93" s="54">
        <v>0</v>
      </c>
      <c r="H93" s="54">
        <v>0</v>
      </c>
      <c r="I93" s="54">
        <v>0</v>
      </c>
      <c r="J93" s="54">
        <v>0</v>
      </c>
      <c r="K93" s="54">
        <v>0</v>
      </c>
      <c r="L93" s="54">
        <v>20</v>
      </c>
      <c r="M93" s="54">
        <v>46</v>
      </c>
      <c r="N93" s="54">
        <v>48</v>
      </c>
      <c r="O93" s="54">
        <v>138</v>
      </c>
      <c r="P93" s="54">
        <v>181</v>
      </c>
      <c r="Q93" s="54">
        <v>194</v>
      </c>
      <c r="R93" s="54">
        <v>183</v>
      </c>
      <c r="S93" s="54">
        <v>181</v>
      </c>
      <c r="T93" s="58">
        <v>170</v>
      </c>
      <c r="U93" s="58">
        <v>167</v>
      </c>
      <c r="W93" s="54">
        <f t="shared" si="116"/>
        <v>0</v>
      </c>
      <c r="X93" s="58">
        <f t="shared" si="117"/>
        <v>0</v>
      </c>
      <c r="Y93" s="58">
        <f t="shared" si="118"/>
        <v>46</v>
      </c>
      <c r="Z93" s="54">
        <f t="shared" si="119"/>
        <v>194</v>
      </c>
      <c r="AA93" s="54">
        <f t="shared" ca="1" si="120"/>
        <v>167</v>
      </c>
      <c r="AB93" s="45" t="s">
        <v>9</v>
      </c>
      <c r="AD93" s="242">
        <f t="shared" si="121"/>
        <v>0</v>
      </c>
      <c r="AE93" s="242">
        <f t="shared" ca="1" si="122"/>
        <v>0</v>
      </c>
    </row>
    <row r="94" spans="1:31" ht="15.95" customHeight="1" outlineLevel="1" x14ac:dyDescent="0.2">
      <c r="A94" s="63" t="s">
        <v>142</v>
      </c>
      <c r="B94" s="54">
        <v>0</v>
      </c>
      <c r="C94" s="54">
        <v>0</v>
      </c>
      <c r="D94" s="54">
        <v>0</v>
      </c>
      <c r="E94" s="54">
        <v>0</v>
      </c>
      <c r="F94" s="54">
        <v>0</v>
      </c>
      <c r="G94" s="54">
        <v>0</v>
      </c>
      <c r="H94" s="54">
        <v>0</v>
      </c>
      <c r="I94" s="54">
        <v>0</v>
      </c>
      <c r="J94" s="54">
        <v>0</v>
      </c>
      <c r="K94" s="54">
        <v>0</v>
      </c>
      <c r="L94" s="54">
        <v>0</v>
      </c>
      <c r="M94" s="54">
        <v>0</v>
      </c>
      <c r="N94" s="54">
        <v>0</v>
      </c>
      <c r="O94" s="54">
        <v>0</v>
      </c>
      <c r="P94" s="54">
        <v>0</v>
      </c>
      <c r="Q94" s="54">
        <v>0</v>
      </c>
      <c r="R94" s="132">
        <v>0</v>
      </c>
      <c r="S94" s="132">
        <v>0</v>
      </c>
      <c r="T94" s="58">
        <v>0</v>
      </c>
      <c r="U94" s="58">
        <v>0</v>
      </c>
      <c r="W94" s="54">
        <f t="shared" si="116"/>
        <v>0</v>
      </c>
      <c r="X94" s="58">
        <f t="shared" si="117"/>
        <v>0</v>
      </c>
      <c r="Y94" s="58">
        <f t="shared" si="118"/>
        <v>0</v>
      </c>
      <c r="Z94" s="54">
        <f t="shared" si="119"/>
        <v>0</v>
      </c>
      <c r="AA94" s="54">
        <f t="shared" ca="1" si="120"/>
        <v>0</v>
      </c>
      <c r="AB94" s="45" t="s">
        <v>9</v>
      </c>
      <c r="AD94" s="242">
        <f t="shared" si="121"/>
        <v>0</v>
      </c>
      <c r="AE94" s="242">
        <f t="shared" ca="1" si="122"/>
        <v>0</v>
      </c>
    </row>
    <row r="95" spans="1:31" ht="15.95" customHeight="1" outlineLevel="1" x14ac:dyDescent="0.2">
      <c r="A95" s="63" t="s">
        <v>143</v>
      </c>
      <c r="B95" s="54">
        <v>0</v>
      </c>
      <c r="C95" s="54">
        <v>0</v>
      </c>
      <c r="D95" s="54">
        <v>0</v>
      </c>
      <c r="E95" s="54">
        <v>0</v>
      </c>
      <c r="F95" s="54">
        <v>0</v>
      </c>
      <c r="G95" s="54">
        <v>0</v>
      </c>
      <c r="H95" s="54">
        <v>0</v>
      </c>
      <c r="I95" s="54">
        <v>0</v>
      </c>
      <c r="J95" s="54">
        <v>0</v>
      </c>
      <c r="K95" s="54">
        <v>0</v>
      </c>
      <c r="L95" s="54">
        <v>0</v>
      </c>
      <c r="M95" s="54">
        <v>0</v>
      </c>
      <c r="N95" s="54">
        <v>0</v>
      </c>
      <c r="O95" s="54">
        <v>0</v>
      </c>
      <c r="P95" s="54">
        <v>0</v>
      </c>
      <c r="Q95" s="54">
        <v>0</v>
      </c>
      <c r="R95" s="132">
        <v>31115</v>
      </c>
      <c r="S95" s="132">
        <v>31115</v>
      </c>
      <c r="T95" s="58">
        <v>31115</v>
      </c>
      <c r="U95" s="58">
        <v>31115</v>
      </c>
      <c r="W95" s="54">
        <f t="shared" si="116"/>
        <v>0</v>
      </c>
      <c r="X95" s="58">
        <f t="shared" si="117"/>
        <v>0</v>
      </c>
      <c r="Y95" s="58">
        <f t="shared" si="118"/>
        <v>0</v>
      </c>
      <c r="Z95" s="54">
        <f t="shared" si="119"/>
        <v>0</v>
      </c>
      <c r="AA95" s="54">
        <f t="shared" ca="1" si="120"/>
        <v>31115</v>
      </c>
      <c r="AB95" s="45" t="s">
        <v>9</v>
      </c>
      <c r="AD95" s="242">
        <f t="shared" si="121"/>
        <v>0</v>
      </c>
      <c r="AE95" s="242">
        <f t="shared" ca="1" si="122"/>
        <v>0</v>
      </c>
    </row>
    <row r="96" spans="1:31" ht="15.95" customHeight="1" outlineLevel="1" x14ac:dyDescent="0.2">
      <c r="A96" s="63" t="s">
        <v>147</v>
      </c>
      <c r="B96" s="54">
        <v>0</v>
      </c>
      <c r="C96" s="54">
        <v>0</v>
      </c>
      <c r="D96" s="54">
        <v>0</v>
      </c>
      <c r="E96" s="54">
        <v>0</v>
      </c>
      <c r="F96" s="54">
        <v>0</v>
      </c>
      <c r="G96" s="54">
        <v>0</v>
      </c>
      <c r="H96" s="54">
        <v>0</v>
      </c>
      <c r="I96" s="54">
        <v>0</v>
      </c>
      <c r="J96" s="54">
        <v>0</v>
      </c>
      <c r="K96" s="54">
        <v>0</v>
      </c>
      <c r="L96" s="54">
        <v>0</v>
      </c>
      <c r="M96" s="54">
        <v>0</v>
      </c>
      <c r="N96" s="54">
        <v>0</v>
      </c>
      <c r="O96" s="54">
        <v>0</v>
      </c>
      <c r="P96" s="54">
        <v>0</v>
      </c>
      <c r="Q96" s="54">
        <v>0</v>
      </c>
      <c r="R96" s="132">
        <v>0</v>
      </c>
      <c r="S96" s="132">
        <v>0</v>
      </c>
      <c r="T96" s="58">
        <v>0</v>
      </c>
      <c r="U96" s="58">
        <v>0</v>
      </c>
      <c r="W96" s="54">
        <f t="shared" si="116"/>
        <v>0</v>
      </c>
      <c r="X96" s="58">
        <f t="shared" si="117"/>
        <v>0</v>
      </c>
      <c r="Y96" s="58">
        <f t="shared" si="118"/>
        <v>0</v>
      </c>
      <c r="Z96" s="54">
        <f t="shared" si="119"/>
        <v>0</v>
      </c>
      <c r="AA96" s="54">
        <f t="shared" ca="1" si="120"/>
        <v>0</v>
      </c>
      <c r="AB96" s="45" t="s">
        <v>9</v>
      </c>
      <c r="AD96" s="242">
        <f t="shared" si="121"/>
        <v>0</v>
      </c>
      <c r="AE96" s="242">
        <f t="shared" ca="1" si="122"/>
        <v>0</v>
      </c>
    </row>
    <row r="97" spans="1:31" ht="15.95" customHeight="1" outlineLevel="1" x14ac:dyDescent="0.2">
      <c r="A97" s="63" t="s">
        <v>148</v>
      </c>
      <c r="B97" s="54">
        <v>71851</v>
      </c>
      <c r="C97" s="54">
        <v>172650</v>
      </c>
      <c r="D97" s="54">
        <v>288774</v>
      </c>
      <c r="E97" s="54">
        <v>449956</v>
      </c>
      <c r="F97" s="54">
        <v>567298</v>
      </c>
      <c r="G97" s="54">
        <v>658202</v>
      </c>
      <c r="H97" s="54">
        <v>799880</v>
      </c>
      <c r="I97" s="54">
        <v>816932</v>
      </c>
      <c r="J97" s="54">
        <v>811206</v>
      </c>
      <c r="K97" s="54">
        <v>805479</v>
      </c>
      <c r="L97" s="54">
        <v>804550</v>
      </c>
      <c r="M97" s="54">
        <v>798824</v>
      </c>
      <c r="N97" s="54">
        <v>793104</v>
      </c>
      <c r="O97" s="54">
        <v>787400</v>
      </c>
      <c r="P97" s="54">
        <v>779125</v>
      </c>
      <c r="Q97" s="54">
        <v>773397</v>
      </c>
      <c r="R97" s="54">
        <v>767349</v>
      </c>
      <c r="S97" s="54">
        <v>810904</v>
      </c>
      <c r="T97" s="58">
        <v>807563</v>
      </c>
      <c r="U97" s="58">
        <v>801894</v>
      </c>
      <c r="W97" s="54">
        <f t="shared" si="116"/>
        <v>449956</v>
      </c>
      <c r="X97" s="58">
        <f t="shared" si="117"/>
        <v>816932</v>
      </c>
      <c r="Y97" s="58">
        <f t="shared" si="118"/>
        <v>798824</v>
      </c>
      <c r="Z97" s="54">
        <f t="shared" si="119"/>
        <v>773397</v>
      </c>
      <c r="AA97" s="54">
        <f t="shared" ca="1" si="120"/>
        <v>801894</v>
      </c>
      <c r="AB97" s="45" t="s">
        <v>9</v>
      </c>
      <c r="AD97" s="242">
        <f t="shared" si="121"/>
        <v>0</v>
      </c>
      <c r="AE97" s="242">
        <f t="shared" ca="1" si="122"/>
        <v>0</v>
      </c>
    </row>
    <row r="98" spans="1:31" ht="15.95" customHeight="1" outlineLevel="1" x14ac:dyDescent="0.2">
      <c r="A98" s="63" t="s">
        <v>149</v>
      </c>
      <c r="B98" s="54">
        <v>4390</v>
      </c>
      <c r="C98" s="54">
        <v>4439</v>
      </c>
      <c r="D98" s="54">
        <v>4610</v>
      </c>
      <c r="E98" s="54">
        <v>4663</v>
      </c>
      <c r="F98" s="54">
        <v>4766</v>
      </c>
      <c r="G98" s="54">
        <v>5481</v>
      </c>
      <c r="H98" s="54">
        <v>6201</v>
      </c>
      <c r="I98" s="54">
        <v>1762</v>
      </c>
      <c r="J98" s="54">
        <v>1762</v>
      </c>
      <c r="K98" s="54">
        <v>1762</v>
      </c>
      <c r="L98" s="54">
        <v>1762</v>
      </c>
      <c r="M98" s="54">
        <v>1762</v>
      </c>
      <c r="N98" s="54">
        <v>1762</v>
      </c>
      <c r="O98" s="54">
        <v>1766</v>
      </c>
      <c r="P98" s="54">
        <v>1766</v>
      </c>
      <c r="Q98" s="54">
        <v>1766</v>
      </c>
      <c r="R98" s="54">
        <v>1766</v>
      </c>
      <c r="S98" s="54">
        <v>1765</v>
      </c>
      <c r="T98" s="58">
        <v>1765</v>
      </c>
      <c r="U98" s="58">
        <v>1765</v>
      </c>
      <c r="W98" s="54">
        <f t="shared" si="116"/>
        <v>4663</v>
      </c>
      <c r="X98" s="58">
        <f t="shared" si="117"/>
        <v>1762</v>
      </c>
      <c r="Y98" s="58">
        <f t="shared" si="118"/>
        <v>1762</v>
      </c>
      <c r="Z98" s="54">
        <f t="shared" si="119"/>
        <v>1766</v>
      </c>
      <c r="AA98" s="54">
        <f t="shared" ca="1" si="120"/>
        <v>1765</v>
      </c>
      <c r="AB98" s="45" t="s">
        <v>9</v>
      </c>
      <c r="AD98" s="242">
        <f t="shared" si="121"/>
        <v>0</v>
      </c>
      <c r="AE98" s="242">
        <f t="shared" ca="1" si="122"/>
        <v>0</v>
      </c>
    </row>
    <row r="99" spans="1:31" ht="15.95" customHeight="1" x14ac:dyDescent="0.2">
      <c r="A99" s="43" t="s">
        <v>150</v>
      </c>
      <c r="B99" s="144">
        <f t="shared" ref="B99:G99" si="129">B100+B113+B126</f>
        <v>775557</v>
      </c>
      <c r="C99" s="144">
        <f t="shared" si="129"/>
        <v>799783</v>
      </c>
      <c r="D99" s="144">
        <f t="shared" si="129"/>
        <v>800663</v>
      </c>
      <c r="E99" s="144">
        <f t="shared" si="129"/>
        <v>808108</v>
      </c>
      <c r="F99" s="144">
        <f t="shared" si="129"/>
        <v>811983</v>
      </c>
      <c r="G99" s="144">
        <f t="shared" si="129"/>
        <v>821073</v>
      </c>
      <c r="H99" s="144">
        <f t="shared" ref="H99:M99" si="130">H100+H113+H126</f>
        <v>882630</v>
      </c>
      <c r="I99" s="144">
        <f t="shared" si="130"/>
        <v>936258</v>
      </c>
      <c r="J99" s="144">
        <f t="shared" si="130"/>
        <v>908264</v>
      </c>
      <c r="K99" s="144">
        <f t="shared" si="130"/>
        <v>891041</v>
      </c>
      <c r="L99" s="144">
        <f t="shared" si="130"/>
        <v>899189</v>
      </c>
      <c r="M99" s="144">
        <f t="shared" si="130"/>
        <v>910545</v>
      </c>
      <c r="N99" s="144">
        <f t="shared" ref="N99:O99" si="131">N100+N113+N126</f>
        <v>889646</v>
      </c>
      <c r="O99" s="144">
        <f t="shared" si="131"/>
        <v>884351</v>
      </c>
      <c r="P99" s="144">
        <f t="shared" ref="P99:T99" si="132">P100+P113+P126</f>
        <v>893149</v>
      </c>
      <c r="Q99" s="144">
        <f t="shared" si="132"/>
        <v>868347</v>
      </c>
      <c r="R99" s="144">
        <f t="shared" si="132"/>
        <v>877944</v>
      </c>
      <c r="S99" s="144">
        <f t="shared" si="132"/>
        <v>928895</v>
      </c>
      <c r="T99" s="144">
        <f t="shared" si="132"/>
        <v>917511</v>
      </c>
      <c r="U99" s="144">
        <f t="shared" ref="U99" si="133">U100+U113+U126</f>
        <v>949856</v>
      </c>
      <c r="W99" s="44">
        <f t="shared" si="116"/>
        <v>808108</v>
      </c>
      <c r="X99" s="44">
        <f t="shared" si="117"/>
        <v>936258</v>
      </c>
      <c r="Y99" s="44">
        <f t="shared" si="118"/>
        <v>910545</v>
      </c>
      <c r="Z99" s="44">
        <f t="shared" si="119"/>
        <v>868347</v>
      </c>
      <c r="AA99" s="44">
        <f t="shared" ca="1" si="120"/>
        <v>949856</v>
      </c>
      <c r="AB99" s="45" t="s">
        <v>9</v>
      </c>
      <c r="AD99" s="242">
        <f t="shared" si="121"/>
        <v>0</v>
      </c>
      <c r="AE99" s="242">
        <f t="shared" ca="1" si="122"/>
        <v>0</v>
      </c>
    </row>
    <row r="100" spans="1:31" ht="15.95" customHeight="1" outlineLevel="1" x14ac:dyDescent="0.2">
      <c r="A100" s="61" t="s">
        <v>151</v>
      </c>
      <c r="B100" s="62">
        <v>8685</v>
      </c>
      <c r="C100" s="62">
        <v>23920</v>
      </c>
      <c r="D100" s="62">
        <v>21753</v>
      </c>
      <c r="E100" s="62">
        <v>47373</v>
      </c>
      <c r="F100" s="62">
        <v>15471</v>
      </c>
      <c r="G100" s="62">
        <v>28114</v>
      </c>
      <c r="H100" s="62">
        <v>59240</v>
      </c>
      <c r="I100" s="62">
        <f t="shared" ref="I100:N100" si="134">SUM(I101:I112)</f>
        <v>115183</v>
      </c>
      <c r="J100" s="62">
        <f t="shared" si="134"/>
        <v>103188</v>
      </c>
      <c r="K100" s="62">
        <f t="shared" si="134"/>
        <v>72294</v>
      </c>
      <c r="L100" s="62">
        <f t="shared" si="134"/>
        <v>63410</v>
      </c>
      <c r="M100" s="62">
        <f t="shared" si="134"/>
        <v>101481</v>
      </c>
      <c r="N100" s="62">
        <f t="shared" si="134"/>
        <v>65547</v>
      </c>
      <c r="O100" s="62">
        <f t="shared" ref="O100:T100" si="135">SUM(O101:O112)</f>
        <v>47781</v>
      </c>
      <c r="P100" s="62">
        <f t="shared" si="135"/>
        <v>80975</v>
      </c>
      <c r="Q100" s="62">
        <f t="shared" si="135"/>
        <v>52914</v>
      </c>
      <c r="R100" s="62">
        <f t="shared" si="135"/>
        <v>80539</v>
      </c>
      <c r="S100" s="62">
        <f t="shared" si="135"/>
        <v>81331</v>
      </c>
      <c r="T100" s="62">
        <f t="shared" si="135"/>
        <v>104237</v>
      </c>
      <c r="U100" s="62">
        <f t="shared" ref="U100" si="136">SUM(U101:U112)</f>
        <v>134415</v>
      </c>
      <c r="W100" s="62">
        <f t="shared" si="116"/>
        <v>47373</v>
      </c>
      <c r="X100" s="62">
        <f t="shared" si="117"/>
        <v>115183</v>
      </c>
      <c r="Y100" s="62">
        <f t="shared" si="118"/>
        <v>101481</v>
      </c>
      <c r="Z100" s="62">
        <f t="shared" si="119"/>
        <v>52914</v>
      </c>
      <c r="AA100" s="62">
        <f t="shared" ca="1" si="120"/>
        <v>134415</v>
      </c>
      <c r="AB100" s="45" t="s">
        <v>9</v>
      </c>
      <c r="AD100" s="242">
        <f t="shared" si="121"/>
        <v>0</v>
      </c>
      <c r="AE100" s="242">
        <f t="shared" ca="1" si="122"/>
        <v>0</v>
      </c>
    </row>
    <row r="101" spans="1:31" ht="15.95" customHeight="1" outlineLevel="1" x14ac:dyDescent="0.2">
      <c r="A101" s="63" t="s">
        <v>152</v>
      </c>
      <c r="B101" s="54">
        <v>0</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W101" s="54">
        <f t="shared" si="116"/>
        <v>0</v>
      </c>
      <c r="X101" s="54">
        <f t="shared" si="117"/>
        <v>0</v>
      </c>
      <c r="Y101" s="54">
        <f t="shared" si="118"/>
        <v>0</v>
      </c>
      <c r="Z101" s="54">
        <f t="shared" si="119"/>
        <v>0</v>
      </c>
      <c r="AA101" s="54">
        <f t="shared" ca="1" si="120"/>
        <v>0</v>
      </c>
      <c r="AB101" s="45" t="s">
        <v>9</v>
      </c>
      <c r="AD101" s="242">
        <f t="shared" si="121"/>
        <v>0</v>
      </c>
      <c r="AE101" s="242">
        <f t="shared" ca="1" si="122"/>
        <v>0</v>
      </c>
    </row>
    <row r="102" spans="1:31" ht="15.95" customHeight="1" outlineLevel="1" x14ac:dyDescent="0.2">
      <c r="A102" s="63" t="s">
        <v>153</v>
      </c>
      <c r="B102" s="54">
        <v>7075</v>
      </c>
      <c r="C102" s="54">
        <v>16728</v>
      </c>
      <c r="D102" s="54">
        <v>2476</v>
      </c>
      <c r="E102" s="54">
        <v>12457</v>
      </c>
      <c r="F102" s="54">
        <v>2117</v>
      </c>
      <c r="G102" s="54">
        <v>11604</v>
      </c>
      <c r="H102" s="54">
        <v>2450</v>
      </c>
      <c r="I102" s="54">
        <v>12788</v>
      </c>
      <c r="J102" s="54">
        <v>2540</v>
      </c>
      <c r="K102" s="54">
        <v>13094</v>
      </c>
      <c r="L102" s="54">
        <v>3111</v>
      </c>
      <c r="M102" s="54">
        <v>14546</v>
      </c>
      <c r="N102" s="54">
        <v>3065</v>
      </c>
      <c r="O102" s="54">
        <v>14920</v>
      </c>
      <c r="P102" s="54">
        <v>3729</v>
      </c>
      <c r="Q102" s="54">
        <v>15526</v>
      </c>
      <c r="R102" s="132">
        <v>40344</v>
      </c>
      <c r="S102" s="132">
        <v>52728</v>
      </c>
      <c r="T102" s="54">
        <v>78978</v>
      </c>
      <c r="U102" s="54">
        <v>91758</v>
      </c>
      <c r="W102" s="54">
        <f t="shared" ref="W102:W133" si="137">E102</f>
        <v>12457</v>
      </c>
      <c r="X102" s="54">
        <f t="shared" ref="X102:X133" si="138">I102</f>
        <v>12788</v>
      </c>
      <c r="Y102" s="54">
        <f t="shared" ref="Y102:Y133" si="139">M102</f>
        <v>14546</v>
      </c>
      <c r="Z102" s="54">
        <f t="shared" ref="Z102:Z133" si="140">Q102</f>
        <v>15526</v>
      </c>
      <c r="AA102" s="54">
        <f t="shared" ref="AA102:AA133" ca="1" si="141">OFFSET(V102,0,-1)</f>
        <v>91758</v>
      </c>
      <c r="AB102" s="45" t="s">
        <v>9</v>
      </c>
      <c r="AD102" s="242">
        <f t="shared" si="121"/>
        <v>0</v>
      </c>
      <c r="AE102" s="242">
        <f t="shared" ca="1" si="122"/>
        <v>0</v>
      </c>
    </row>
    <row r="103" spans="1:31" ht="15.95" customHeight="1" outlineLevel="1" x14ac:dyDescent="0.2">
      <c r="A103" s="63" t="s">
        <v>154</v>
      </c>
      <c r="B103" s="54">
        <v>292</v>
      </c>
      <c r="C103" s="54">
        <v>5572</v>
      </c>
      <c r="D103" s="54">
        <v>15833</v>
      </c>
      <c r="E103" s="54">
        <v>2621</v>
      </c>
      <c r="F103" s="54">
        <v>6953</v>
      </c>
      <c r="G103" s="54">
        <v>10346</v>
      </c>
      <c r="H103" s="54">
        <v>16897</v>
      </c>
      <c r="I103" s="54">
        <v>14096</v>
      </c>
      <c r="J103" s="54">
        <v>12740</v>
      </c>
      <c r="K103" s="54">
        <v>10895</v>
      </c>
      <c r="L103" s="54">
        <v>10138</v>
      </c>
      <c r="M103" s="54">
        <v>7363</v>
      </c>
      <c r="N103" s="54">
        <v>6497</v>
      </c>
      <c r="O103" s="54">
        <v>6481</v>
      </c>
      <c r="P103" s="54">
        <v>6469</v>
      </c>
      <c r="Q103" s="54">
        <v>6469</v>
      </c>
      <c r="R103" s="54">
        <v>6694</v>
      </c>
      <c r="S103" s="54">
        <v>6606</v>
      </c>
      <c r="T103" s="54">
        <v>5574</v>
      </c>
      <c r="U103" s="54">
        <v>6755</v>
      </c>
      <c r="W103" s="54">
        <f t="shared" si="137"/>
        <v>2621</v>
      </c>
      <c r="X103" s="54">
        <f t="shared" si="138"/>
        <v>14096</v>
      </c>
      <c r="Y103" s="54">
        <f t="shared" si="139"/>
        <v>7363</v>
      </c>
      <c r="Z103" s="54">
        <f t="shared" si="140"/>
        <v>6469</v>
      </c>
      <c r="AA103" s="54">
        <f t="shared" ca="1" si="141"/>
        <v>6755</v>
      </c>
      <c r="AB103" s="45" t="s">
        <v>9</v>
      </c>
      <c r="AD103" s="242">
        <f t="shared" si="121"/>
        <v>0</v>
      </c>
      <c r="AE103" s="242">
        <f t="shared" ca="1" si="122"/>
        <v>0</v>
      </c>
    </row>
    <row r="104" spans="1:31" ht="15.95" customHeight="1" outlineLevel="1" x14ac:dyDescent="0.2">
      <c r="A104" s="63" t="s">
        <v>155</v>
      </c>
      <c r="B104" s="54">
        <v>925</v>
      </c>
      <c r="C104" s="54">
        <v>571</v>
      </c>
      <c r="D104" s="54">
        <v>502</v>
      </c>
      <c r="E104" s="54">
        <v>2232</v>
      </c>
      <c r="F104" s="54">
        <v>3068</v>
      </c>
      <c r="G104" s="54">
        <v>2277</v>
      </c>
      <c r="H104" s="54">
        <v>2378</v>
      </c>
      <c r="I104" s="54">
        <v>1612</v>
      </c>
      <c r="J104" s="54">
        <v>1942</v>
      </c>
      <c r="K104" s="54">
        <v>1236</v>
      </c>
      <c r="L104" s="54">
        <v>1158</v>
      </c>
      <c r="M104" s="54">
        <v>1525</v>
      </c>
      <c r="N104" s="54">
        <v>1557</v>
      </c>
      <c r="O104" s="54">
        <v>1087</v>
      </c>
      <c r="P104" s="54">
        <v>1201</v>
      </c>
      <c r="Q104" s="54">
        <v>2163</v>
      </c>
      <c r="R104" s="54">
        <v>2538</v>
      </c>
      <c r="S104" s="54">
        <v>1929</v>
      </c>
      <c r="T104" s="54">
        <v>2306</v>
      </c>
      <c r="U104" s="54">
        <v>2372</v>
      </c>
      <c r="W104" s="54">
        <f t="shared" si="137"/>
        <v>2232</v>
      </c>
      <c r="X104" s="54">
        <f t="shared" si="138"/>
        <v>1612</v>
      </c>
      <c r="Y104" s="54">
        <f t="shared" si="139"/>
        <v>1525</v>
      </c>
      <c r="Z104" s="54">
        <f t="shared" si="140"/>
        <v>2163</v>
      </c>
      <c r="AA104" s="54">
        <f t="shared" ca="1" si="141"/>
        <v>2372</v>
      </c>
      <c r="AB104" s="45" t="s">
        <v>9</v>
      </c>
      <c r="AD104" s="242">
        <f t="shared" si="121"/>
        <v>0</v>
      </c>
      <c r="AE104" s="242">
        <f t="shared" ca="1" si="122"/>
        <v>0</v>
      </c>
    </row>
    <row r="105" spans="1:31" ht="15.95" customHeight="1" outlineLevel="1" x14ac:dyDescent="0.2">
      <c r="A105" s="63" t="s">
        <v>156</v>
      </c>
      <c r="B105" s="54">
        <v>393</v>
      </c>
      <c r="C105" s="54">
        <v>1049</v>
      </c>
      <c r="D105" s="54">
        <v>2942</v>
      </c>
      <c r="E105" s="54">
        <v>3368</v>
      </c>
      <c r="F105" s="54">
        <v>3335</v>
      </c>
      <c r="G105" s="54">
        <v>3890</v>
      </c>
      <c r="H105" s="54">
        <v>3575</v>
      </c>
      <c r="I105" s="54">
        <v>3296</v>
      </c>
      <c r="J105" s="54">
        <v>3241</v>
      </c>
      <c r="K105" s="54">
        <v>3181</v>
      </c>
      <c r="L105" s="54">
        <v>3393</v>
      </c>
      <c r="M105" s="54">
        <v>3207</v>
      </c>
      <c r="N105" s="54">
        <v>3271</v>
      </c>
      <c r="O105" s="54">
        <v>3601</v>
      </c>
      <c r="P105" s="54">
        <v>5893</v>
      </c>
      <c r="Q105" s="54">
        <v>5727</v>
      </c>
      <c r="R105" s="54">
        <v>8128</v>
      </c>
      <c r="S105" s="54">
        <v>12299</v>
      </c>
      <c r="T105" s="54">
        <v>6190</v>
      </c>
      <c r="U105" s="54">
        <v>5927</v>
      </c>
      <c r="W105" s="54">
        <f t="shared" si="137"/>
        <v>3368</v>
      </c>
      <c r="X105" s="54">
        <f t="shared" si="138"/>
        <v>3296</v>
      </c>
      <c r="Y105" s="54">
        <f t="shared" si="139"/>
        <v>3207</v>
      </c>
      <c r="Z105" s="54">
        <f t="shared" si="140"/>
        <v>5727</v>
      </c>
      <c r="AA105" s="54">
        <f t="shared" ca="1" si="141"/>
        <v>5927</v>
      </c>
      <c r="AB105" s="45" t="s">
        <v>9</v>
      </c>
      <c r="AD105" s="242">
        <f t="shared" si="121"/>
        <v>0</v>
      </c>
      <c r="AE105" s="242">
        <f t="shared" ca="1" si="122"/>
        <v>0</v>
      </c>
    </row>
    <row r="106" spans="1:31" ht="15.95" customHeight="1" outlineLevel="1" x14ac:dyDescent="0.2">
      <c r="A106" s="63" t="s">
        <v>157</v>
      </c>
      <c r="B106" s="54">
        <v>0</v>
      </c>
      <c r="C106" s="54">
        <v>0</v>
      </c>
      <c r="D106" s="54">
        <v>0</v>
      </c>
      <c r="E106" s="54">
        <v>0</v>
      </c>
      <c r="F106" s="54">
        <v>0</v>
      </c>
      <c r="G106" s="54">
        <v>0</v>
      </c>
      <c r="H106" s="54">
        <v>33463</v>
      </c>
      <c r="I106" s="54">
        <v>44053</v>
      </c>
      <c r="J106" s="54">
        <v>41720</v>
      </c>
      <c r="K106" s="54">
        <v>40334</v>
      </c>
      <c r="L106" s="54">
        <v>38533</v>
      </c>
      <c r="M106" s="54">
        <v>37327</v>
      </c>
      <c r="N106" s="54">
        <v>36964</v>
      </c>
      <c r="O106" s="54">
        <v>3184</v>
      </c>
      <c r="P106" s="54">
        <v>2979</v>
      </c>
      <c r="Q106" s="54">
        <v>2688</v>
      </c>
      <c r="R106" s="132">
        <v>2316</v>
      </c>
      <c r="S106" s="132">
        <v>2089</v>
      </c>
      <c r="T106" s="54">
        <v>4564</v>
      </c>
      <c r="U106" s="54">
        <v>4884</v>
      </c>
      <c r="W106" s="54">
        <f t="shared" si="137"/>
        <v>0</v>
      </c>
      <c r="X106" s="54">
        <f t="shared" si="138"/>
        <v>44053</v>
      </c>
      <c r="Y106" s="54">
        <f t="shared" si="139"/>
        <v>37327</v>
      </c>
      <c r="Z106" s="54">
        <f t="shared" si="140"/>
        <v>2688</v>
      </c>
      <c r="AA106" s="54">
        <f t="shared" ca="1" si="141"/>
        <v>4884</v>
      </c>
      <c r="AB106" s="45" t="s">
        <v>9</v>
      </c>
      <c r="AD106" s="242">
        <f t="shared" si="121"/>
        <v>0</v>
      </c>
      <c r="AE106" s="242">
        <f t="shared" ca="1" si="122"/>
        <v>0</v>
      </c>
    </row>
    <row r="107" spans="1:31" ht="15.95" customHeight="1" outlineLevel="1" x14ac:dyDescent="0.2">
      <c r="A107" s="63" t="s">
        <v>158</v>
      </c>
      <c r="B107" s="54">
        <v>0</v>
      </c>
      <c r="C107" s="54">
        <v>0</v>
      </c>
      <c r="D107" s="54">
        <v>0</v>
      </c>
      <c r="E107" s="54">
        <v>26695</v>
      </c>
      <c r="F107" s="54">
        <v>0</v>
      </c>
      <c r="G107" s="54">
        <v>0</v>
      </c>
      <c r="H107" s="54">
        <v>0</v>
      </c>
      <c r="I107" s="54">
        <v>37686</v>
      </c>
      <c r="J107" s="54">
        <v>37686</v>
      </c>
      <c r="K107" s="54">
        <v>0</v>
      </c>
      <c r="L107" s="54">
        <v>0</v>
      </c>
      <c r="M107" s="54">
        <v>26717</v>
      </c>
      <c r="N107" s="54">
        <v>0</v>
      </c>
      <c r="O107" s="54">
        <v>0</v>
      </c>
      <c r="P107" s="54">
        <v>42000</v>
      </c>
      <c r="Q107" s="54">
        <v>2582</v>
      </c>
      <c r="R107" s="54">
        <v>2582</v>
      </c>
      <c r="S107" s="54">
        <v>2582</v>
      </c>
      <c r="T107" s="54">
        <v>0</v>
      </c>
      <c r="U107" s="54">
        <v>17235</v>
      </c>
      <c r="W107" s="54">
        <f t="shared" si="137"/>
        <v>26695</v>
      </c>
      <c r="X107" s="54">
        <f t="shared" si="138"/>
        <v>37686</v>
      </c>
      <c r="Y107" s="54">
        <f t="shared" si="139"/>
        <v>26717</v>
      </c>
      <c r="Z107" s="54">
        <f t="shared" si="140"/>
        <v>2582</v>
      </c>
      <c r="AA107" s="54">
        <f t="shared" ca="1" si="141"/>
        <v>17235</v>
      </c>
      <c r="AB107" s="45" t="s">
        <v>9</v>
      </c>
      <c r="AD107" s="242">
        <f t="shared" si="121"/>
        <v>0</v>
      </c>
      <c r="AE107" s="242">
        <f t="shared" ca="1" si="122"/>
        <v>0</v>
      </c>
    </row>
    <row r="108" spans="1:31" ht="15.95" customHeight="1" outlineLevel="1" x14ac:dyDescent="0.2">
      <c r="A108" s="63" t="s">
        <v>159</v>
      </c>
      <c r="B108" s="54">
        <v>0</v>
      </c>
      <c r="C108" s="54">
        <v>0</v>
      </c>
      <c r="D108" s="54">
        <v>0</v>
      </c>
      <c r="E108" s="54">
        <v>0</v>
      </c>
      <c r="F108" s="54">
        <v>0</v>
      </c>
      <c r="G108" s="54">
        <v>0</v>
      </c>
      <c r="H108" s="54">
        <v>0</v>
      </c>
      <c r="I108" s="54">
        <v>0</v>
      </c>
      <c r="J108" s="54">
        <v>0</v>
      </c>
      <c r="K108" s="54">
        <v>0</v>
      </c>
      <c r="L108" s="54">
        <v>0</v>
      </c>
      <c r="M108" s="54">
        <v>0</v>
      </c>
      <c r="N108" s="54">
        <v>0</v>
      </c>
      <c r="O108" s="54">
        <v>0</v>
      </c>
      <c r="P108" s="54">
        <v>0</v>
      </c>
      <c r="Q108" s="54">
        <v>0</v>
      </c>
      <c r="R108" s="54">
        <v>0</v>
      </c>
      <c r="S108" s="54">
        <v>0</v>
      </c>
      <c r="T108" s="54">
        <v>0</v>
      </c>
      <c r="U108" s="54">
        <v>0</v>
      </c>
      <c r="W108" s="54">
        <f t="shared" si="137"/>
        <v>0</v>
      </c>
      <c r="X108" s="54">
        <f t="shared" si="138"/>
        <v>0</v>
      </c>
      <c r="Y108" s="54">
        <f t="shared" si="139"/>
        <v>0</v>
      </c>
      <c r="Z108" s="54">
        <f t="shared" si="140"/>
        <v>0</v>
      </c>
      <c r="AA108" s="54">
        <f t="shared" ca="1" si="141"/>
        <v>0</v>
      </c>
      <c r="AB108" s="45" t="s">
        <v>9</v>
      </c>
      <c r="AD108" s="242">
        <f t="shared" si="121"/>
        <v>0</v>
      </c>
      <c r="AE108" s="242">
        <f t="shared" ca="1" si="122"/>
        <v>0</v>
      </c>
    </row>
    <row r="109" spans="1:31" ht="15.95" customHeight="1" outlineLevel="1" x14ac:dyDescent="0.2">
      <c r="A109" s="63" t="s">
        <v>160</v>
      </c>
      <c r="B109" s="54">
        <v>0</v>
      </c>
      <c r="C109" s="54">
        <v>0</v>
      </c>
      <c r="D109" s="54">
        <v>0</v>
      </c>
      <c r="E109" s="54">
        <v>0</v>
      </c>
      <c r="F109" s="54">
        <v>0</v>
      </c>
      <c r="G109" s="54">
        <v>0</v>
      </c>
      <c r="H109" s="54">
        <v>117</v>
      </c>
      <c r="I109" s="54">
        <v>432</v>
      </c>
      <c r="J109" s="54">
        <v>732</v>
      </c>
      <c r="K109" s="54">
        <v>932</v>
      </c>
      <c r="L109" s="54">
        <v>1021</v>
      </c>
      <c r="M109" s="54">
        <v>1003</v>
      </c>
      <c r="N109" s="54">
        <v>1060</v>
      </c>
      <c r="O109" s="54">
        <v>1016</v>
      </c>
      <c r="P109" s="54">
        <v>1169</v>
      </c>
      <c r="Q109" s="54">
        <v>195</v>
      </c>
      <c r="R109" s="54">
        <v>236</v>
      </c>
      <c r="S109" s="54">
        <v>285</v>
      </c>
      <c r="T109" s="54">
        <v>323</v>
      </c>
      <c r="U109" s="54">
        <v>365</v>
      </c>
      <c r="W109" s="54">
        <f t="shared" si="137"/>
        <v>0</v>
      </c>
      <c r="X109" s="54">
        <f t="shared" si="138"/>
        <v>432</v>
      </c>
      <c r="Y109" s="54">
        <f t="shared" si="139"/>
        <v>1003</v>
      </c>
      <c r="Z109" s="54">
        <f t="shared" si="140"/>
        <v>195</v>
      </c>
      <c r="AA109" s="54">
        <f t="shared" ca="1" si="141"/>
        <v>365</v>
      </c>
      <c r="AB109" s="45" t="s">
        <v>9</v>
      </c>
      <c r="AD109" s="242">
        <f t="shared" si="121"/>
        <v>0</v>
      </c>
      <c r="AE109" s="242">
        <f t="shared" ca="1" si="122"/>
        <v>0</v>
      </c>
    </row>
    <row r="110" spans="1:31" ht="15.95" customHeight="1" outlineLevel="1" x14ac:dyDescent="0.2">
      <c r="A110" s="63" t="s">
        <v>161</v>
      </c>
      <c r="B110" s="54">
        <v>0</v>
      </c>
      <c r="C110" s="54">
        <v>0</v>
      </c>
      <c r="D110" s="54">
        <v>0</v>
      </c>
      <c r="E110" s="54">
        <v>0</v>
      </c>
      <c r="F110" s="54">
        <v>0</v>
      </c>
      <c r="G110" s="54">
        <v>0</v>
      </c>
      <c r="H110" s="54">
        <v>0</v>
      </c>
      <c r="I110" s="54">
        <v>0</v>
      </c>
      <c r="J110" s="54">
        <v>0</v>
      </c>
      <c r="K110" s="54">
        <v>0</v>
      </c>
      <c r="L110" s="54">
        <v>0</v>
      </c>
      <c r="M110" s="54">
        <v>0</v>
      </c>
      <c r="N110" s="54">
        <v>0</v>
      </c>
      <c r="O110" s="54">
        <v>0</v>
      </c>
      <c r="P110" s="54">
        <v>0</v>
      </c>
      <c r="Q110" s="54">
        <v>0</v>
      </c>
      <c r="R110" s="54">
        <v>0</v>
      </c>
      <c r="S110" s="54">
        <v>0</v>
      </c>
      <c r="T110" s="54">
        <v>0</v>
      </c>
      <c r="U110" s="54">
        <v>0</v>
      </c>
      <c r="W110" s="54">
        <f t="shared" si="137"/>
        <v>0</v>
      </c>
      <c r="X110" s="54">
        <f t="shared" si="138"/>
        <v>0</v>
      </c>
      <c r="Y110" s="54">
        <f t="shared" si="139"/>
        <v>0</v>
      </c>
      <c r="Z110" s="54">
        <f t="shared" si="140"/>
        <v>0</v>
      </c>
      <c r="AA110" s="54">
        <f t="shared" ca="1" si="141"/>
        <v>0</v>
      </c>
      <c r="AB110" s="45" t="s">
        <v>9</v>
      </c>
      <c r="AD110" s="242">
        <f t="shared" si="121"/>
        <v>0</v>
      </c>
      <c r="AE110" s="242">
        <f t="shared" ca="1" si="122"/>
        <v>0</v>
      </c>
    </row>
    <row r="111" spans="1:31" ht="15.95" customHeight="1" outlineLevel="1" x14ac:dyDescent="0.2">
      <c r="A111" s="63" t="s">
        <v>162</v>
      </c>
      <c r="B111" s="54">
        <v>0</v>
      </c>
      <c r="C111" s="54">
        <v>0</v>
      </c>
      <c r="D111" s="54">
        <v>0</v>
      </c>
      <c r="E111" s="54">
        <v>0</v>
      </c>
      <c r="F111" s="54">
        <v>0</v>
      </c>
      <c r="G111" s="54">
        <v>0</v>
      </c>
      <c r="H111" s="54">
        <v>404</v>
      </c>
      <c r="I111" s="54">
        <v>1221</v>
      </c>
      <c r="J111" s="54">
        <v>1555</v>
      </c>
      <c r="K111" s="54">
        <v>1556</v>
      </c>
      <c r="L111" s="54">
        <v>4977</v>
      </c>
      <c r="M111" s="54">
        <v>8666</v>
      </c>
      <c r="N111" s="54">
        <v>11994</v>
      </c>
      <c r="O111" s="54">
        <v>16307</v>
      </c>
      <c r="P111" s="54">
        <v>16369</v>
      </c>
      <c r="Q111" s="54">
        <v>16373</v>
      </c>
      <c r="R111" s="54">
        <v>16501</v>
      </c>
      <c r="S111" s="54">
        <v>1585</v>
      </c>
      <c r="T111" s="54">
        <v>3870</v>
      </c>
      <c r="U111" s="54">
        <v>3873</v>
      </c>
      <c r="W111" s="54">
        <f t="shared" si="137"/>
        <v>0</v>
      </c>
      <c r="X111" s="54">
        <f t="shared" si="138"/>
        <v>1221</v>
      </c>
      <c r="Y111" s="54">
        <f t="shared" si="139"/>
        <v>8666</v>
      </c>
      <c r="Z111" s="54">
        <f t="shared" si="140"/>
        <v>16373</v>
      </c>
      <c r="AA111" s="54">
        <f t="shared" ca="1" si="141"/>
        <v>3873</v>
      </c>
      <c r="AB111" s="45" t="s">
        <v>9</v>
      </c>
      <c r="AD111" s="242">
        <f t="shared" si="121"/>
        <v>0</v>
      </c>
      <c r="AE111" s="242">
        <f t="shared" ca="1" si="122"/>
        <v>0</v>
      </c>
    </row>
    <row r="112" spans="1:31" ht="15.95" customHeight="1" outlineLevel="1" x14ac:dyDescent="0.2">
      <c r="A112" s="63" t="s">
        <v>163</v>
      </c>
      <c r="B112" s="54">
        <v>0</v>
      </c>
      <c r="C112" s="54">
        <v>0</v>
      </c>
      <c r="D112" s="54">
        <v>0</v>
      </c>
      <c r="E112" s="54">
        <v>0</v>
      </c>
      <c r="F112" s="54">
        <v>-2</v>
      </c>
      <c r="G112" s="54">
        <v>-3</v>
      </c>
      <c r="H112" s="54">
        <v>-44</v>
      </c>
      <c r="I112" s="54">
        <v>-1</v>
      </c>
      <c r="J112" s="54">
        <v>1032</v>
      </c>
      <c r="K112" s="54">
        <v>1066</v>
      </c>
      <c r="L112" s="54">
        <v>1079</v>
      </c>
      <c r="M112" s="54">
        <v>1127</v>
      </c>
      <c r="N112" s="54">
        <v>1139</v>
      </c>
      <c r="O112" s="54">
        <v>1185</v>
      </c>
      <c r="P112" s="54">
        <v>1166</v>
      </c>
      <c r="Q112" s="54">
        <v>1191</v>
      </c>
      <c r="R112" s="54">
        <v>1200</v>
      </c>
      <c r="S112" s="54">
        <v>1228</v>
      </c>
      <c r="T112" s="54">
        <v>2432</v>
      </c>
      <c r="U112" s="54">
        <v>1246</v>
      </c>
      <c r="W112" s="54">
        <f t="shared" si="137"/>
        <v>0</v>
      </c>
      <c r="X112" s="54">
        <f t="shared" si="138"/>
        <v>-1</v>
      </c>
      <c r="Y112" s="54">
        <f t="shared" si="139"/>
        <v>1127</v>
      </c>
      <c r="Z112" s="54">
        <f t="shared" si="140"/>
        <v>1191</v>
      </c>
      <c r="AA112" s="54">
        <f t="shared" ca="1" si="141"/>
        <v>1246</v>
      </c>
      <c r="AB112" s="45" t="s">
        <v>9</v>
      </c>
      <c r="AD112" s="242">
        <f t="shared" si="121"/>
        <v>0</v>
      </c>
      <c r="AE112" s="242">
        <f t="shared" ca="1" si="122"/>
        <v>0</v>
      </c>
    </row>
    <row r="113" spans="1:31" ht="15.95" customHeight="1" outlineLevel="1" x14ac:dyDescent="0.2">
      <c r="A113" s="61" t="s">
        <v>164</v>
      </c>
      <c r="B113" s="62">
        <v>701759</v>
      </c>
      <c r="C113" s="62">
        <v>710773</v>
      </c>
      <c r="D113" s="62">
        <v>713837</v>
      </c>
      <c r="E113" s="62">
        <v>722379</v>
      </c>
      <c r="F113" s="62">
        <v>731468</v>
      </c>
      <c r="G113" s="62">
        <v>727994</v>
      </c>
      <c r="H113" s="62">
        <v>735940</v>
      </c>
      <c r="I113" s="62">
        <f t="shared" ref="I113:N113" si="142">SUM(I114:I125)</f>
        <v>757960</v>
      </c>
      <c r="J113" s="62">
        <f t="shared" si="142"/>
        <v>778828</v>
      </c>
      <c r="K113" s="62">
        <f t="shared" si="142"/>
        <v>794994</v>
      </c>
      <c r="L113" s="62">
        <f t="shared" si="142"/>
        <v>819252</v>
      </c>
      <c r="M113" s="62">
        <f t="shared" si="142"/>
        <v>845976</v>
      </c>
      <c r="N113" s="62">
        <f t="shared" si="142"/>
        <v>871951</v>
      </c>
      <c r="O113" s="62">
        <f t="shared" ref="O113:T113" si="143">SUM(O114:O125)</f>
        <v>934273</v>
      </c>
      <c r="P113" s="62">
        <f t="shared" si="143"/>
        <v>927166</v>
      </c>
      <c r="Q113" s="62">
        <f t="shared" si="143"/>
        <v>940213</v>
      </c>
      <c r="R113" s="62">
        <f t="shared" si="143"/>
        <v>924839</v>
      </c>
      <c r="S113" s="62">
        <f t="shared" si="143"/>
        <v>966804</v>
      </c>
      <c r="T113" s="62">
        <f t="shared" si="143"/>
        <v>933338</v>
      </c>
      <c r="U113" s="62">
        <f t="shared" ref="U113" si="144">SUM(U114:U125)</f>
        <v>941218</v>
      </c>
      <c r="W113" s="62">
        <f t="shared" si="137"/>
        <v>722379</v>
      </c>
      <c r="X113" s="62">
        <f t="shared" si="138"/>
        <v>757960</v>
      </c>
      <c r="Y113" s="62">
        <f t="shared" si="139"/>
        <v>845976</v>
      </c>
      <c r="Z113" s="62">
        <f t="shared" si="140"/>
        <v>940213</v>
      </c>
      <c r="AA113" s="62">
        <f t="shared" ca="1" si="141"/>
        <v>941218</v>
      </c>
      <c r="AB113" s="45" t="s">
        <v>9</v>
      </c>
      <c r="AD113" s="242">
        <f t="shared" si="121"/>
        <v>0</v>
      </c>
      <c r="AE113" s="242">
        <f t="shared" ca="1" si="122"/>
        <v>0</v>
      </c>
    </row>
    <row r="114" spans="1:31" ht="15.95" customHeight="1" outlineLevel="1" x14ac:dyDescent="0.2">
      <c r="A114" s="63" t="s">
        <v>152</v>
      </c>
      <c r="B114" s="54">
        <v>0</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W114" s="54">
        <f t="shared" si="137"/>
        <v>0</v>
      </c>
      <c r="X114" s="54">
        <f t="shared" si="138"/>
        <v>0</v>
      </c>
      <c r="Y114" s="54">
        <f t="shared" si="139"/>
        <v>0</v>
      </c>
      <c r="Z114" s="54">
        <f t="shared" si="140"/>
        <v>0</v>
      </c>
      <c r="AA114" s="54">
        <f t="shared" ca="1" si="141"/>
        <v>0</v>
      </c>
      <c r="AB114" s="45" t="s">
        <v>9</v>
      </c>
      <c r="AD114" s="242">
        <f t="shared" si="121"/>
        <v>0</v>
      </c>
      <c r="AE114" s="242">
        <f t="shared" ca="1" si="122"/>
        <v>0</v>
      </c>
    </row>
    <row r="115" spans="1:31" ht="15.95" customHeight="1" outlineLevel="1" x14ac:dyDescent="0.2">
      <c r="A115" s="63" t="s">
        <v>153</v>
      </c>
      <c r="B115" s="54">
        <v>701759</v>
      </c>
      <c r="C115" s="54">
        <v>710773</v>
      </c>
      <c r="D115" s="54">
        <v>713837</v>
      </c>
      <c r="E115" s="54">
        <v>722379</v>
      </c>
      <c r="F115" s="54">
        <v>731468</v>
      </c>
      <c r="G115" s="54">
        <v>727994</v>
      </c>
      <c r="H115" s="54">
        <v>735940</v>
      </c>
      <c r="I115" s="54">
        <v>757584</v>
      </c>
      <c r="J115" s="54">
        <v>776850</v>
      </c>
      <c r="K115" s="54">
        <v>791749</v>
      </c>
      <c r="L115" s="54">
        <v>814461</v>
      </c>
      <c r="M115" s="54">
        <v>840527</v>
      </c>
      <c r="N115" s="54">
        <v>863757</v>
      </c>
      <c r="O115" s="54">
        <v>889401</v>
      </c>
      <c r="P115" s="54">
        <v>882003</v>
      </c>
      <c r="Q115" s="54">
        <v>892402</v>
      </c>
      <c r="R115" s="132">
        <v>875964</v>
      </c>
      <c r="S115" s="132">
        <v>886265</v>
      </c>
      <c r="T115" s="54">
        <v>853560</v>
      </c>
      <c r="U115" s="54">
        <v>861581</v>
      </c>
      <c r="W115" s="54">
        <f t="shared" si="137"/>
        <v>722379</v>
      </c>
      <c r="X115" s="54">
        <f t="shared" si="138"/>
        <v>757584</v>
      </c>
      <c r="Y115" s="54">
        <f t="shared" si="139"/>
        <v>840527</v>
      </c>
      <c r="Z115" s="54">
        <f t="shared" si="140"/>
        <v>892402</v>
      </c>
      <c r="AA115" s="54">
        <f t="shared" ca="1" si="141"/>
        <v>861581</v>
      </c>
      <c r="AB115" s="45" t="s">
        <v>9</v>
      </c>
      <c r="AD115" s="242">
        <f t="shared" si="121"/>
        <v>0</v>
      </c>
      <c r="AE115" s="242">
        <f t="shared" ca="1" si="122"/>
        <v>0</v>
      </c>
    </row>
    <row r="116" spans="1:31" ht="15.95" customHeight="1" outlineLevel="1" x14ac:dyDescent="0.2">
      <c r="A116" s="63" t="s">
        <v>154</v>
      </c>
      <c r="B116" s="54">
        <v>0</v>
      </c>
      <c r="C116" s="54">
        <v>0</v>
      </c>
      <c r="D116" s="54">
        <v>0</v>
      </c>
      <c r="E116" s="54">
        <v>0</v>
      </c>
      <c r="F116" s="54">
        <v>0</v>
      </c>
      <c r="G116" s="54">
        <v>0</v>
      </c>
      <c r="H116" s="54">
        <v>0</v>
      </c>
      <c r="I116" s="54">
        <v>0</v>
      </c>
      <c r="J116" s="54">
        <v>0</v>
      </c>
      <c r="K116" s="54">
        <v>0</v>
      </c>
      <c r="L116" s="54">
        <v>0</v>
      </c>
      <c r="M116" s="54">
        <v>0</v>
      </c>
      <c r="N116" s="54">
        <v>0</v>
      </c>
      <c r="O116" s="54">
        <v>0</v>
      </c>
      <c r="P116" s="54">
        <v>0</v>
      </c>
      <c r="Q116" s="54">
        <v>0</v>
      </c>
      <c r="R116" s="132">
        <v>0</v>
      </c>
      <c r="S116" s="132">
        <v>0</v>
      </c>
      <c r="T116" s="54">
        <v>0</v>
      </c>
      <c r="U116" s="54">
        <v>0</v>
      </c>
      <c r="W116" s="54">
        <f t="shared" si="137"/>
        <v>0</v>
      </c>
      <c r="X116" s="54">
        <f t="shared" si="138"/>
        <v>0</v>
      </c>
      <c r="Y116" s="54">
        <f t="shared" si="139"/>
        <v>0</v>
      </c>
      <c r="Z116" s="54">
        <f t="shared" si="140"/>
        <v>0</v>
      </c>
      <c r="AA116" s="54">
        <f t="shared" ca="1" si="141"/>
        <v>0</v>
      </c>
      <c r="AB116" s="45" t="s">
        <v>9</v>
      </c>
      <c r="AD116" s="242">
        <f t="shared" si="121"/>
        <v>0</v>
      </c>
      <c r="AE116" s="242">
        <f t="shared" ca="1" si="122"/>
        <v>0</v>
      </c>
    </row>
    <row r="117" spans="1:31" ht="15.95" customHeight="1" outlineLevel="1" x14ac:dyDescent="0.2">
      <c r="A117" s="63" t="s">
        <v>145</v>
      </c>
      <c r="B117" s="54">
        <v>0</v>
      </c>
      <c r="C117" s="54">
        <v>0</v>
      </c>
      <c r="D117" s="54">
        <v>0</v>
      </c>
      <c r="E117" s="54">
        <v>0</v>
      </c>
      <c r="F117" s="54">
        <v>0</v>
      </c>
      <c r="G117" s="54">
        <v>0</v>
      </c>
      <c r="H117" s="54">
        <v>0</v>
      </c>
      <c r="I117" s="54">
        <v>0</v>
      </c>
      <c r="J117" s="54">
        <v>0</v>
      </c>
      <c r="K117" s="54">
        <v>0</v>
      </c>
      <c r="L117" s="54">
        <v>0</v>
      </c>
      <c r="M117" s="54">
        <v>0</v>
      </c>
      <c r="N117" s="54">
        <v>0</v>
      </c>
      <c r="O117" s="54">
        <v>0</v>
      </c>
      <c r="P117" s="54">
        <v>0</v>
      </c>
      <c r="Q117" s="54">
        <v>0</v>
      </c>
      <c r="R117" s="132">
        <v>0</v>
      </c>
      <c r="S117" s="132">
        <v>0</v>
      </c>
      <c r="T117" s="54">
        <v>0</v>
      </c>
      <c r="U117" s="54">
        <v>0</v>
      </c>
      <c r="W117" s="54">
        <f t="shared" si="137"/>
        <v>0</v>
      </c>
      <c r="X117" s="54">
        <f t="shared" si="138"/>
        <v>0</v>
      </c>
      <c r="Y117" s="54">
        <f t="shared" si="139"/>
        <v>0</v>
      </c>
      <c r="Z117" s="54">
        <f t="shared" si="140"/>
        <v>0</v>
      </c>
      <c r="AA117" s="54">
        <f t="shared" ca="1" si="141"/>
        <v>0</v>
      </c>
      <c r="AB117" s="45" t="s">
        <v>9</v>
      </c>
      <c r="AD117" s="242">
        <f t="shared" si="121"/>
        <v>0</v>
      </c>
      <c r="AE117" s="242">
        <f t="shared" ca="1" si="122"/>
        <v>0</v>
      </c>
    </row>
    <row r="118" spans="1:31" ht="15.95" customHeight="1" outlineLevel="1" x14ac:dyDescent="0.2">
      <c r="A118" s="63" t="s">
        <v>156</v>
      </c>
      <c r="B118" s="54">
        <v>0</v>
      </c>
      <c r="C118" s="54">
        <v>0</v>
      </c>
      <c r="D118" s="54">
        <v>0</v>
      </c>
      <c r="E118" s="54">
        <v>0</v>
      </c>
      <c r="F118" s="54">
        <v>0</v>
      </c>
      <c r="G118" s="54">
        <v>0</v>
      </c>
      <c r="H118" s="54">
        <v>0</v>
      </c>
      <c r="I118" s="54">
        <v>0</v>
      </c>
      <c r="J118" s="54">
        <v>0</v>
      </c>
      <c r="K118" s="54">
        <v>0</v>
      </c>
      <c r="L118" s="54">
        <v>0</v>
      </c>
      <c r="M118" s="54">
        <v>0</v>
      </c>
      <c r="N118" s="54">
        <v>0</v>
      </c>
      <c r="O118" s="54">
        <v>0</v>
      </c>
      <c r="P118" s="54">
        <v>0</v>
      </c>
      <c r="Q118" s="54">
        <v>0</v>
      </c>
      <c r="R118" s="132">
        <v>0</v>
      </c>
      <c r="S118" s="132">
        <v>0</v>
      </c>
      <c r="T118" s="54">
        <v>0</v>
      </c>
      <c r="U118" s="54">
        <v>0</v>
      </c>
      <c r="W118" s="54">
        <f t="shared" si="137"/>
        <v>0</v>
      </c>
      <c r="X118" s="54">
        <f t="shared" si="138"/>
        <v>0</v>
      </c>
      <c r="Y118" s="54">
        <f t="shared" si="139"/>
        <v>0</v>
      </c>
      <c r="Z118" s="54">
        <f t="shared" si="140"/>
        <v>0</v>
      </c>
      <c r="AA118" s="54">
        <f t="shared" ca="1" si="141"/>
        <v>0</v>
      </c>
      <c r="AB118" s="45" t="s">
        <v>9</v>
      </c>
      <c r="AD118" s="242">
        <f t="shared" si="121"/>
        <v>0</v>
      </c>
      <c r="AE118" s="242">
        <f t="shared" ca="1" si="122"/>
        <v>0</v>
      </c>
    </row>
    <row r="119" spans="1:31" ht="15.95" customHeight="1" outlineLevel="1" x14ac:dyDescent="0.2">
      <c r="A119" s="63" t="s">
        <v>146</v>
      </c>
      <c r="B119" s="54">
        <v>0</v>
      </c>
      <c r="C119" s="54">
        <v>0</v>
      </c>
      <c r="D119" s="54">
        <v>0</v>
      </c>
      <c r="E119" s="54">
        <v>0</v>
      </c>
      <c r="F119" s="54">
        <v>0</v>
      </c>
      <c r="G119" s="54">
        <v>0</v>
      </c>
      <c r="H119" s="54">
        <v>0</v>
      </c>
      <c r="I119" s="54">
        <v>0</v>
      </c>
      <c r="J119" s="54">
        <v>0</v>
      </c>
      <c r="K119" s="54">
        <v>0</v>
      </c>
      <c r="L119" s="54">
        <v>0</v>
      </c>
      <c r="M119" s="54">
        <v>0</v>
      </c>
      <c r="N119" s="54">
        <v>0</v>
      </c>
      <c r="O119" s="54">
        <v>0</v>
      </c>
      <c r="P119" s="54">
        <v>0</v>
      </c>
      <c r="Q119" s="54">
        <v>0</v>
      </c>
      <c r="R119" s="132">
        <v>0</v>
      </c>
      <c r="S119" s="132">
        <v>0</v>
      </c>
      <c r="T119" s="54">
        <v>0</v>
      </c>
      <c r="U119" s="54">
        <v>0</v>
      </c>
      <c r="W119" s="54">
        <f t="shared" si="137"/>
        <v>0</v>
      </c>
      <c r="X119" s="54">
        <f t="shared" si="138"/>
        <v>0</v>
      </c>
      <c r="Y119" s="54">
        <f t="shared" si="139"/>
        <v>0</v>
      </c>
      <c r="Z119" s="54">
        <f t="shared" si="140"/>
        <v>0</v>
      </c>
      <c r="AA119" s="54">
        <f t="shared" ca="1" si="141"/>
        <v>0</v>
      </c>
      <c r="AB119" s="45" t="s">
        <v>9</v>
      </c>
      <c r="AD119" s="242">
        <f t="shared" si="121"/>
        <v>0</v>
      </c>
      <c r="AE119" s="242">
        <f t="shared" ca="1" si="122"/>
        <v>0</v>
      </c>
    </row>
    <row r="120" spans="1:31" ht="15.95" customHeight="1" outlineLevel="1" x14ac:dyDescent="0.2">
      <c r="A120" s="63" t="s">
        <v>161</v>
      </c>
      <c r="B120" s="54">
        <v>0</v>
      </c>
      <c r="C120" s="54">
        <v>0</v>
      </c>
      <c r="D120" s="54">
        <v>0</v>
      </c>
      <c r="E120" s="54">
        <v>0</v>
      </c>
      <c r="F120" s="54">
        <v>0</v>
      </c>
      <c r="G120" s="54">
        <v>0</v>
      </c>
      <c r="H120" s="54">
        <v>0</v>
      </c>
      <c r="I120" s="54">
        <v>0</v>
      </c>
      <c r="J120" s="54">
        <v>0</v>
      </c>
      <c r="K120" s="54">
        <v>10</v>
      </c>
      <c r="L120" s="54">
        <v>58</v>
      </c>
      <c r="M120" s="54">
        <v>60</v>
      </c>
      <c r="N120" s="54">
        <v>43</v>
      </c>
      <c r="O120" s="54">
        <v>43</v>
      </c>
      <c r="P120" s="54">
        <v>45</v>
      </c>
      <c r="Q120" s="54">
        <v>47</v>
      </c>
      <c r="R120" s="132">
        <v>83</v>
      </c>
      <c r="S120" s="132">
        <v>721</v>
      </c>
      <c r="T120" s="54">
        <v>427</v>
      </c>
      <c r="U120" s="54">
        <v>445</v>
      </c>
      <c r="W120" s="54">
        <f t="shared" si="137"/>
        <v>0</v>
      </c>
      <c r="X120" s="54">
        <f t="shared" si="138"/>
        <v>0</v>
      </c>
      <c r="Y120" s="54">
        <f t="shared" si="139"/>
        <v>60</v>
      </c>
      <c r="Z120" s="54">
        <f t="shared" si="140"/>
        <v>47</v>
      </c>
      <c r="AA120" s="54">
        <f t="shared" ca="1" si="141"/>
        <v>445</v>
      </c>
      <c r="AB120" s="45" t="s">
        <v>9</v>
      </c>
      <c r="AD120" s="242">
        <f t="shared" si="121"/>
        <v>0</v>
      </c>
      <c r="AE120" s="242">
        <f t="shared" ca="1" si="122"/>
        <v>0</v>
      </c>
    </row>
    <row r="121" spans="1:31" ht="15.95" customHeight="1" outlineLevel="1" x14ac:dyDescent="0.2">
      <c r="A121" s="63" t="s">
        <v>162</v>
      </c>
      <c r="B121" s="54">
        <v>0</v>
      </c>
      <c r="C121" s="54">
        <v>0</v>
      </c>
      <c r="D121" s="54">
        <v>0</v>
      </c>
      <c r="E121" s="54">
        <v>0</v>
      </c>
      <c r="F121" s="54">
        <v>0</v>
      </c>
      <c r="G121" s="54">
        <v>0</v>
      </c>
      <c r="H121" s="54">
        <v>0</v>
      </c>
      <c r="I121" s="54">
        <v>376</v>
      </c>
      <c r="J121" s="54">
        <v>1978</v>
      </c>
      <c r="K121" s="54">
        <v>3235</v>
      </c>
      <c r="L121" s="54">
        <v>4733</v>
      </c>
      <c r="M121" s="54">
        <v>5389</v>
      </c>
      <c r="N121" s="54">
        <v>8151</v>
      </c>
      <c r="O121" s="54">
        <v>11158</v>
      </c>
      <c r="P121" s="54">
        <v>13506</v>
      </c>
      <c r="Q121" s="54">
        <v>15633</v>
      </c>
      <c r="R121" s="133">
        <v>17934</v>
      </c>
      <c r="S121" s="133">
        <v>0</v>
      </c>
      <c r="T121" s="54">
        <v>0</v>
      </c>
      <c r="U121" s="54">
        <v>0</v>
      </c>
      <c r="W121" s="54">
        <f t="shared" si="137"/>
        <v>0</v>
      </c>
      <c r="X121" s="54">
        <f t="shared" si="138"/>
        <v>376</v>
      </c>
      <c r="Y121" s="54">
        <f t="shared" si="139"/>
        <v>5389</v>
      </c>
      <c r="Z121" s="54">
        <f t="shared" si="140"/>
        <v>15633</v>
      </c>
      <c r="AA121" s="54">
        <f t="shared" ca="1" si="141"/>
        <v>0</v>
      </c>
      <c r="AB121" s="45" t="s">
        <v>9</v>
      </c>
      <c r="AD121" s="242">
        <f t="shared" si="121"/>
        <v>0</v>
      </c>
      <c r="AE121" s="242">
        <f t="shared" ca="1" si="122"/>
        <v>0</v>
      </c>
    </row>
    <row r="122" spans="1:31" ht="15.95" customHeight="1" outlineLevel="1" x14ac:dyDescent="0.2">
      <c r="A122" s="63" t="s">
        <v>159</v>
      </c>
      <c r="B122" s="54">
        <v>0</v>
      </c>
      <c r="C122" s="54">
        <v>0</v>
      </c>
      <c r="D122" s="54">
        <v>0</v>
      </c>
      <c r="E122" s="54">
        <v>0</v>
      </c>
      <c r="F122" s="54">
        <v>0</v>
      </c>
      <c r="G122" s="54">
        <v>0</v>
      </c>
      <c r="H122" s="54">
        <v>0</v>
      </c>
      <c r="I122" s="54">
        <v>0</v>
      </c>
      <c r="J122" s="54">
        <v>0</v>
      </c>
      <c r="K122" s="54">
        <v>0</v>
      </c>
      <c r="L122" s="54">
        <v>0</v>
      </c>
      <c r="M122" s="54">
        <v>0</v>
      </c>
      <c r="N122" s="54">
        <v>0</v>
      </c>
      <c r="O122" s="54">
        <v>0</v>
      </c>
      <c r="P122" s="54">
        <v>0</v>
      </c>
      <c r="Q122" s="54">
        <v>0</v>
      </c>
      <c r="R122" s="132">
        <v>0</v>
      </c>
      <c r="S122" s="132">
        <v>0</v>
      </c>
      <c r="T122" s="54">
        <v>0</v>
      </c>
      <c r="U122" s="54">
        <v>0</v>
      </c>
      <c r="W122" s="54">
        <f t="shared" si="137"/>
        <v>0</v>
      </c>
      <c r="X122" s="54">
        <f t="shared" si="138"/>
        <v>0</v>
      </c>
      <c r="Y122" s="54">
        <f t="shared" si="139"/>
        <v>0</v>
      </c>
      <c r="Z122" s="54">
        <f t="shared" si="140"/>
        <v>0</v>
      </c>
      <c r="AA122" s="54">
        <f t="shared" ca="1" si="141"/>
        <v>0</v>
      </c>
      <c r="AB122" s="45" t="s">
        <v>9</v>
      </c>
      <c r="AD122" s="242">
        <f t="shared" si="121"/>
        <v>0</v>
      </c>
      <c r="AE122" s="242">
        <f t="shared" ca="1" si="122"/>
        <v>0</v>
      </c>
    </row>
    <row r="123" spans="1:31" ht="15.95" customHeight="1" outlineLevel="1" x14ac:dyDescent="0.2">
      <c r="A123" s="63" t="s">
        <v>160</v>
      </c>
      <c r="B123" s="54">
        <v>0</v>
      </c>
      <c r="C123" s="54">
        <v>0</v>
      </c>
      <c r="D123" s="54">
        <v>0</v>
      </c>
      <c r="E123" s="54">
        <v>0</v>
      </c>
      <c r="F123" s="54">
        <v>0</v>
      </c>
      <c r="G123" s="54">
        <v>0</v>
      </c>
      <c r="H123" s="54">
        <v>0</v>
      </c>
      <c r="I123" s="54">
        <v>0</v>
      </c>
      <c r="J123" s="54">
        <v>0</v>
      </c>
      <c r="K123" s="54">
        <v>0</v>
      </c>
      <c r="L123" s="54">
        <v>0</v>
      </c>
      <c r="M123" s="54">
        <v>0</v>
      </c>
      <c r="N123" s="54">
        <v>0</v>
      </c>
      <c r="O123" s="54">
        <v>0</v>
      </c>
      <c r="P123" s="54">
        <v>0</v>
      </c>
      <c r="Q123" s="54">
        <v>0</v>
      </c>
      <c r="R123" s="132">
        <v>0</v>
      </c>
      <c r="S123" s="132">
        <v>1448</v>
      </c>
      <c r="T123" s="54">
        <v>1599</v>
      </c>
      <c r="U123" s="54">
        <v>1770</v>
      </c>
      <c r="W123" s="54">
        <f t="shared" si="137"/>
        <v>0</v>
      </c>
      <c r="X123" s="54">
        <f t="shared" si="138"/>
        <v>0</v>
      </c>
      <c r="Y123" s="54">
        <f t="shared" si="139"/>
        <v>0</v>
      </c>
      <c r="Z123" s="54">
        <f t="shared" si="140"/>
        <v>0</v>
      </c>
      <c r="AA123" s="54">
        <f t="shared" ca="1" si="141"/>
        <v>1770</v>
      </c>
      <c r="AB123" s="45" t="s">
        <v>9</v>
      </c>
      <c r="AD123" s="242">
        <f t="shared" si="121"/>
        <v>0</v>
      </c>
      <c r="AE123" s="242">
        <f t="shared" ca="1" si="122"/>
        <v>0</v>
      </c>
    </row>
    <row r="124" spans="1:31" ht="15.95" customHeight="1" outlineLevel="1" x14ac:dyDescent="0.2">
      <c r="A124" s="63" t="s">
        <v>157</v>
      </c>
      <c r="B124" s="54">
        <v>0</v>
      </c>
      <c r="C124" s="54">
        <v>0</v>
      </c>
      <c r="D124" s="54">
        <v>0</v>
      </c>
      <c r="E124" s="54">
        <v>0</v>
      </c>
      <c r="F124" s="54">
        <v>0</v>
      </c>
      <c r="G124" s="54">
        <v>0</v>
      </c>
      <c r="H124" s="54">
        <v>0</v>
      </c>
      <c r="I124" s="54">
        <v>0</v>
      </c>
      <c r="J124" s="54">
        <v>0</v>
      </c>
      <c r="K124" s="54">
        <v>0</v>
      </c>
      <c r="L124" s="54">
        <v>0</v>
      </c>
      <c r="M124" s="54">
        <v>0</v>
      </c>
      <c r="N124" s="54">
        <v>0</v>
      </c>
      <c r="O124" s="54">
        <v>33671</v>
      </c>
      <c r="P124" s="54">
        <v>31612</v>
      </c>
      <c r="Q124" s="54">
        <v>30952</v>
      </c>
      <c r="R124" s="132">
        <v>29570</v>
      </c>
      <c r="S124" s="132">
        <v>29087</v>
      </c>
      <c r="T124" s="54">
        <v>28954</v>
      </c>
      <c r="U124" s="54">
        <v>28874</v>
      </c>
      <c r="W124" s="54">
        <f t="shared" si="137"/>
        <v>0</v>
      </c>
      <c r="X124" s="54">
        <f t="shared" si="138"/>
        <v>0</v>
      </c>
      <c r="Y124" s="54">
        <f t="shared" si="139"/>
        <v>0</v>
      </c>
      <c r="Z124" s="54">
        <f t="shared" si="140"/>
        <v>30952</v>
      </c>
      <c r="AA124" s="54">
        <f t="shared" ca="1" si="141"/>
        <v>28874</v>
      </c>
      <c r="AB124" s="45" t="s">
        <v>9</v>
      </c>
      <c r="AD124" s="242">
        <f t="shared" si="121"/>
        <v>0</v>
      </c>
      <c r="AE124" s="242">
        <f t="shared" ca="1" si="122"/>
        <v>0</v>
      </c>
    </row>
    <row r="125" spans="1:31" ht="15.95" customHeight="1" outlineLevel="1" x14ac:dyDescent="0.2">
      <c r="A125" s="63" t="s">
        <v>163</v>
      </c>
      <c r="B125" s="54">
        <v>0</v>
      </c>
      <c r="C125" s="54">
        <v>0</v>
      </c>
      <c r="D125" s="54">
        <v>0</v>
      </c>
      <c r="E125" s="54">
        <v>0</v>
      </c>
      <c r="F125" s="54">
        <v>0</v>
      </c>
      <c r="G125" s="54">
        <v>0</v>
      </c>
      <c r="H125" s="54">
        <v>0</v>
      </c>
      <c r="I125" s="54">
        <v>0</v>
      </c>
      <c r="J125" s="54">
        <v>0</v>
      </c>
      <c r="K125" s="54">
        <v>0</v>
      </c>
      <c r="L125" s="54">
        <v>0</v>
      </c>
      <c r="M125" s="54">
        <v>0</v>
      </c>
      <c r="N125" s="54">
        <v>0</v>
      </c>
      <c r="O125" s="54">
        <v>0</v>
      </c>
      <c r="P125" s="54">
        <v>0</v>
      </c>
      <c r="Q125" s="54">
        <v>1179</v>
      </c>
      <c r="R125" s="54">
        <v>1288</v>
      </c>
      <c r="S125" s="54">
        <v>49283</v>
      </c>
      <c r="T125" s="54">
        <v>48798</v>
      </c>
      <c r="U125" s="54">
        <v>48548</v>
      </c>
      <c r="W125" s="54">
        <f t="shared" si="137"/>
        <v>0</v>
      </c>
      <c r="X125" s="54">
        <f t="shared" si="138"/>
        <v>0</v>
      </c>
      <c r="Y125" s="54">
        <f t="shared" si="139"/>
        <v>0</v>
      </c>
      <c r="Z125" s="54">
        <f t="shared" si="140"/>
        <v>1179</v>
      </c>
      <c r="AA125" s="54">
        <f t="shared" ca="1" si="141"/>
        <v>48548</v>
      </c>
      <c r="AB125" s="45" t="s">
        <v>9</v>
      </c>
      <c r="AD125" s="242">
        <f t="shared" si="121"/>
        <v>0</v>
      </c>
      <c r="AE125" s="242">
        <f t="shared" ca="1" si="122"/>
        <v>0</v>
      </c>
    </row>
    <row r="126" spans="1:31" ht="15.95" customHeight="1" outlineLevel="1" x14ac:dyDescent="0.2">
      <c r="A126" s="61" t="s">
        <v>165</v>
      </c>
      <c r="B126" s="62">
        <v>65113</v>
      </c>
      <c r="C126" s="62">
        <v>65090</v>
      </c>
      <c r="D126" s="62">
        <v>65073</v>
      </c>
      <c r="E126" s="62">
        <v>38356</v>
      </c>
      <c r="F126" s="62">
        <v>65044</v>
      </c>
      <c r="G126" s="62">
        <v>64965</v>
      </c>
      <c r="H126" s="62">
        <v>87450</v>
      </c>
      <c r="I126" s="62">
        <f t="shared" ref="I126:N126" si="145">SUM(I127:I133)</f>
        <v>63115</v>
      </c>
      <c r="J126" s="62">
        <f t="shared" si="145"/>
        <v>26248</v>
      </c>
      <c r="K126" s="62">
        <f t="shared" si="145"/>
        <v>23753</v>
      </c>
      <c r="L126" s="62">
        <f t="shared" si="145"/>
        <v>16527</v>
      </c>
      <c r="M126" s="62">
        <f t="shared" si="145"/>
        <v>-36912</v>
      </c>
      <c r="N126" s="62">
        <f t="shared" si="145"/>
        <v>-47852</v>
      </c>
      <c r="O126" s="62">
        <f t="shared" ref="O126:T126" si="146">SUM(O127:O133)</f>
        <v>-97703</v>
      </c>
      <c r="P126" s="62">
        <f t="shared" si="146"/>
        <v>-114992</v>
      </c>
      <c r="Q126" s="62">
        <f t="shared" si="146"/>
        <v>-124780</v>
      </c>
      <c r="R126" s="62">
        <f t="shared" si="146"/>
        <v>-127434</v>
      </c>
      <c r="S126" s="62">
        <f t="shared" si="146"/>
        <v>-119240</v>
      </c>
      <c r="T126" s="62">
        <f t="shared" si="146"/>
        <v>-120064</v>
      </c>
      <c r="U126" s="62">
        <f t="shared" ref="U126" si="147">SUM(U127:U133)</f>
        <v>-125777</v>
      </c>
      <c r="W126" s="62">
        <f t="shared" si="137"/>
        <v>38356</v>
      </c>
      <c r="X126" s="62">
        <f t="shared" si="138"/>
        <v>63115</v>
      </c>
      <c r="Y126" s="62">
        <f t="shared" si="139"/>
        <v>-36912</v>
      </c>
      <c r="Z126" s="62">
        <f t="shared" si="140"/>
        <v>-124780</v>
      </c>
      <c r="AA126" s="62">
        <f t="shared" ca="1" si="141"/>
        <v>-125777</v>
      </c>
      <c r="AB126" s="45" t="s">
        <v>9</v>
      </c>
      <c r="AD126" s="242">
        <f t="shared" si="121"/>
        <v>0</v>
      </c>
      <c r="AE126" s="242">
        <f t="shared" ca="1" si="122"/>
        <v>0</v>
      </c>
    </row>
    <row r="127" spans="1:31" ht="15.95" customHeight="1" outlineLevel="1" x14ac:dyDescent="0.2">
      <c r="A127" s="63" t="s">
        <v>166</v>
      </c>
      <c r="B127" s="54">
        <v>65164</v>
      </c>
      <c r="C127" s="54">
        <v>65164</v>
      </c>
      <c r="D127" s="54">
        <v>65164</v>
      </c>
      <c r="E127" s="54">
        <v>65164</v>
      </c>
      <c r="F127" s="54">
        <v>65164</v>
      </c>
      <c r="G127" s="54">
        <v>65164</v>
      </c>
      <c r="H127" s="54">
        <v>82353</v>
      </c>
      <c r="I127" s="54">
        <v>100244</v>
      </c>
      <c r="J127" s="54">
        <v>100244</v>
      </c>
      <c r="K127" s="54">
        <v>100244</v>
      </c>
      <c r="L127" s="54">
        <v>100244</v>
      </c>
      <c r="M127" s="54">
        <v>100244</v>
      </c>
      <c r="N127" s="54">
        <v>100244</v>
      </c>
      <c r="O127" s="54">
        <v>100244</v>
      </c>
      <c r="P127" s="54">
        <v>100244</v>
      </c>
      <c r="Q127" s="54">
        <v>100244</v>
      </c>
      <c r="R127" s="54">
        <v>100244</v>
      </c>
      <c r="S127" s="54">
        <v>100244</v>
      </c>
      <c r="T127" s="54">
        <v>100244</v>
      </c>
      <c r="U127" s="54">
        <v>100244</v>
      </c>
      <c r="W127" s="54">
        <f t="shared" si="137"/>
        <v>65164</v>
      </c>
      <c r="X127" s="54">
        <f t="shared" si="138"/>
        <v>100244</v>
      </c>
      <c r="Y127" s="54">
        <f t="shared" si="139"/>
        <v>100244</v>
      </c>
      <c r="Z127" s="54">
        <f t="shared" si="140"/>
        <v>100244</v>
      </c>
      <c r="AA127" s="54">
        <f t="shared" ca="1" si="141"/>
        <v>100244</v>
      </c>
      <c r="AB127" s="45" t="s">
        <v>9</v>
      </c>
      <c r="AD127" s="242">
        <f t="shared" si="121"/>
        <v>0</v>
      </c>
      <c r="AE127" s="242">
        <f t="shared" ca="1" si="122"/>
        <v>0</v>
      </c>
    </row>
    <row r="128" spans="1:31" ht="15.95" customHeight="1" outlineLevel="1" x14ac:dyDescent="0.25">
      <c r="A128" s="63" t="s">
        <v>167</v>
      </c>
      <c r="B128" s="54">
        <v>0</v>
      </c>
      <c r="C128" s="54">
        <v>0</v>
      </c>
      <c r="D128" s="54">
        <v>0</v>
      </c>
      <c r="E128" s="54">
        <v>0</v>
      </c>
      <c r="F128" s="54">
        <v>0</v>
      </c>
      <c r="G128" s="54">
        <v>0</v>
      </c>
      <c r="H128" s="54">
        <v>0</v>
      </c>
      <c r="I128" s="54">
        <v>0</v>
      </c>
      <c r="J128" s="54">
        <v>0</v>
      </c>
      <c r="K128" s="54">
        <v>0</v>
      </c>
      <c r="L128" s="54">
        <v>0</v>
      </c>
      <c r="M128" s="54">
        <v>0</v>
      </c>
      <c r="N128" s="54">
        <v>0</v>
      </c>
      <c r="O128" s="54">
        <v>0</v>
      </c>
      <c r="P128" s="54">
        <v>0</v>
      </c>
      <c r="Q128" s="54">
        <v>0</v>
      </c>
      <c r="R128" s="131">
        <v>0</v>
      </c>
      <c r="S128" s="131">
        <v>0</v>
      </c>
      <c r="T128" s="54">
        <v>0</v>
      </c>
      <c r="U128" s="54">
        <v>0</v>
      </c>
      <c r="W128" s="54">
        <f t="shared" si="137"/>
        <v>0</v>
      </c>
      <c r="X128" s="54">
        <f t="shared" si="138"/>
        <v>0</v>
      </c>
      <c r="Y128" s="54">
        <f t="shared" si="139"/>
        <v>0</v>
      </c>
      <c r="Z128" s="54">
        <f t="shared" si="140"/>
        <v>0</v>
      </c>
      <c r="AA128" s="54">
        <f t="shared" ca="1" si="141"/>
        <v>0</v>
      </c>
      <c r="AB128" s="45" t="s">
        <v>9</v>
      </c>
      <c r="AD128" s="242">
        <f t="shared" si="121"/>
        <v>0</v>
      </c>
      <c r="AE128" s="242">
        <f t="shared" ca="1" si="122"/>
        <v>0</v>
      </c>
    </row>
    <row r="129" spans="1:31" ht="15.95" customHeight="1" outlineLevel="1" x14ac:dyDescent="0.25">
      <c r="A129" s="63" t="s">
        <v>145</v>
      </c>
      <c r="B129" s="54">
        <v>0</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131">
        <v>0</v>
      </c>
      <c r="S129" s="131">
        <v>0</v>
      </c>
      <c r="T129" s="54">
        <v>0</v>
      </c>
      <c r="U129" s="54">
        <v>0</v>
      </c>
      <c r="W129" s="54">
        <f t="shared" si="137"/>
        <v>0</v>
      </c>
      <c r="X129" s="54">
        <f t="shared" si="138"/>
        <v>0</v>
      </c>
      <c r="Y129" s="54">
        <f t="shared" si="139"/>
        <v>0</v>
      </c>
      <c r="Z129" s="54">
        <f t="shared" si="140"/>
        <v>0</v>
      </c>
      <c r="AA129" s="54">
        <f t="shared" ca="1" si="141"/>
        <v>0</v>
      </c>
      <c r="AB129" s="45" t="s">
        <v>9</v>
      </c>
      <c r="AD129" s="242">
        <f t="shared" si="121"/>
        <v>0</v>
      </c>
      <c r="AE129" s="242">
        <f t="shared" ca="1" si="122"/>
        <v>0</v>
      </c>
    </row>
    <row r="130" spans="1:31" ht="15.95" customHeight="1" outlineLevel="1" x14ac:dyDescent="0.25">
      <c r="A130" s="63" t="s">
        <v>168</v>
      </c>
      <c r="B130" s="54">
        <v>0</v>
      </c>
      <c r="C130" s="54">
        <v>0</v>
      </c>
      <c r="D130" s="54">
        <v>0</v>
      </c>
      <c r="E130" s="54">
        <v>0</v>
      </c>
      <c r="F130" s="54">
        <v>0</v>
      </c>
      <c r="G130" s="54">
        <v>0</v>
      </c>
      <c r="H130" s="54">
        <v>0</v>
      </c>
      <c r="I130" s="54">
        <v>0</v>
      </c>
      <c r="J130" s="54">
        <v>0</v>
      </c>
      <c r="K130" s="54">
        <v>0</v>
      </c>
      <c r="L130" s="54">
        <v>0</v>
      </c>
      <c r="M130" s="54">
        <v>0</v>
      </c>
      <c r="N130" s="54">
        <v>0</v>
      </c>
      <c r="O130" s="54">
        <v>0</v>
      </c>
      <c r="P130" s="54">
        <v>0</v>
      </c>
      <c r="Q130" s="54">
        <v>0</v>
      </c>
      <c r="R130" s="131">
        <v>0</v>
      </c>
      <c r="S130" s="131">
        <v>0</v>
      </c>
      <c r="T130" s="54">
        <v>0</v>
      </c>
      <c r="U130" s="54">
        <v>0</v>
      </c>
      <c r="W130" s="54">
        <f t="shared" si="137"/>
        <v>0</v>
      </c>
      <c r="X130" s="54">
        <f t="shared" si="138"/>
        <v>0</v>
      </c>
      <c r="Y130" s="54">
        <f t="shared" si="139"/>
        <v>0</v>
      </c>
      <c r="Z130" s="54">
        <f t="shared" si="140"/>
        <v>0</v>
      </c>
      <c r="AA130" s="54">
        <f t="shared" ca="1" si="141"/>
        <v>0</v>
      </c>
      <c r="AB130" s="45" t="s">
        <v>9</v>
      </c>
      <c r="AD130" s="242">
        <f t="shared" si="121"/>
        <v>0</v>
      </c>
      <c r="AE130" s="242">
        <f t="shared" ca="1" si="122"/>
        <v>0</v>
      </c>
    </row>
    <row r="131" spans="1:31" ht="15.95" customHeight="1" outlineLevel="1" x14ac:dyDescent="0.2">
      <c r="A131" s="63" t="s">
        <v>169</v>
      </c>
      <c r="B131" s="54">
        <v>0</v>
      </c>
      <c r="C131" s="54">
        <v>-51</v>
      </c>
      <c r="D131" s="54">
        <v>-51</v>
      </c>
      <c r="E131" s="54">
        <v>5660</v>
      </c>
      <c r="F131" s="54">
        <v>32355</v>
      </c>
      <c r="G131" s="54">
        <v>-113</v>
      </c>
      <c r="H131" s="54">
        <v>-113</v>
      </c>
      <c r="I131" s="54">
        <v>-37129</v>
      </c>
      <c r="J131" s="54">
        <v>-63824</v>
      </c>
      <c r="K131" s="54">
        <v>-63824</v>
      </c>
      <c r="L131" s="54">
        <v>-63824</v>
      </c>
      <c r="M131" s="54">
        <v>-137155</v>
      </c>
      <c r="N131" s="54">
        <v>-140439</v>
      </c>
      <c r="O131" s="54">
        <v>-181439</v>
      </c>
      <c r="P131" s="54">
        <v>-223439</v>
      </c>
      <c r="Q131" s="54">
        <v>-225026</v>
      </c>
      <c r="R131" s="54">
        <v>-225026</v>
      </c>
      <c r="S131" s="54">
        <v>-225026</v>
      </c>
      <c r="T131" s="54">
        <v>-240027</v>
      </c>
      <c r="U131" s="54">
        <v>-226024</v>
      </c>
      <c r="W131" s="54">
        <f t="shared" si="137"/>
        <v>5660</v>
      </c>
      <c r="X131" s="54">
        <f t="shared" si="138"/>
        <v>-37129</v>
      </c>
      <c r="Y131" s="54">
        <f t="shared" si="139"/>
        <v>-137155</v>
      </c>
      <c r="Z131" s="54">
        <f t="shared" si="140"/>
        <v>-225026</v>
      </c>
      <c r="AA131" s="54">
        <f t="shared" ca="1" si="141"/>
        <v>-226024</v>
      </c>
      <c r="AB131" s="45" t="s">
        <v>9</v>
      </c>
      <c r="AD131" s="242">
        <f t="shared" si="121"/>
        <v>0</v>
      </c>
      <c r="AE131" s="242">
        <f t="shared" ca="1" si="122"/>
        <v>0</v>
      </c>
    </row>
    <row r="132" spans="1:31" ht="15.95" customHeight="1" outlineLevel="1" x14ac:dyDescent="0.2">
      <c r="A132" s="63" t="s">
        <v>170</v>
      </c>
      <c r="B132" s="54">
        <v>-51</v>
      </c>
      <c r="C132" s="54">
        <v>-23</v>
      </c>
      <c r="D132" s="54">
        <v>-40</v>
      </c>
      <c r="E132" s="54">
        <v>-32468</v>
      </c>
      <c r="F132" s="54">
        <v>-32475</v>
      </c>
      <c r="G132" s="54">
        <v>-86</v>
      </c>
      <c r="H132" s="54">
        <v>5210</v>
      </c>
      <c r="I132" s="54">
        <v>0</v>
      </c>
      <c r="J132" s="54">
        <v>-10172</v>
      </c>
      <c r="K132" s="54">
        <v>-12667</v>
      </c>
      <c r="L132" s="54">
        <v>-19893</v>
      </c>
      <c r="M132" s="54">
        <v>-1</v>
      </c>
      <c r="N132" s="54">
        <v>-7657</v>
      </c>
      <c r="O132" s="54">
        <v>-16508</v>
      </c>
      <c r="P132" s="54">
        <v>8203</v>
      </c>
      <c r="Q132" s="54">
        <v>2</v>
      </c>
      <c r="R132" s="54">
        <v>-2652</v>
      </c>
      <c r="S132" s="54">
        <v>5542</v>
      </c>
      <c r="T132" s="54">
        <v>19719</v>
      </c>
      <c r="U132" s="54">
        <v>3</v>
      </c>
      <c r="W132" s="54">
        <f t="shared" si="137"/>
        <v>-32468</v>
      </c>
      <c r="X132" s="54">
        <f t="shared" si="138"/>
        <v>0</v>
      </c>
      <c r="Y132" s="54">
        <f t="shared" si="139"/>
        <v>-1</v>
      </c>
      <c r="Z132" s="54">
        <f t="shared" si="140"/>
        <v>2</v>
      </c>
      <c r="AA132" s="54">
        <f t="shared" ca="1" si="141"/>
        <v>3</v>
      </c>
      <c r="AB132" s="45" t="s">
        <v>9</v>
      </c>
      <c r="AD132" s="242">
        <f t="shared" si="121"/>
        <v>0</v>
      </c>
      <c r="AE132" s="242">
        <f t="shared" ca="1" si="122"/>
        <v>0</v>
      </c>
    </row>
    <row r="133" spans="1:31" ht="15.95" customHeight="1" outlineLevel="1" x14ac:dyDescent="0.2">
      <c r="A133" s="63" t="s">
        <v>171</v>
      </c>
      <c r="B133" s="54">
        <v>0</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W133" s="54">
        <f t="shared" si="137"/>
        <v>0</v>
      </c>
      <c r="X133" s="54">
        <f t="shared" si="138"/>
        <v>0</v>
      </c>
      <c r="Y133" s="54">
        <f t="shared" si="139"/>
        <v>0</v>
      </c>
      <c r="Z133" s="54">
        <f t="shared" si="140"/>
        <v>0</v>
      </c>
      <c r="AA133" s="54">
        <f t="shared" ca="1" si="141"/>
        <v>0</v>
      </c>
      <c r="AB133" s="45" t="s">
        <v>9</v>
      </c>
      <c r="AD133" s="242">
        <f>Q133-Z133</f>
        <v>0</v>
      </c>
      <c r="AE133" s="242">
        <f t="shared" ca="1" si="122"/>
        <v>0</v>
      </c>
    </row>
    <row r="134" spans="1:31" ht="15.95" customHeight="1" collapsed="1" x14ac:dyDescent="0.2">
      <c r="P134" s="242">
        <f>P70-P99</f>
        <v>0</v>
      </c>
      <c r="Q134" s="242">
        <f>Q70-Q99</f>
        <v>0</v>
      </c>
      <c r="R134" s="242">
        <f>R70-R99</f>
        <v>0</v>
      </c>
      <c r="S134" s="242">
        <f>S70-S99</f>
        <v>0</v>
      </c>
      <c r="T134" s="242">
        <f>T70-T99</f>
        <v>0</v>
      </c>
      <c r="U134" s="242">
        <f>U70-U99</f>
        <v>0</v>
      </c>
      <c r="AB134" s="45" t="s">
        <v>9</v>
      </c>
    </row>
    <row r="135" spans="1:31" s="42" customFormat="1" ht="15.95" customHeight="1" x14ac:dyDescent="0.2">
      <c r="A135" s="39" t="s">
        <v>172</v>
      </c>
      <c r="B135" s="40"/>
      <c r="C135" s="40"/>
      <c r="D135" s="40"/>
      <c r="E135" s="40"/>
      <c r="F135" s="40"/>
      <c r="G135" s="40"/>
      <c r="H135" s="40"/>
      <c r="I135" s="40"/>
      <c r="J135" s="40"/>
      <c r="K135" s="40"/>
      <c r="L135" s="40"/>
      <c r="M135" s="40"/>
      <c r="N135" s="40"/>
      <c r="O135" s="40"/>
      <c r="P135" s="40"/>
      <c r="Q135" s="40"/>
      <c r="R135" s="40"/>
      <c r="S135" s="40"/>
      <c r="T135" s="40"/>
      <c r="U135" s="40"/>
      <c r="W135" s="40"/>
      <c r="X135" s="40"/>
      <c r="Y135" s="40"/>
      <c r="Z135" s="40"/>
      <c r="AA135" s="40"/>
      <c r="AB135" s="41" t="s">
        <v>9</v>
      </c>
    </row>
    <row r="136" spans="1:31" ht="15.95" customHeight="1" outlineLevel="1" x14ac:dyDescent="0.2">
      <c r="A136" s="55" t="s">
        <v>85</v>
      </c>
      <c r="B136" s="56">
        <v>172520</v>
      </c>
      <c r="C136" s="56">
        <v>40659</v>
      </c>
      <c r="D136" s="56">
        <v>183683</v>
      </c>
      <c r="E136" s="56">
        <v>236077</v>
      </c>
      <c r="F136" s="56">
        <v>147494</v>
      </c>
      <c r="G136" s="56">
        <v>97619</v>
      </c>
      <c r="H136" s="56">
        <v>219555</v>
      </c>
      <c r="I136" s="56">
        <f t="shared" ref="I136:N136" si="148">SUM(I137:I144)</f>
        <v>258394</v>
      </c>
      <c r="J136" s="56">
        <f t="shared" si="148"/>
        <v>70247</v>
      </c>
      <c r="K136" s="56">
        <f t="shared" si="148"/>
        <v>85380</v>
      </c>
      <c r="L136" s="56">
        <f t="shared" si="148"/>
        <v>70824</v>
      </c>
      <c r="M136" s="56">
        <f t="shared" si="148"/>
        <v>86937</v>
      </c>
      <c r="N136" s="56">
        <f t="shared" si="148"/>
        <v>74604</v>
      </c>
      <c r="O136" s="56">
        <f t="shared" ref="O136:T136" si="149">SUM(O137:O144)</f>
        <v>94386</v>
      </c>
      <c r="P136" s="56">
        <f t="shared" si="149"/>
        <v>38409</v>
      </c>
      <c r="Q136" s="56">
        <f t="shared" si="149"/>
        <v>53874</v>
      </c>
      <c r="R136" s="56">
        <f t="shared" si="149"/>
        <v>73717</v>
      </c>
      <c r="S136" s="56">
        <f t="shared" si="149"/>
        <v>68686</v>
      </c>
      <c r="T136" s="56">
        <f t="shared" si="149"/>
        <v>48824</v>
      </c>
      <c r="U136" s="56">
        <f t="shared" ref="U136" si="150">SUM(U137:U144)</f>
        <v>56604</v>
      </c>
      <c r="W136" s="56">
        <f t="shared" ref="W136:W167" si="151">SUM(B136:E136)</f>
        <v>632939</v>
      </c>
      <c r="X136" s="56">
        <f t="shared" ref="X136:X167" si="152">SUM(F136:I136)</f>
        <v>723062</v>
      </c>
      <c r="Y136" s="56">
        <f t="shared" ref="Y136:Y167" si="153">SUM(J136:M136)</f>
        <v>313388</v>
      </c>
      <c r="Z136" s="56">
        <f>SUM(N136:Q136)</f>
        <v>261273</v>
      </c>
      <c r="AA136" s="56">
        <f>SUM(R136:V136)</f>
        <v>247831</v>
      </c>
      <c r="AB136" s="45" t="s">
        <v>9</v>
      </c>
      <c r="AD136" s="242">
        <f>SUM(N136:Q136)-Z136</f>
        <v>0</v>
      </c>
      <c r="AE136" s="242">
        <f t="shared" ref="AE136:AE187" si="154">SUM(R136:V136)-AA136</f>
        <v>0</v>
      </c>
    </row>
    <row r="137" spans="1:31" ht="15.95" customHeight="1" outlineLevel="1" x14ac:dyDescent="0.2">
      <c r="A137" s="57" t="s">
        <v>86</v>
      </c>
      <c r="B137" s="58">
        <v>0</v>
      </c>
      <c r="C137" s="58">
        <v>0</v>
      </c>
      <c r="D137" s="58">
        <v>0</v>
      </c>
      <c r="E137" s="58">
        <v>0</v>
      </c>
      <c r="F137" s="58">
        <v>0</v>
      </c>
      <c r="G137" s="58">
        <v>0</v>
      </c>
      <c r="H137" s="58">
        <v>4751</v>
      </c>
      <c r="I137" s="58">
        <v>2616</v>
      </c>
      <c r="J137" s="58">
        <v>6035</v>
      </c>
      <c r="K137" s="58">
        <v>6036</v>
      </c>
      <c r="L137" s="58">
        <v>6536</v>
      </c>
      <c r="M137" s="58">
        <v>6476</v>
      </c>
      <c r="N137" s="58">
        <v>6462</v>
      </c>
      <c r="O137" s="58">
        <v>7991</v>
      </c>
      <c r="P137" s="58">
        <v>7936</v>
      </c>
      <c r="Q137" s="58">
        <v>7937</v>
      </c>
      <c r="R137" s="58">
        <v>7936</v>
      </c>
      <c r="S137" s="58">
        <v>7965</v>
      </c>
      <c r="T137" s="58">
        <v>8029</v>
      </c>
      <c r="U137" s="58">
        <v>8021</v>
      </c>
      <c r="W137" s="58">
        <f t="shared" si="151"/>
        <v>0</v>
      </c>
      <c r="X137" s="58">
        <f t="shared" si="152"/>
        <v>7367</v>
      </c>
      <c r="Y137" s="58">
        <f t="shared" si="153"/>
        <v>25083</v>
      </c>
      <c r="Z137" s="58">
        <f t="shared" ref="Z137:Z187" si="155">SUM(N137:Q137)</f>
        <v>30326</v>
      </c>
      <c r="AA137" s="58">
        <f t="shared" ref="AA137:AA187" si="156">SUM(R137:V137)</f>
        <v>31951</v>
      </c>
      <c r="AB137" s="45" t="s">
        <v>9</v>
      </c>
      <c r="AD137" s="242">
        <f t="shared" ref="AD137:AD187" si="157">SUM(N137:Q137)-Z137</f>
        <v>0</v>
      </c>
      <c r="AE137" s="242">
        <f t="shared" si="154"/>
        <v>0</v>
      </c>
    </row>
    <row r="138" spans="1:31" ht="15.95" customHeight="1" outlineLevel="1" x14ac:dyDescent="0.2">
      <c r="A138" s="57" t="s">
        <v>87</v>
      </c>
      <c r="B138" s="58">
        <v>0</v>
      </c>
      <c r="C138" s="58">
        <v>0</v>
      </c>
      <c r="D138" s="58">
        <v>0</v>
      </c>
      <c r="E138" s="58">
        <v>0</v>
      </c>
      <c r="F138" s="58">
        <v>0</v>
      </c>
      <c r="G138" s="58">
        <v>0</v>
      </c>
      <c r="H138" s="58">
        <v>0</v>
      </c>
      <c r="I138" s="58">
        <v>0</v>
      </c>
      <c r="J138" s="58">
        <v>0</v>
      </c>
      <c r="K138" s="58">
        <v>0</v>
      </c>
      <c r="L138" s="58">
        <v>0</v>
      </c>
      <c r="M138" s="58">
        <v>0</v>
      </c>
      <c r="N138" s="58">
        <v>0</v>
      </c>
      <c r="O138" s="58">
        <v>0</v>
      </c>
      <c r="P138" s="58">
        <v>0</v>
      </c>
      <c r="Q138" s="58">
        <v>0</v>
      </c>
      <c r="R138" s="58">
        <v>0</v>
      </c>
      <c r="S138" s="58">
        <v>0</v>
      </c>
      <c r="T138" s="58">
        <v>0</v>
      </c>
      <c r="U138" s="58">
        <v>0</v>
      </c>
      <c r="W138" s="58">
        <f t="shared" si="151"/>
        <v>0</v>
      </c>
      <c r="X138" s="58">
        <f t="shared" si="152"/>
        <v>0</v>
      </c>
      <c r="Y138" s="58">
        <f t="shared" si="153"/>
        <v>0</v>
      </c>
      <c r="Z138" s="58">
        <f t="shared" si="155"/>
        <v>0</v>
      </c>
      <c r="AA138" s="58">
        <f t="shared" si="156"/>
        <v>0</v>
      </c>
      <c r="AB138" s="45" t="s">
        <v>9</v>
      </c>
      <c r="AD138" s="242">
        <f t="shared" si="157"/>
        <v>0</v>
      </c>
      <c r="AE138" s="242">
        <f t="shared" si="154"/>
        <v>0</v>
      </c>
    </row>
    <row r="139" spans="1:31" ht="15.95" customHeight="1" outlineLevel="1" x14ac:dyDescent="0.2">
      <c r="A139" s="57" t="s">
        <v>88</v>
      </c>
      <c r="B139" s="58">
        <v>0</v>
      </c>
      <c r="C139" s="58">
        <v>0</v>
      </c>
      <c r="D139" s="58">
        <v>0</v>
      </c>
      <c r="E139" s="58">
        <v>0</v>
      </c>
      <c r="F139" s="58">
        <v>0</v>
      </c>
      <c r="G139" s="58">
        <v>0</v>
      </c>
      <c r="H139" s="58">
        <v>33403</v>
      </c>
      <c r="I139" s="58">
        <v>125521</v>
      </c>
      <c r="J139" s="58">
        <v>64212</v>
      </c>
      <c r="K139" s="58">
        <v>79344</v>
      </c>
      <c r="L139" s="58">
        <v>64288</v>
      </c>
      <c r="M139" s="58">
        <v>80461</v>
      </c>
      <c r="N139" s="58">
        <v>68142</v>
      </c>
      <c r="O139" s="58">
        <v>35543</v>
      </c>
      <c r="P139" s="58">
        <v>35851</v>
      </c>
      <c r="Q139" s="58">
        <v>35693</v>
      </c>
      <c r="R139" s="137">
        <v>36186</v>
      </c>
      <c r="S139" s="58">
        <v>36785</v>
      </c>
      <c r="T139" s="58">
        <v>36865</v>
      </c>
      <c r="U139" s="58">
        <v>37007</v>
      </c>
      <c r="W139" s="58">
        <f t="shared" si="151"/>
        <v>0</v>
      </c>
      <c r="X139" s="58">
        <f t="shared" si="152"/>
        <v>158924</v>
      </c>
      <c r="Y139" s="58">
        <f t="shared" si="153"/>
        <v>288305</v>
      </c>
      <c r="Z139" s="58">
        <f t="shared" si="155"/>
        <v>175229</v>
      </c>
      <c r="AA139" s="58">
        <f t="shared" si="156"/>
        <v>146843</v>
      </c>
      <c r="AB139" s="91" t="s">
        <v>9</v>
      </c>
      <c r="AC139" s="21"/>
      <c r="AD139" s="242">
        <f t="shared" si="157"/>
        <v>0</v>
      </c>
      <c r="AE139" s="242">
        <f t="shared" si="154"/>
        <v>0</v>
      </c>
    </row>
    <row r="140" spans="1:31" ht="15.95" customHeight="1" outlineLevel="1" x14ac:dyDescent="0.2">
      <c r="A140" s="57" t="s">
        <v>89</v>
      </c>
      <c r="B140" s="58">
        <v>0</v>
      </c>
      <c r="C140" s="58">
        <v>0</v>
      </c>
      <c r="D140" s="58">
        <v>0</v>
      </c>
      <c r="E140" s="58">
        <v>0</v>
      </c>
      <c r="F140" s="58">
        <v>0</v>
      </c>
      <c r="G140" s="58">
        <v>0</v>
      </c>
      <c r="H140" s="58">
        <v>0</v>
      </c>
      <c r="I140" s="58">
        <v>0</v>
      </c>
      <c r="J140" s="58">
        <v>0</v>
      </c>
      <c r="K140" s="58">
        <v>0</v>
      </c>
      <c r="L140" s="58">
        <v>0</v>
      </c>
      <c r="M140" s="58">
        <v>0</v>
      </c>
      <c r="N140" s="58">
        <v>0</v>
      </c>
      <c r="O140" s="58">
        <v>0</v>
      </c>
      <c r="P140" s="58">
        <v>0</v>
      </c>
      <c r="Q140" s="58">
        <v>0</v>
      </c>
      <c r="R140" s="135">
        <v>0</v>
      </c>
      <c r="S140" s="58">
        <v>0</v>
      </c>
      <c r="T140" s="58">
        <v>0</v>
      </c>
      <c r="U140" s="58">
        <v>0</v>
      </c>
      <c r="W140" s="58">
        <f t="shared" si="151"/>
        <v>0</v>
      </c>
      <c r="X140" s="58">
        <f t="shared" si="152"/>
        <v>0</v>
      </c>
      <c r="Y140" s="58">
        <f t="shared" si="153"/>
        <v>0</v>
      </c>
      <c r="Z140" s="58">
        <f t="shared" si="155"/>
        <v>0</v>
      </c>
      <c r="AA140" s="58">
        <f t="shared" si="156"/>
        <v>0</v>
      </c>
      <c r="AB140" s="45" t="s">
        <v>9</v>
      </c>
      <c r="AD140" s="242">
        <f t="shared" si="157"/>
        <v>0</v>
      </c>
      <c r="AE140" s="242">
        <f t="shared" si="154"/>
        <v>0</v>
      </c>
    </row>
    <row r="141" spans="1:31" ht="15.95" customHeight="1" outlineLevel="1" x14ac:dyDescent="0.2">
      <c r="A141" s="57" t="s">
        <v>90</v>
      </c>
      <c r="B141" s="58">
        <v>0</v>
      </c>
      <c r="C141" s="58">
        <v>0</v>
      </c>
      <c r="D141" s="58">
        <v>0</v>
      </c>
      <c r="E141" s="58">
        <v>0</v>
      </c>
      <c r="F141" s="58">
        <v>0</v>
      </c>
      <c r="G141" s="58">
        <v>0</v>
      </c>
      <c r="H141" s="58">
        <v>0</v>
      </c>
      <c r="I141" s="58">
        <v>0</v>
      </c>
      <c r="J141" s="58">
        <v>0</v>
      </c>
      <c r="K141" s="58">
        <v>0</v>
      </c>
      <c r="L141" s="58">
        <v>0</v>
      </c>
      <c r="M141" s="58">
        <v>0</v>
      </c>
      <c r="N141" s="58">
        <v>0</v>
      </c>
      <c r="O141" s="58">
        <v>50852</v>
      </c>
      <c r="P141" s="58">
        <v>-5378</v>
      </c>
      <c r="Q141" s="58">
        <v>10244</v>
      </c>
      <c r="R141" s="135">
        <v>29595</v>
      </c>
      <c r="S141" s="58">
        <v>23936</v>
      </c>
      <c r="T141" s="58">
        <v>3930</v>
      </c>
      <c r="U141" s="58">
        <v>11576</v>
      </c>
      <c r="W141" s="58">
        <f t="shared" si="151"/>
        <v>0</v>
      </c>
      <c r="X141" s="58">
        <f t="shared" si="152"/>
        <v>0</v>
      </c>
      <c r="Y141" s="58">
        <f t="shared" si="153"/>
        <v>0</v>
      </c>
      <c r="Z141" s="58">
        <f t="shared" si="155"/>
        <v>55718</v>
      </c>
      <c r="AA141" s="58">
        <f t="shared" si="156"/>
        <v>69037</v>
      </c>
      <c r="AB141" s="45" t="s">
        <v>9</v>
      </c>
      <c r="AD141" s="242">
        <f t="shared" si="157"/>
        <v>0</v>
      </c>
      <c r="AE141" s="242">
        <f t="shared" si="154"/>
        <v>0</v>
      </c>
    </row>
    <row r="142" spans="1:31" ht="15.95" customHeight="1" outlineLevel="1" x14ac:dyDescent="0.2">
      <c r="A142" s="57" t="s">
        <v>91</v>
      </c>
      <c r="B142" s="58">
        <v>172520</v>
      </c>
      <c r="C142" s="58">
        <v>40659</v>
      </c>
      <c r="D142" s="58">
        <v>183683</v>
      </c>
      <c r="E142" s="58">
        <v>236077</v>
      </c>
      <c r="F142" s="58">
        <v>147494</v>
      </c>
      <c r="G142" s="58">
        <v>97619</v>
      </c>
      <c r="H142" s="58">
        <v>181401</v>
      </c>
      <c r="I142" s="58">
        <v>130257</v>
      </c>
      <c r="J142" s="58">
        <v>0</v>
      </c>
      <c r="K142" s="58">
        <v>0</v>
      </c>
      <c r="L142" s="58">
        <v>0</v>
      </c>
      <c r="M142" s="58">
        <v>0</v>
      </c>
      <c r="N142" s="58">
        <v>0</v>
      </c>
      <c r="O142" s="58">
        <v>0</v>
      </c>
      <c r="P142" s="58">
        <v>0</v>
      </c>
      <c r="Q142" s="58">
        <v>0</v>
      </c>
      <c r="R142" s="58">
        <v>0</v>
      </c>
      <c r="S142" s="58">
        <v>0</v>
      </c>
      <c r="T142" s="58">
        <v>0</v>
      </c>
      <c r="U142" s="58">
        <v>0</v>
      </c>
      <c r="W142" s="58">
        <f t="shared" si="151"/>
        <v>632939</v>
      </c>
      <c r="X142" s="58">
        <f t="shared" si="152"/>
        <v>556771</v>
      </c>
      <c r="Y142" s="58">
        <f t="shared" si="153"/>
        <v>0</v>
      </c>
      <c r="Z142" s="58">
        <f t="shared" si="155"/>
        <v>0</v>
      </c>
      <c r="AA142" s="58">
        <f t="shared" si="156"/>
        <v>0</v>
      </c>
      <c r="AB142" s="45" t="s">
        <v>9</v>
      </c>
      <c r="AD142" s="242">
        <f t="shared" si="157"/>
        <v>0</v>
      </c>
      <c r="AE142" s="242">
        <f t="shared" si="154"/>
        <v>0</v>
      </c>
    </row>
    <row r="143" spans="1:31" ht="15.95" customHeight="1" outlineLevel="1" x14ac:dyDescent="0.2">
      <c r="A143" s="57" t="s">
        <v>173</v>
      </c>
      <c r="B143" s="58">
        <v>0</v>
      </c>
      <c r="C143" s="58">
        <v>0</v>
      </c>
      <c r="D143" s="58">
        <v>0</v>
      </c>
      <c r="E143" s="58">
        <v>0</v>
      </c>
      <c r="F143" s="58">
        <v>0</v>
      </c>
      <c r="G143" s="58">
        <v>0</v>
      </c>
      <c r="H143" s="58">
        <v>0</v>
      </c>
      <c r="I143" s="58">
        <v>0</v>
      </c>
      <c r="J143" s="58">
        <v>0</v>
      </c>
      <c r="K143" s="58">
        <v>0</v>
      </c>
      <c r="L143" s="58">
        <v>0</v>
      </c>
      <c r="M143" s="58">
        <v>0</v>
      </c>
      <c r="N143" s="58">
        <v>0</v>
      </c>
      <c r="O143" s="58">
        <v>0</v>
      </c>
      <c r="P143" s="58">
        <v>0</v>
      </c>
      <c r="Q143" s="58">
        <v>0</v>
      </c>
      <c r="R143" s="135">
        <v>0</v>
      </c>
      <c r="S143" s="58">
        <v>0</v>
      </c>
      <c r="T143" s="58">
        <v>0</v>
      </c>
      <c r="U143" s="58">
        <v>0</v>
      </c>
      <c r="W143" s="58">
        <f t="shared" si="151"/>
        <v>0</v>
      </c>
      <c r="X143" s="58">
        <f t="shared" si="152"/>
        <v>0</v>
      </c>
      <c r="Y143" s="58">
        <f t="shared" si="153"/>
        <v>0</v>
      </c>
      <c r="Z143" s="58">
        <f t="shared" si="155"/>
        <v>0</v>
      </c>
      <c r="AA143" s="58">
        <f t="shared" si="156"/>
        <v>0</v>
      </c>
      <c r="AB143" s="45" t="s">
        <v>9</v>
      </c>
      <c r="AD143" s="242">
        <f t="shared" si="157"/>
        <v>0</v>
      </c>
      <c r="AE143" s="242">
        <f t="shared" si="154"/>
        <v>0</v>
      </c>
    </row>
    <row r="144" spans="1:31" ht="15.95" customHeight="1" outlineLevel="1" x14ac:dyDescent="0.2">
      <c r="A144" s="57" t="s">
        <v>174</v>
      </c>
      <c r="B144" s="58">
        <v>0</v>
      </c>
      <c r="C144" s="58">
        <v>0</v>
      </c>
      <c r="D144" s="58">
        <v>0</v>
      </c>
      <c r="E144" s="58">
        <v>0</v>
      </c>
      <c r="F144" s="58">
        <v>0</v>
      </c>
      <c r="G144" s="58">
        <v>0</v>
      </c>
      <c r="H144" s="58">
        <v>0</v>
      </c>
      <c r="I144" s="58">
        <v>0</v>
      </c>
      <c r="J144" s="58">
        <v>0</v>
      </c>
      <c r="K144" s="58">
        <v>0</v>
      </c>
      <c r="L144" s="58">
        <v>0</v>
      </c>
      <c r="M144" s="58">
        <v>0</v>
      </c>
      <c r="N144" s="58">
        <v>0</v>
      </c>
      <c r="O144" s="58">
        <v>0</v>
      </c>
      <c r="P144" s="58">
        <v>0</v>
      </c>
      <c r="Q144" s="58">
        <v>0</v>
      </c>
      <c r="R144" s="135">
        <v>0</v>
      </c>
      <c r="S144" s="58">
        <v>0</v>
      </c>
      <c r="T144" s="58">
        <v>0</v>
      </c>
      <c r="U144" s="58">
        <v>0</v>
      </c>
      <c r="W144" s="58">
        <f t="shared" si="151"/>
        <v>0</v>
      </c>
      <c r="X144" s="58">
        <f t="shared" si="152"/>
        <v>0</v>
      </c>
      <c r="Y144" s="58">
        <f t="shared" si="153"/>
        <v>0</v>
      </c>
      <c r="Z144" s="58">
        <f t="shared" si="155"/>
        <v>0</v>
      </c>
      <c r="AA144" s="58">
        <f t="shared" si="156"/>
        <v>0</v>
      </c>
      <c r="AB144" s="45" t="s">
        <v>9</v>
      </c>
      <c r="AD144" s="242">
        <f t="shared" si="157"/>
        <v>0</v>
      </c>
      <c r="AE144" s="242">
        <f t="shared" si="154"/>
        <v>0</v>
      </c>
    </row>
    <row r="145" spans="1:31" ht="15.95" customHeight="1" outlineLevel="1" x14ac:dyDescent="0.2">
      <c r="A145" s="55" t="s">
        <v>92</v>
      </c>
      <c r="B145" s="56">
        <v>-16649</v>
      </c>
      <c r="C145" s="56">
        <v>-3923</v>
      </c>
      <c r="D145" s="56">
        <v>-17725</v>
      </c>
      <c r="E145" s="56">
        <v>-19993</v>
      </c>
      <c r="F145" s="56">
        <v>-13644</v>
      </c>
      <c r="G145" s="56">
        <v>-9029</v>
      </c>
      <c r="H145" s="56">
        <v>-20461</v>
      </c>
      <c r="I145" s="56">
        <f t="shared" ref="I145:N145" si="158">SUM(I146:I159)</f>
        <v>-24365</v>
      </c>
      <c r="J145" s="56">
        <f t="shared" si="158"/>
        <v>-7011</v>
      </c>
      <c r="K145" s="56">
        <f t="shared" si="158"/>
        <v>-8406</v>
      </c>
      <c r="L145" s="56">
        <f t="shared" si="158"/>
        <v>-7104</v>
      </c>
      <c r="M145" s="56">
        <f t="shared" si="158"/>
        <v>-8594</v>
      </c>
      <c r="N145" s="56">
        <f t="shared" si="158"/>
        <v>-7451</v>
      </c>
      <c r="O145" s="56">
        <f t="shared" ref="O145:T145" si="159">SUM(O146:O159)</f>
        <v>-9301</v>
      </c>
      <c r="P145" s="56">
        <f t="shared" si="159"/>
        <v>-4175</v>
      </c>
      <c r="Q145" s="56">
        <f t="shared" si="159"/>
        <v>-5595</v>
      </c>
      <c r="R145" s="56">
        <f t="shared" si="159"/>
        <v>-7426</v>
      </c>
      <c r="S145" s="56">
        <f t="shared" si="159"/>
        <v>-6979</v>
      </c>
      <c r="T145" s="56">
        <f t="shared" si="159"/>
        <v>-5151</v>
      </c>
      <c r="U145" s="56">
        <f t="shared" ref="U145" si="160">SUM(U146:U159)</f>
        <v>-5872</v>
      </c>
      <c r="W145" s="56">
        <f t="shared" si="151"/>
        <v>-58290</v>
      </c>
      <c r="X145" s="56">
        <f t="shared" si="152"/>
        <v>-67499</v>
      </c>
      <c r="Y145" s="56">
        <f t="shared" si="153"/>
        <v>-31115</v>
      </c>
      <c r="Z145" s="56">
        <f t="shared" si="155"/>
        <v>-26522</v>
      </c>
      <c r="AA145" s="56">
        <f t="shared" si="156"/>
        <v>-25428</v>
      </c>
      <c r="AB145" s="45" t="s">
        <v>9</v>
      </c>
      <c r="AD145" s="242">
        <f t="shared" si="157"/>
        <v>0</v>
      </c>
      <c r="AE145" s="242">
        <f t="shared" si="154"/>
        <v>0</v>
      </c>
    </row>
    <row r="146" spans="1:31" ht="15.95" customHeight="1" outlineLevel="1" x14ac:dyDescent="0.2">
      <c r="A146" s="57" t="s">
        <v>93</v>
      </c>
      <c r="B146" s="58">
        <v>0</v>
      </c>
      <c r="C146" s="58">
        <v>0</v>
      </c>
      <c r="D146" s="58">
        <v>0</v>
      </c>
      <c r="E146" s="58">
        <v>0</v>
      </c>
      <c r="F146" s="58">
        <v>0</v>
      </c>
      <c r="G146" s="58">
        <v>0</v>
      </c>
      <c r="H146" s="58">
        <v>-194</v>
      </c>
      <c r="I146" s="58">
        <v>-586</v>
      </c>
      <c r="J146" s="58">
        <v>-650</v>
      </c>
      <c r="K146" s="58">
        <v>-651</v>
      </c>
      <c r="L146" s="58">
        <v>-703</v>
      </c>
      <c r="M146" s="58">
        <v>-702</v>
      </c>
      <c r="N146" s="58">
        <v>-702</v>
      </c>
      <c r="O146" s="58">
        <v>-727</v>
      </c>
      <c r="P146" s="58">
        <v>-784</v>
      </c>
      <c r="Q146" s="58">
        <v>-783</v>
      </c>
      <c r="R146" s="58">
        <v>-783</v>
      </c>
      <c r="S146" s="58">
        <v>-784</v>
      </c>
      <c r="T146" s="58">
        <v>-810</v>
      </c>
      <c r="U146" s="58">
        <v>-810</v>
      </c>
      <c r="W146" s="58">
        <f t="shared" si="151"/>
        <v>0</v>
      </c>
      <c r="X146" s="58">
        <f t="shared" si="152"/>
        <v>-780</v>
      </c>
      <c r="Y146" s="58">
        <f t="shared" si="153"/>
        <v>-2706</v>
      </c>
      <c r="Z146" s="58">
        <f t="shared" si="155"/>
        <v>-2996</v>
      </c>
      <c r="AA146" s="58">
        <f t="shared" si="156"/>
        <v>-3187</v>
      </c>
      <c r="AB146" s="45" t="s">
        <v>9</v>
      </c>
      <c r="AD146" s="242">
        <f t="shared" si="157"/>
        <v>0</v>
      </c>
      <c r="AE146" s="242">
        <f t="shared" si="154"/>
        <v>0</v>
      </c>
    </row>
    <row r="147" spans="1:31" ht="15.95" customHeight="1" outlineLevel="1" x14ac:dyDescent="0.2">
      <c r="A147" s="57" t="s">
        <v>94</v>
      </c>
      <c r="B147" s="58">
        <v>0</v>
      </c>
      <c r="C147" s="58">
        <v>0</v>
      </c>
      <c r="D147" s="58">
        <v>0</v>
      </c>
      <c r="E147" s="58">
        <v>0</v>
      </c>
      <c r="F147" s="58">
        <v>0</v>
      </c>
      <c r="G147" s="58">
        <v>0</v>
      </c>
      <c r="H147" s="58">
        <v>-894</v>
      </c>
      <c r="I147" s="58">
        <v>-2699</v>
      </c>
      <c r="J147" s="58">
        <v>-2996</v>
      </c>
      <c r="K147" s="58">
        <v>-2996</v>
      </c>
      <c r="L147" s="58">
        <v>-3239</v>
      </c>
      <c r="M147" s="58">
        <v>-3234</v>
      </c>
      <c r="N147" s="58">
        <v>-3233</v>
      </c>
      <c r="O147" s="58">
        <v>-3349</v>
      </c>
      <c r="P147" s="58">
        <v>-3612</v>
      </c>
      <c r="Q147" s="58">
        <v>-3607</v>
      </c>
      <c r="R147" s="58">
        <v>-3606</v>
      </c>
      <c r="S147" s="58">
        <v>-3611</v>
      </c>
      <c r="T147" s="58">
        <v>-3732</v>
      </c>
      <c r="U147" s="58">
        <v>-3730</v>
      </c>
      <c r="W147" s="58">
        <f t="shared" si="151"/>
        <v>0</v>
      </c>
      <c r="X147" s="58">
        <f t="shared" si="152"/>
        <v>-3593</v>
      </c>
      <c r="Y147" s="58">
        <f t="shared" si="153"/>
        <v>-12465</v>
      </c>
      <c r="Z147" s="58">
        <f t="shared" si="155"/>
        <v>-13801</v>
      </c>
      <c r="AA147" s="58">
        <f t="shared" si="156"/>
        <v>-14679</v>
      </c>
      <c r="AB147" s="45" t="s">
        <v>9</v>
      </c>
      <c r="AD147" s="242">
        <f t="shared" si="157"/>
        <v>0</v>
      </c>
      <c r="AE147" s="242">
        <f t="shared" si="154"/>
        <v>0</v>
      </c>
    </row>
    <row r="148" spans="1:31" ht="15.95" customHeight="1" outlineLevel="1" x14ac:dyDescent="0.2">
      <c r="A148" s="57" t="s">
        <v>175</v>
      </c>
      <c r="B148" s="58">
        <v>0</v>
      </c>
      <c r="C148" s="58">
        <v>0</v>
      </c>
      <c r="D148" s="58">
        <v>-3031</v>
      </c>
      <c r="E148" s="58">
        <v>-3896</v>
      </c>
      <c r="F148" s="58">
        <v>-2434</v>
      </c>
      <c r="G148" s="58">
        <v>-1610</v>
      </c>
      <c r="H148" s="58">
        <v>-3429</v>
      </c>
      <c r="I148" s="58">
        <v>-3677</v>
      </c>
      <c r="J148" s="58">
        <v>-509</v>
      </c>
      <c r="K148" s="58">
        <v>-758</v>
      </c>
      <c r="L148" s="58">
        <v>-465</v>
      </c>
      <c r="M148" s="58">
        <v>-733</v>
      </c>
      <c r="N148" s="58">
        <v>-529</v>
      </c>
      <c r="O148" s="58">
        <v>-830</v>
      </c>
      <c r="P148" s="58">
        <v>149</v>
      </c>
      <c r="Q148" s="58">
        <v>-106</v>
      </c>
      <c r="R148" s="58">
        <v>-433</v>
      </c>
      <c r="S148" s="58">
        <v>-350</v>
      </c>
      <c r="T148" s="58">
        <v>4</v>
      </c>
      <c r="U148" s="58">
        <v>-124</v>
      </c>
      <c r="W148" s="58">
        <f t="shared" si="151"/>
        <v>-6927</v>
      </c>
      <c r="X148" s="58">
        <f t="shared" si="152"/>
        <v>-11150</v>
      </c>
      <c r="Y148" s="58">
        <f t="shared" si="153"/>
        <v>-2465</v>
      </c>
      <c r="Z148" s="58">
        <f t="shared" si="155"/>
        <v>-1316</v>
      </c>
      <c r="AA148" s="58">
        <f t="shared" si="156"/>
        <v>-903</v>
      </c>
      <c r="AB148" s="45" t="s">
        <v>9</v>
      </c>
      <c r="AD148" s="242">
        <f t="shared" si="157"/>
        <v>0</v>
      </c>
      <c r="AE148" s="242">
        <f t="shared" si="154"/>
        <v>0</v>
      </c>
    </row>
    <row r="149" spans="1:31" ht="15.95" customHeight="1" outlineLevel="1" x14ac:dyDescent="0.2">
      <c r="A149" s="57" t="s">
        <v>176</v>
      </c>
      <c r="B149" s="58">
        <v>0</v>
      </c>
      <c r="C149" s="58">
        <v>0</v>
      </c>
      <c r="D149" s="58">
        <v>-13960</v>
      </c>
      <c r="E149" s="58">
        <v>-17941</v>
      </c>
      <c r="F149" s="58">
        <v>-11210</v>
      </c>
      <c r="G149" s="58">
        <v>-7419</v>
      </c>
      <c r="H149" s="58">
        <v>-15792</v>
      </c>
      <c r="I149" s="58">
        <v>-16938</v>
      </c>
      <c r="J149" s="58">
        <v>-2343</v>
      </c>
      <c r="K149" s="58">
        <v>-3492</v>
      </c>
      <c r="L149" s="58">
        <v>-2145</v>
      </c>
      <c r="M149" s="58">
        <v>-3373</v>
      </c>
      <c r="N149" s="58">
        <v>-2437</v>
      </c>
      <c r="O149" s="58">
        <v>-3824</v>
      </c>
      <c r="P149" s="58">
        <v>687</v>
      </c>
      <c r="Q149" s="58">
        <v>-488</v>
      </c>
      <c r="R149" s="58">
        <v>-1996</v>
      </c>
      <c r="S149" s="58">
        <v>-1612</v>
      </c>
      <c r="T149" s="58">
        <v>21</v>
      </c>
      <c r="U149" s="58">
        <v>-572</v>
      </c>
      <c r="W149" s="58">
        <f t="shared" si="151"/>
        <v>-31901</v>
      </c>
      <c r="X149" s="56">
        <f t="shared" si="152"/>
        <v>-51359</v>
      </c>
      <c r="Y149" s="56">
        <f t="shared" si="153"/>
        <v>-11353</v>
      </c>
      <c r="Z149" s="56">
        <f t="shared" si="155"/>
        <v>-6062</v>
      </c>
      <c r="AA149" s="58">
        <f t="shared" si="156"/>
        <v>-4159</v>
      </c>
      <c r="AB149" s="45" t="s">
        <v>9</v>
      </c>
      <c r="AD149" s="242">
        <f t="shared" si="157"/>
        <v>0</v>
      </c>
      <c r="AE149" s="242">
        <f t="shared" si="154"/>
        <v>0</v>
      </c>
    </row>
    <row r="150" spans="1:31" ht="15.95" customHeight="1" outlineLevel="1" x14ac:dyDescent="0.2">
      <c r="A150" s="57" t="s">
        <v>95</v>
      </c>
      <c r="B150" s="58">
        <v>0</v>
      </c>
      <c r="C150" s="58">
        <v>0</v>
      </c>
      <c r="D150" s="58">
        <v>0</v>
      </c>
      <c r="E150" s="58">
        <v>0</v>
      </c>
      <c r="F150" s="58">
        <v>0</v>
      </c>
      <c r="G150" s="58">
        <v>0</v>
      </c>
      <c r="H150" s="58">
        <v>0</v>
      </c>
      <c r="I150" s="58">
        <v>0</v>
      </c>
      <c r="J150" s="58">
        <v>0</v>
      </c>
      <c r="K150" s="58">
        <v>0</v>
      </c>
      <c r="L150" s="58">
        <v>0</v>
      </c>
      <c r="M150" s="58">
        <v>0</v>
      </c>
      <c r="N150" s="58">
        <v>0</v>
      </c>
      <c r="O150" s="58">
        <v>0</v>
      </c>
      <c r="P150" s="58">
        <v>0</v>
      </c>
      <c r="Q150" s="58">
        <v>0</v>
      </c>
      <c r="R150" s="130">
        <v>0</v>
      </c>
      <c r="S150" s="58">
        <v>0</v>
      </c>
      <c r="T150" s="58">
        <v>0</v>
      </c>
      <c r="U150" s="58">
        <v>0</v>
      </c>
      <c r="W150" s="58">
        <f t="shared" si="151"/>
        <v>0</v>
      </c>
      <c r="X150" s="58">
        <f t="shared" si="152"/>
        <v>0</v>
      </c>
      <c r="Y150" s="58">
        <f t="shared" si="153"/>
        <v>0</v>
      </c>
      <c r="Z150" s="58">
        <f t="shared" si="155"/>
        <v>0</v>
      </c>
      <c r="AA150" s="58">
        <f t="shared" si="156"/>
        <v>0</v>
      </c>
      <c r="AB150" s="45" t="s">
        <v>9</v>
      </c>
      <c r="AD150" s="242">
        <f t="shared" si="157"/>
        <v>0</v>
      </c>
      <c r="AE150" s="242">
        <f t="shared" si="154"/>
        <v>0</v>
      </c>
    </row>
    <row r="151" spans="1:31" ht="15.95" customHeight="1" outlineLevel="1" x14ac:dyDescent="0.2">
      <c r="A151" s="57" t="s">
        <v>96</v>
      </c>
      <c r="B151" s="58">
        <v>0</v>
      </c>
      <c r="C151" s="58">
        <v>0</v>
      </c>
      <c r="D151" s="58">
        <v>0</v>
      </c>
      <c r="E151" s="58">
        <v>0</v>
      </c>
      <c r="F151" s="58">
        <v>0</v>
      </c>
      <c r="G151" s="58">
        <v>0</v>
      </c>
      <c r="H151" s="58">
        <v>0</v>
      </c>
      <c r="I151" s="58">
        <v>0</v>
      </c>
      <c r="J151" s="58">
        <v>0</v>
      </c>
      <c r="K151" s="58">
        <v>0</v>
      </c>
      <c r="L151" s="58">
        <v>0</v>
      </c>
      <c r="M151" s="58">
        <v>0</v>
      </c>
      <c r="N151" s="58">
        <v>0</v>
      </c>
      <c r="O151" s="58">
        <v>0</v>
      </c>
      <c r="P151" s="58">
        <v>0</v>
      </c>
      <c r="Q151" s="58">
        <v>0</v>
      </c>
      <c r="R151" s="130">
        <v>0</v>
      </c>
      <c r="S151" s="58">
        <v>0</v>
      </c>
      <c r="T151" s="58">
        <v>0</v>
      </c>
      <c r="U151" s="58">
        <v>0</v>
      </c>
      <c r="W151" s="58">
        <f t="shared" si="151"/>
        <v>0</v>
      </c>
      <c r="X151" s="58">
        <f t="shared" si="152"/>
        <v>0</v>
      </c>
      <c r="Y151" s="58">
        <f t="shared" si="153"/>
        <v>0</v>
      </c>
      <c r="Z151" s="58">
        <f t="shared" si="155"/>
        <v>0</v>
      </c>
      <c r="AA151" s="58">
        <f t="shared" si="156"/>
        <v>0</v>
      </c>
      <c r="AB151" s="45" t="s">
        <v>9</v>
      </c>
      <c r="AD151" s="242">
        <f t="shared" si="157"/>
        <v>0</v>
      </c>
      <c r="AE151" s="242">
        <f t="shared" si="154"/>
        <v>0</v>
      </c>
    </row>
    <row r="152" spans="1:31" ht="15.95" customHeight="1" outlineLevel="1" x14ac:dyDescent="0.2">
      <c r="A152" s="57" t="s">
        <v>97</v>
      </c>
      <c r="B152" s="58">
        <v>0</v>
      </c>
      <c r="C152" s="58">
        <v>0</v>
      </c>
      <c r="D152" s="58">
        <v>0</v>
      </c>
      <c r="E152" s="58">
        <v>0</v>
      </c>
      <c r="F152" s="58">
        <v>0</v>
      </c>
      <c r="G152" s="58">
        <v>0</v>
      </c>
      <c r="H152" s="58">
        <v>0</v>
      </c>
      <c r="I152" s="58">
        <v>0</v>
      </c>
      <c r="J152" s="58">
        <v>0</v>
      </c>
      <c r="K152" s="58">
        <v>0</v>
      </c>
      <c r="L152" s="58">
        <v>0</v>
      </c>
      <c r="M152" s="58">
        <v>0</v>
      </c>
      <c r="N152" s="58">
        <v>0</v>
      </c>
      <c r="O152" s="58">
        <v>0</v>
      </c>
      <c r="P152" s="58">
        <v>0</v>
      </c>
      <c r="Q152" s="58">
        <v>0</v>
      </c>
      <c r="R152" s="130">
        <v>0</v>
      </c>
      <c r="S152" s="58">
        <v>0</v>
      </c>
      <c r="T152" s="58">
        <v>0</v>
      </c>
      <c r="U152" s="58">
        <v>0</v>
      </c>
      <c r="W152" s="58">
        <f t="shared" si="151"/>
        <v>0</v>
      </c>
      <c r="X152" s="58">
        <f t="shared" si="152"/>
        <v>0</v>
      </c>
      <c r="Y152" s="58">
        <f t="shared" si="153"/>
        <v>0</v>
      </c>
      <c r="Z152" s="58">
        <f t="shared" si="155"/>
        <v>0</v>
      </c>
      <c r="AA152" s="58">
        <f t="shared" si="156"/>
        <v>0</v>
      </c>
      <c r="AB152" s="45" t="s">
        <v>9</v>
      </c>
      <c r="AD152" s="242">
        <f t="shared" si="157"/>
        <v>0</v>
      </c>
      <c r="AE152" s="242">
        <f t="shared" si="154"/>
        <v>0</v>
      </c>
    </row>
    <row r="153" spans="1:31" ht="15.95" customHeight="1" outlineLevel="1" x14ac:dyDescent="0.2">
      <c r="A153" s="57" t="s">
        <v>98</v>
      </c>
      <c r="B153" s="58">
        <v>0</v>
      </c>
      <c r="C153" s="58">
        <v>0</v>
      </c>
      <c r="D153" s="58">
        <v>0</v>
      </c>
      <c r="E153" s="58">
        <v>0</v>
      </c>
      <c r="F153" s="58">
        <v>0</v>
      </c>
      <c r="G153" s="58">
        <v>0</v>
      </c>
      <c r="H153" s="58">
        <v>0</v>
      </c>
      <c r="I153" s="58">
        <v>0</v>
      </c>
      <c r="J153" s="58">
        <v>0</v>
      </c>
      <c r="K153" s="58">
        <v>0</v>
      </c>
      <c r="L153" s="58">
        <v>0</v>
      </c>
      <c r="M153" s="58">
        <v>0</v>
      </c>
      <c r="N153" s="58">
        <v>0</v>
      </c>
      <c r="O153" s="58">
        <v>0</v>
      </c>
      <c r="P153" s="58">
        <v>0</v>
      </c>
      <c r="Q153" s="58">
        <v>0</v>
      </c>
      <c r="R153" s="58">
        <v>0</v>
      </c>
      <c r="S153" s="58">
        <v>0</v>
      </c>
      <c r="T153" s="58">
        <v>0</v>
      </c>
      <c r="U153" s="58">
        <v>0</v>
      </c>
      <c r="W153" s="58">
        <f t="shared" si="151"/>
        <v>0</v>
      </c>
      <c r="X153" s="58">
        <f t="shared" si="152"/>
        <v>0</v>
      </c>
      <c r="Y153" s="58">
        <f t="shared" si="153"/>
        <v>0</v>
      </c>
      <c r="Z153" s="58">
        <f t="shared" si="155"/>
        <v>0</v>
      </c>
      <c r="AA153" s="58">
        <f t="shared" si="156"/>
        <v>0</v>
      </c>
      <c r="AB153" s="45" t="s">
        <v>9</v>
      </c>
      <c r="AD153" s="242">
        <f t="shared" si="157"/>
        <v>0</v>
      </c>
      <c r="AE153" s="242">
        <f t="shared" si="154"/>
        <v>0</v>
      </c>
    </row>
    <row r="154" spans="1:31" ht="15.95" customHeight="1" outlineLevel="1" x14ac:dyDescent="0.2">
      <c r="A154" s="57" t="s">
        <v>177</v>
      </c>
      <c r="B154" s="58">
        <v>0</v>
      </c>
      <c r="C154" s="58">
        <v>0</v>
      </c>
      <c r="D154" s="58">
        <v>0</v>
      </c>
      <c r="E154" s="58">
        <v>0</v>
      </c>
      <c r="F154" s="58">
        <v>0</v>
      </c>
      <c r="G154" s="58">
        <v>0</v>
      </c>
      <c r="H154" s="58">
        <v>0</v>
      </c>
      <c r="I154" s="58">
        <v>0</v>
      </c>
      <c r="J154" s="58">
        <v>0</v>
      </c>
      <c r="K154" s="58">
        <v>0</v>
      </c>
      <c r="L154" s="58">
        <v>0</v>
      </c>
      <c r="M154" s="58">
        <v>0</v>
      </c>
      <c r="N154" s="58">
        <v>0</v>
      </c>
      <c r="O154" s="58">
        <v>0</v>
      </c>
      <c r="P154" s="58">
        <v>0</v>
      </c>
      <c r="Q154" s="58">
        <v>0</v>
      </c>
      <c r="R154" s="58">
        <v>0</v>
      </c>
      <c r="S154" s="58">
        <v>0</v>
      </c>
      <c r="T154" s="58">
        <v>0</v>
      </c>
      <c r="U154" s="58">
        <v>0</v>
      </c>
      <c r="W154" s="58">
        <f t="shared" si="151"/>
        <v>0</v>
      </c>
      <c r="X154" s="58">
        <f t="shared" si="152"/>
        <v>0</v>
      </c>
      <c r="Y154" s="58">
        <f t="shared" si="153"/>
        <v>0</v>
      </c>
      <c r="Z154" s="58">
        <f t="shared" si="155"/>
        <v>0</v>
      </c>
      <c r="AA154" s="58">
        <f t="shared" si="156"/>
        <v>0</v>
      </c>
      <c r="AB154" s="45" t="s">
        <v>9</v>
      </c>
      <c r="AD154" s="242">
        <f t="shared" si="157"/>
        <v>0</v>
      </c>
      <c r="AE154" s="242">
        <f t="shared" si="154"/>
        <v>0</v>
      </c>
    </row>
    <row r="155" spans="1:31" ht="15.95" customHeight="1" outlineLevel="1" x14ac:dyDescent="0.2">
      <c r="A155" s="57" t="s">
        <v>99</v>
      </c>
      <c r="B155" s="58">
        <v>0</v>
      </c>
      <c r="C155" s="58">
        <v>0</v>
      </c>
      <c r="D155" s="58">
        <v>0</v>
      </c>
      <c r="E155" s="58">
        <v>0</v>
      </c>
      <c r="F155" s="58">
        <v>0</v>
      </c>
      <c r="G155" s="58">
        <v>0</v>
      </c>
      <c r="H155" s="58">
        <v>-42</v>
      </c>
      <c r="I155" s="58">
        <v>-129</v>
      </c>
      <c r="J155" s="58">
        <v>-142</v>
      </c>
      <c r="K155" s="58">
        <v>-141</v>
      </c>
      <c r="L155" s="58">
        <v>-152</v>
      </c>
      <c r="M155" s="58">
        <v>-153</v>
      </c>
      <c r="N155" s="58">
        <v>-152</v>
      </c>
      <c r="O155" s="58">
        <v>-158</v>
      </c>
      <c r="P155" s="58">
        <v>-170</v>
      </c>
      <c r="Q155" s="58">
        <v>-169</v>
      </c>
      <c r="R155" s="58">
        <v>-168</v>
      </c>
      <c r="S155" s="58">
        <v>-172</v>
      </c>
      <c r="T155" s="58">
        <v>-175</v>
      </c>
      <c r="U155" s="58">
        <v>-176</v>
      </c>
      <c r="W155" s="58">
        <f t="shared" si="151"/>
        <v>0</v>
      </c>
      <c r="X155" s="58">
        <f t="shared" si="152"/>
        <v>-171</v>
      </c>
      <c r="Y155" s="58">
        <f t="shared" si="153"/>
        <v>-588</v>
      </c>
      <c r="Z155" s="58">
        <f t="shared" si="155"/>
        <v>-649</v>
      </c>
      <c r="AA155" s="58">
        <f t="shared" si="156"/>
        <v>-691</v>
      </c>
      <c r="AB155" s="45" t="s">
        <v>9</v>
      </c>
      <c r="AD155" s="242">
        <f t="shared" si="157"/>
        <v>0</v>
      </c>
      <c r="AE155" s="242">
        <f t="shared" si="154"/>
        <v>0</v>
      </c>
    </row>
    <row r="156" spans="1:31" ht="15.95" customHeight="1" outlineLevel="1" x14ac:dyDescent="0.2">
      <c r="A156" s="57" t="s">
        <v>100</v>
      </c>
      <c r="B156" s="58">
        <v>0</v>
      </c>
      <c r="C156" s="58">
        <v>0</v>
      </c>
      <c r="D156" s="58">
        <v>0</v>
      </c>
      <c r="E156" s="58">
        <v>0</v>
      </c>
      <c r="F156" s="58">
        <v>0</v>
      </c>
      <c r="G156" s="58">
        <v>0</v>
      </c>
      <c r="H156" s="58">
        <v>-42</v>
      </c>
      <c r="I156" s="58">
        <v>-129</v>
      </c>
      <c r="J156" s="58">
        <v>-142</v>
      </c>
      <c r="K156" s="58">
        <v>-141</v>
      </c>
      <c r="L156" s="58">
        <v>-152</v>
      </c>
      <c r="M156" s="58">
        <v>-153</v>
      </c>
      <c r="N156" s="58">
        <v>-152</v>
      </c>
      <c r="O156" s="58">
        <v>-158</v>
      </c>
      <c r="P156" s="58">
        <v>-170</v>
      </c>
      <c r="Q156" s="58">
        <v>-169</v>
      </c>
      <c r="R156" s="58">
        <v>-168</v>
      </c>
      <c r="S156" s="58">
        <v>-172</v>
      </c>
      <c r="T156" s="58">
        <v>-175</v>
      </c>
      <c r="U156" s="58">
        <v>-176</v>
      </c>
      <c r="W156" s="58">
        <f t="shared" si="151"/>
        <v>0</v>
      </c>
      <c r="X156" s="58">
        <f t="shared" si="152"/>
        <v>-171</v>
      </c>
      <c r="Y156" s="58">
        <f t="shared" si="153"/>
        <v>-588</v>
      </c>
      <c r="Z156" s="58">
        <f t="shared" si="155"/>
        <v>-649</v>
      </c>
      <c r="AA156" s="58">
        <f t="shared" si="156"/>
        <v>-691</v>
      </c>
      <c r="AB156" s="45" t="s">
        <v>9</v>
      </c>
      <c r="AD156" s="242">
        <f t="shared" si="157"/>
        <v>0</v>
      </c>
      <c r="AE156" s="242">
        <f t="shared" si="154"/>
        <v>0</v>
      </c>
    </row>
    <row r="157" spans="1:31" ht="15.95" customHeight="1" outlineLevel="1" x14ac:dyDescent="0.2">
      <c r="A157" s="57" t="s">
        <v>101</v>
      </c>
      <c r="B157" s="58">
        <v>0</v>
      </c>
      <c r="C157" s="58">
        <v>0</v>
      </c>
      <c r="D157" s="58">
        <v>0</v>
      </c>
      <c r="E157" s="58">
        <v>0</v>
      </c>
      <c r="F157" s="58">
        <v>0</v>
      </c>
      <c r="G157" s="58">
        <v>0</v>
      </c>
      <c r="H157" s="58">
        <v>-21</v>
      </c>
      <c r="I157" s="58">
        <v>-64</v>
      </c>
      <c r="J157" s="58">
        <v>-71</v>
      </c>
      <c r="K157" s="58">
        <v>-70</v>
      </c>
      <c r="L157" s="58">
        <v>-77</v>
      </c>
      <c r="M157" s="58">
        <v>-76</v>
      </c>
      <c r="N157" s="58">
        <v>-76</v>
      </c>
      <c r="O157" s="58">
        <v>-79</v>
      </c>
      <c r="P157" s="58">
        <v>-85</v>
      </c>
      <c r="Q157" s="58">
        <v>-84</v>
      </c>
      <c r="R157" s="58">
        <v>-84</v>
      </c>
      <c r="S157" s="58">
        <v>-86</v>
      </c>
      <c r="T157" s="58">
        <v>-88</v>
      </c>
      <c r="U157" s="58">
        <v>-88</v>
      </c>
      <c r="W157" s="58">
        <f t="shared" si="151"/>
        <v>0</v>
      </c>
      <c r="X157" s="58">
        <f t="shared" si="152"/>
        <v>-85</v>
      </c>
      <c r="Y157" s="58">
        <f t="shared" si="153"/>
        <v>-294</v>
      </c>
      <c r="Z157" s="58">
        <f t="shared" si="155"/>
        <v>-324</v>
      </c>
      <c r="AA157" s="58">
        <f t="shared" si="156"/>
        <v>-346</v>
      </c>
      <c r="AB157" s="45" t="s">
        <v>9</v>
      </c>
      <c r="AD157" s="242">
        <f t="shared" si="157"/>
        <v>0</v>
      </c>
      <c r="AE157" s="242">
        <f t="shared" si="154"/>
        <v>0</v>
      </c>
    </row>
    <row r="158" spans="1:31" ht="15.95" customHeight="1" outlineLevel="1" x14ac:dyDescent="0.2">
      <c r="A158" s="57" t="s">
        <v>102</v>
      </c>
      <c r="B158" s="58">
        <v>0</v>
      </c>
      <c r="C158" s="58">
        <v>0</v>
      </c>
      <c r="D158" s="58">
        <v>0</v>
      </c>
      <c r="E158" s="58">
        <v>0</v>
      </c>
      <c r="F158" s="58">
        <v>0</v>
      </c>
      <c r="G158" s="58">
        <v>0</v>
      </c>
      <c r="H158" s="58">
        <v>-47</v>
      </c>
      <c r="I158" s="58">
        <v>-143</v>
      </c>
      <c r="J158" s="58">
        <v>-158</v>
      </c>
      <c r="K158" s="58">
        <v>-157</v>
      </c>
      <c r="L158" s="58">
        <v>-171</v>
      </c>
      <c r="M158" s="58">
        <v>-170</v>
      </c>
      <c r="N158" s="58">
        <v>-170</v>
      </c>
      <c r="O158" s="58">
        <v>-176</v>
      </c>
      <c r="P158" s="58">
        <v>-190</v>
      </c>
      <c r="Q158" s="58">
        <v>-189</v>
      </c>
      <c r="R158" s="58">
        <v>-188</v>
      </c>
      <c r="S158" s="58">
        <v>-192</v>
      </c>
      <c r="T158" s="58">
        <v>-196</v>
      </c>
      <c r="U158" s="58">
        <v>-196</v>
      </c>
      <c r="W158" s="58">
        <f t="shared" si="151"/>
        <v>0</v>
      </c>
      <c r="X158" s="58">
        <f t="shared" si="152"/>
        <v>-190</v>
      </c>
      <c r="Y158" s="58">
        <f t="shared" si="153"/>
        <v>-656</v>
      </c>
      <c r="Z158" s="58">
        <f t="shared" si="155"/>
        <v>-725</v>
      </c>
      <c r="AA158" s="58">
        <f t="shared" si="156"/>
        <v>-772</v>
      </c>
      <c r="AB158" s="45" t="s">
        <v>9</v>
      </c>
      <c r="AD158" s="242">
        <f t="shared" si="157"/>
        <v>0</v>
      </c>
      <c r="AE158" s="242">
        <f t="shared" si="154"/>
        <v>0</v>
      </c>
    </row>
    <row r="159" spans="1:31" ht="15.95" customHeight="1" outlineLevel="1" x14ac:dyDescent="0.2">
      <c r="A159" s="57" t="s">
        <v>178</v>
      </c>
      <c r="B159" s="58"/>
      <c r="C159" s="58"/>
      <c r="D159" s="58">
        <v>-734</v>
      </c>
      <c r="E159" s="58">
        <v>1844</v>
      </c>
      <c r="F159" s="58">
        <v>0</v>
      </c>
      <c r="G159" s="58">
        <v>0</v>
      </c>
      <c r="H159" s="58">
        <v>0</v>
      </c>
      <c r="I159" s="58">
        <v>0</v>
      </c>
      <c r="J159" s="58">
        <v>0</v>
      </c>
      <c r="K159" s="58">
        <v>0</v>
      </c>
      <c r="L159" s="58">
        <v>0</v>
      </c>
      <c r="M159" s="58">
        <v>0</v>
      </c>
      <c r="N159" s="58">
        <v>0</v>
      </c>
      <c r="O159" s="58">
        <v>0</v>
      </c>
      <c r="P159" s="58">
        <v>0</v>
      </c>
      <c r="Q159" s="58">
        <v>0</v>
      </c>
      <c r="R159" s="58">
        <v>0</v>
      </c>
      <c r="S159" s="58">
        <v>0</v>
      </c>
      <c r="T159" s="58">
        <v>0</v>
      </c>
      <c r="U159" s="58">
        <v>0</v>
      </c>
      <c r="W159" s="58">
        <f t="shared" si="151"/>
        <v>1110</v>
      </c>
      <c r="X159" s="58">
        <f t="shared" si="152"/>
        <v>0</v>
      </c>
      <c r="Y159" s="58">
        <f t="shared" si="153"/>
        <v>0</v>
      </c>
      <c r="Z159" s="58">
        <f t="shared" si="155"/>
        <v>0</v>
      </c>
      <c r="AA159" s="58">
        <f t="shared" si="156"/>
        <v>0</v>
      </c>
      <c r="AB159" s="45" t="s">
        <v>9</v>
      </c>
      <c r="AD159" s="242">
        <f t="shared" si="157"/>
        <v>0</v>
      </c>
      <c r="AE159" s="242">
        <f t="shared" si="154"/>
        <v>0</v>
      </c>
    </row>
    <row r="160" spans="1:31" ht="15.95" customHeight="1" outlineLevel="1" x14ac:dyDescent="0.2">
      <c r="A160" s="55" t="s">
        <v>103</v>
      </c>
      <c r="B160" s="56">
        <f t="shared" ref="B160:H160" si="161">B136+B145</f>
        <v>155871</v>
      </c>
      <c r="C160" s="56">
        <f t="shared" si="161"/>
        <v>36736</v>
      </c>
      <c r="D160" s="56">
        <f t="shared" si="161"/>
        <v>165958</v>
      </c>
      <c r="E160" s="56">
        <f t="shared" si="161"/>
        <v>216084</v>
      </c>
      <c r="F160" s="56">
        <f t="shared" si="161"/>
        <v>133850</v>
      </c>
      <c r="G160" s="56">
        <f t="shared" si="161"/>
        <v>88590</v>
      </c>
      <c r="H160" s="56">
        <f t="shared" si="161"/>
        <v>199094</v>
      </c>
      <c r="I160" s="56">
        <f t="shared" ref="I160:J160" si="162">I136+I145</f>
        <v>234029</v>
      </c>
      <c r="J160" s="56">
        <f t="shared" si="162"/>
        <v>63236</v>
      </c>
      <c r="K160" s="56">
        <f t="shared" ref="K160:L160" si="163">K136+K145</f>
        <v>76974</v>
      </c>
      <c r="L160" s="56">
        <f t="shared" si="163"/>
        <v>63720</v>
      </c>
      <c r="M160" s="56">
        <f t="shared" ref="M160:N160" si="164">M136+M145</f>
        <v>78343</v>
      </c>
      <c r="N160" s="56">
        <f t="shared" si="164"/>
        <v>67153</v>
      </c>
      <c r="O160" s="56">
        <f t="shared" ref="O160:T160" si="165">O136+O145</f>
        <v>85085</v>
      </c>
      <c r="P160" s="56">
        <f t="shared" si="165"/>
        <v>34234</v>
      </c>
      <c r="Q160" s="56">
        <f t="shared" si="165"/>
        <v>48279</v>
      </c>
      <c r="R160" s="56">
        <f t="shared" si="165"/>
        <v>66291</v>
      </c>
      <c r="S160" s="56">
        <f t="shared" si="165"/>
        <v>61707</v>
      </c>
      <c r="T160" s="56">
        <f t="shared" si="165"/>
        <v>43673</v>
      </c>
      <c r="U160" s="56">
        <f t="shared" ref="U160" si="166">U136+U145</f>
        <v>50732</v>
      </c>
      <c r="W160" s="56">
        <f t="shared" si="151"/>
        <v>574649</v>
      </c>
      <c r="X160" s="56">
        <f t="shared" si="152"/>
        <v>655563</v>
      </c>
      <c r="Y160" s="56">
        <f t="shared" si="153"/>
        <v>282273</v>
      </c>
      <c r="Z160" s="56">
        <f t="shared" si="155"/>
        <v>234751</v>
      </c>
      <c r="AA160" s="56">
        <f t="shared" si="156"/>
        <v>222403</v>
      </c>
      <c r="AB160" s="45" t="s">
        <v>9</v>
      </c>
      <c r="AD160" s="242">
        <f t="shared" si="157"/>
        <v>0</v>
      </c>
      <c r="AE160" s="242">
        <f t="shared" si="154"/>
        <v>0</v>
      </c>
    </row>
    <row r="161" spans="1:40" ht="15.95" customHeight="1" outlineLevel="1" x14ac:dyDescent="0.2">
      <c r="A161" s="55" t="s">
        <v>104</v>
      </c>
      <c r="B161" s="56">
        <v>-25578</v>
      </c>
      <c r="C161" s="56">
        <v>-100848</v>
      </c>
      <c r="D161" s="56">
        <v>-116294</v>
      </c>
      <c r="E161" s="56">
        <v>-161201</v>
      </c>
      <c r="F161" s="56">
        <v>-117419</v>
      </c>
      <c r="G161" s="56">
        <v>-91806</v>
      </c>
      <c r="H161" s="56">
        <v>-142620</v>
      </c>
      <c r="I161" s="56">
        <f t="shared" ref="I161:N161" si="167">SUM(I162:I165)</f>
        <v>-17536</v>
      </c>
      <c r="J161" s="56">
        <f t="shared" si="167"/>
        <v>-2872</v>
      </c>
      <c r="K161" s="56">
        <f t="shared" si="167"/>
        <v>-2949</v>
      </c>
      <c r="L161" s="56">
        <f t="shared" si="167"/>
        <v>-6715</v>
      </c>
      <c r="M161" s="56">
        <f t="shared" si="167"/>
        <v>-2884</v>
      </c>
      <c r="N161" s="56">
        <f t="shared" si="167"/>
        <v>-1986</v>
      </c>
      <c r="O161" s="56">
        <f t="shared" ref="O161:T161" si="168">SUM(O162:O165)</f>
        <v>-1941</v>
      </c>
      <c r="P161" s="56">
        <f t="shared" si="168"/>
        <v>191</v>
      </c>
      <c r="Q161" s="56">
        <f t="shared" si="168"/>
        <v>-3111</v>
      </c>
      <c r="R161" s="56">
        <f t="shared" si="168"/>
        <v>-2632</v>
      </c>
      <c r="S161" s="56">
        <f t="shared" si="168"/>
        <v>-2879</v>
      </c>
      <c r="T161" s="56">
        <f t="shared" si="168"/>
        <v>-5844</v>
      </c>
      <c r="U161" s="56">
        <f t="shared" ref="U161" si="169">SUM(U162:U165)</f>
        <v>-2575</v>
      </c>
      <c r="W161" s="56">
        <f t="shared" si="151"/>
        <v>-403921</v>
      </c>
      <c r="X161" s="56">
        <f t="shared" si="152"/>
        <v>-369381</v>
      </c>
      <c r="Y161" s="56">
        <f t="shared" si="153"/>
        <v>-15420</v>
      </c>
      <c r="Z161" s="56">
        <f t="shared" si="155"/>
        <v>-6847</v>
      </c>
      <c r="AA161" s="56">
        <f t="shared" si="156"/>
        <v>-13930</v>
      </c>
      <c r="AB161" s="45" t="s">
        <v>9</v>
      </c>
      <c r="AD161" s="242">
        <f t="shared" si="157"/>
        <v>0</v>
      </c>
      <c r="AE161" s="242">
        <f t="shared" si="154"/>
        <v>0</v>
      </c>
    </row>
    <row r="162" spans="1:40" ht="15.95" customHeight="1" outlineLevel="1" x14ac:dyDescent="0.2">
      <c r="A162" s="57" t="s">
        <v>105</v>
      </c>
      <c r="B162" s="58"/>
      <c r="C162" s="58"/>
      <c r="D162" s="58"/>
      <c r="E162" s="58"/>
      <c r="F162" s="58">
        <v>0</v>
      </c>
      <c r="G162" s="58">
        <v>0</v>
      </c>
      <c r="H162" s="58">
        <v>0</v>
      </c>
      <c r="I162" s="58">
        <v>0</v>
      </c>
      <c r="J162" s="58">
        <v>0</v>
      </c>
      <c r="K162" s="58">
        <v>0</v>
      </c>
      <c r="L162" s="58">
        <v>0</v>
      </c>
      <c r="M162" s="58">
        <v>0</v>
      </c>
      <c r="N162" s="58">
        <v>0</v>
      </c>
      <c r="O162" s="58">
        <v>0</v>
      </c>
      <c r="P162" s="58">
        <v>0</v>
      </c>
      <c r="Q162" s="58">
        <v>0</v>
      </c>
      <c r="R162" s="129">
        <v>0</v>
      </c>
      <c r="S162" s="58">
        <v>0</v>
      </c>
      <c r="T162" s="58">
        <v>0</v>
      </c>
      <c r="U162" s="58">
        <v>0</v>
      </c>
      <c r="W162" s="58">
        <f t="shared" si="151"/>
        <v>0</v>
      </c>
      <c r="X162" s="58">
        <f t="shared" si="152"/>
        <v>0</v>
      </c>
      <c r="Y162" s="58">
        <f t="shared" si="153"/>
        <v>0</v>
      </c>
      <c r="Z162" s="58">
        <f t="shared" si="155"/>
        <v>0</v>
      </c>
      <c r="AA162" s="58">
        <f t="shared" si="156"/>
        <v>0</v>
      </c>
      <c r="AB162" s="45" t="s">
        <v>9</v>
      </c>
      <c r="AD162" s="242">
        <f t="shared" si="157"/>
        <v>0</v>
      </c>
      <c r="AE162" s="242">
        <f t="shared" si="154"/>
        <v>0</v>
      </c>
    </row>
    <row r="163" spans="1:40" ht="15.95" customHeight="1" outlineLevel="1" x14ac:dyDescent="0.2">
      <c r="A163" s="57" t="s">
        <v>106</v>
      </c>
      <c r="B163" s="58">
        <v>0</v>
      </c>
      <c r="C163" s="58">
        <v>0</v>
      </c>
      <c r="D163" s="58"/>
      <c r="E163" s="58">
        <v>205</v>
      </c>
      <c r="F163" s="58">
        <v>52</v>
      </c>
      <c r="G163" s="58">
        <v>-130</v>
      </c>
      <c r="H163" s="58">
        <v>-180</v>
      </c>
      <c r="I163" s="58">
        <v>-730</v>
      </c>
      <c r="J163" s="58">
        <v>-2679</v>
      </c>
      <c r="K163" s="58">
        <v>-2673</v>
      </c>
      <c r="L163" s="58">
        <v>-1942</v>
      </c>
      <c r="M163" s="58">
        <v>-2739</v>
      </c>
      <c r="N163" s="58">
        <v>-1842</v>
      </c>
      <c r="O163" s="58">
        <v>-1855</v>
      </c>
      <c r="P163" s="58">
        <v>-2620</v>
      </c>
      <c r="Q163" s="58">
        <v>-3049</v>
      </c>
      <c r="R163" s="58">
        <v>-2567</v>
      </c>
      <c r="S163" s="58">
        <v>-2817</v>
      </c>
      <c r="T163" s="58">
        <v>-2909</v>
      </c>
      <c r="U163" s="58">
        <v>-2205</v>
      </c>
      <c r="W163" s="58">
        <f t="shared" si="151"/>
        <v>205</v>
      </c>
      <c r="X163" s="58">
        <f t="shared" si="152"/>
        <v>-988</v>
      </c>
      <c r="Y163" s="58">
        <f t="shared" si="153"/>
        <v>-10033</v>
      </c>
      <c r="Z163" s="58">
        <f t="shared" si="155"/>
        <v>-9366</v>
      </c>
      <c r="AA163" s="58">
        <f t="shared" si="156"/>
        <v>-10498</v>
      </c>
      <c r="AB163" s="45" t="s">
        <v>9</v>
      </c>
      <c r="AD163" s="242">
        <f t="shared" si="157"/>
        <v>0</v>
      </c>
      <c r="AE163" s="242">
        <f t="shared" si="154"/>
        <v>0</v>
      </c>
    </row>
    <row r="164" spans="1:40" ht="15.95" customHeight="1" outlineLevel="1" x14ac:dyDescent="0.2">
      <c r="A164" s="57" t="s">
        <v>107</v>
      </c>
      <c r="B164" s="58">
        <v>-25578</v>
      </c>
      <c r="C164" s="58">
        <v>-100848</v>
      </c>
      <c r="D164" s="58">
        <v>-116294</v>
      </c>
      <c r="E164" s="58">
        <v>-161237</v>
      </c>
      <c r="F164" s="58">
        <v>-117428</v>
      </c>
      <c r="G164" s="58">
        <v>-91636</v>
      </c>
      <c r="H164" s="58">
        <v>-142397</v>
      </c>
      <c r="I164" s="58">
        <v>-16762</v>
      </c>
      <c r="J164" s="58">
        <v>0</v>
      </c>
      <c r="K164" s="58">
        <v>0</v>
      </c>
      <c r="L164" s="58">
        <v>-4798</v>
      </c>
      <c r="M164" s="58">
        <v>0</v>
      </c>
      <c r="N164" s="58">
        <v>0</v>
      </c>
      <c r="O164" s="58">
        <v>0</v>
      </c>
      <c r="P164" s="58">
        <v>2873</v>
      </c>
      <c r="Q164" s="58">
        <v>0</v>
      </c>
      <c r="R164" s="127">
        <v>0</v>
      </c>
      <c r="S164" s="58">
        <v>0</v>
      </c>
      <c r="T164" s="58">
        <v>-2873</v>
      </c>
      <c r="U164" s="58">
        <v>-308</v>
      </c>
      <c r="W164" s="58">
        <f t="shared" si="151"/>
        <v>-403957</v>
      </c>
      <c r="X164" s="58">
        <f t="shared" si="152"/>
        <v>-368223</v>
      </c>
      <c r="Y164" s="58">
        <f t="shared" si="153"/>
        <v>-4798</v>
      </c>
      <c r="Z164" s="58">
        <f t="shared" si="155"/>
        <v>2873</v>
      </c>
      <c r="AA164" s="58">
        <f t="shared" si="156"/>
        <v>-3181</v>
      </c>
      <c r="AB164" s="45" t="s">
        <v>9</v>
      </c>
      <c r="AD164" s="242">
        <f t="shared" si="157"/>
        <v>0</v>
      </c>
      <c r="AE164" s="242">
        <f t="shared" si="154"/>
        <v>0</v>
      </c>
    </row>
    <row r="165" spans="1:40" ht="15.95" customHeight="1" outlineLevel="1" x14ac:dyDescent="0.2">
      <c r="A165" s="57" t="s">
        <v>108</v>
      </c>
      <c r="B165" s="58">
        <v>0</v>
      </c>
      <c r="C165" s="58">
        <v>0</v>
      </c>
      <c r="D165" s="58">
        <v>0</v>
      </c>
      <c r="E165" s="58">
        <v>-169</v>
      </c>
      <c r="F165" s="58">
        <v>-43</v>
      </c>
      <c r="G165" s="58">
        <v>-40</v>
      </c>
      <c r="H165" s="58">
        <v>-43</v>
      </c>
      <c r="I165" s="58">
        <v>-44</v>
      </c>
      <c r="J165" s="58">
        <v>-193</v>
      </c>
      <c r="K165" s="58">
        <v>-276</v>
      </c>
      <c r="L165" s="58">
        <v>25</v>
      </c>
      <c r="M165" s="58">
        <v>-145</v>
      </c>
      <c r="N165" s="58">
        <v>-144</v>
      </c>
      <c r="O165" s="58">
        <v>-86</v>
      </c>
      <c r="P165" s="58">
        <v>-62</v>
      </c>
      <c r="Q165" s="58">
        <v>-62</v>
      </c>
      <c r="R165" s="58">
        <v>-65</v>
      </c>
      <c r="S165" s="58">
        <v>-62</v>
      </c>
      <c r="T165" s="58">
        <v>-62</v>
      </c>
      <c r="U165" s="58">
        <v>-62</v>
      </c>
      <c r="W165" s="58">
        <f t="shared" si="151"/>
        <v>-169</v>
      </c>
      <c r="X165" s="58">
        <f t="shared" si="152"/>
        <v>-170</v>
      </c>
      <c r="Y165" s="58">
        <f t="shared" si="153"/>
        <v>-589</v>
      </c>
      <c r="Z165" s="58">
        <f t="shared" si="155"/>
        <v>-354</v>
      </c>
      <c r="AA165" s="58">
        <f t="shared" si="156"/>
        <v>-251</v>
      </c>
      <c r="AB165" s="45" t="s">
        <v>9</v>
      </c>
      <c r="AD165" s="242">
        <f t="shared" si="157"/>
        <v>0</v>
      </c>
      <c r="AE165" s="242">
        <f t="shared" si="154"/>
        <v>0</v>
      </c>
    </row>
    <row r="166" spans="1:40" ht="15.95" customHeight="1" outlineLevel="1" x14ac:dyDescent="0.2">
      <c r="A166" s="55" t="s">
        <v>109</v>
      </c>
      <c r="B166" s="56">
        <v>0</v>
      </c>
      <c r="C166" s="56">
        <v>-23</v>
      </c>
      <c r="D166" s="56">
        <v>-17</v>
      </c>
      <c r="E166" s="56">
        <v>-22</v>
      </c>
      <c r="F166" s="56">
        <v>-7</v>
      </c>
      <c r="G166" s="56">
        <v>99</v>
      </c>
      <c r="H166" s="56">
        <v>-432</v>
      </c>
      <c r="I166" s="56">
        <f t="shared" ref="I166:N166" si="170">SUM(I167:I172)</f>
        <v>-26</v>
      </c>
      <c r="J166" s="56">
        <f t="shared" si="170"/>
        <v>-929</v>
      </c>
      <c r="K166" s="56">
        <f t="shared" si="170"/>
        <v>-616</v>
      </c>
      <c r="L166" s="56">
        <f t="shared" si="170"/>
        <v>-919</v>
      </c>
      <c r="M166" s="56">
        <f t="shared" si="170"/>
        <v>-749</v>
      </c>
      <c r="N166" s="56">
        <f t="shared" si="170"/>
        <v>-652</v>
      </c>
      <c r="O166" s="56">
        <f t="shared" ref="O166:T166" si="171">SUM(O167:O172)</f>
        <v>-28948</v>
      </c>
      <c r="P166" s="56">
        <f t="shared" si="171"/>
        <v>-832</v>
      </c>
      <c r="Q166" s="56">
        <f t="shared" si="171"/>
        <v>-1245</v>
      </c>
      <c r="R166" s="56">
        <f t="shared" si="171"/>
        <v>-964</v>
      </c>
      <c r="S166" s="56">
        <f t="shared" si="171"/>
        <v>-582</v>
      </c>
      <c r="T166" s="56">
        <f t="shared" si="171"/>
        <v>-630</v>
      </c>
      <c r="U166" s="56">
        <f t="shared" ref="U166" si="172">SUM(U167:U172)</f>
        <v>-1297</v>
      </c>
      <c r="W166" s="56">
        <f t="shared" si="151"/>
        <v>-62</v>
      </c>
      <c r="X166" s="58">
        <f t="shared" si="152"/>
        <v>-366</v>
      </c>
      <c r="Y166" s="58">
        <f t="shared" si="153"/>
        <v>-3213</v>
      </c>
      <c r="Z166" s="58">
        <f t="shared" si="155"/>
        <v>-31677</v>
      </c>
      <c r="AA166" s="56">
        <f t="shared" si="156"/>
        <v>-3473</v>
      </c>
      <c r="AB166" s="45" t="s">
        <v>9</v>
      </c>
      <c r="AD166" s="242">
        <f t="shared" si="157"/>
        <v>0</v>
      </c>
      <c r="AE166" s="242">
        <f t="shared" si="154"/>
        <v>0</v>
      </c>
    </row>
    <row r="167" spans="1:40" ht="15.95" customHeight="1" outlineLevel="1" x14ac:dyDescent="0.2">
      <c r="A167" s="57" t="s">
        <v>110</v>
      </c>
      <c r="B167" s="58">
        <v>0</v>
      </c>
      <c r="C167" s="58">
        <v>-23</v>
      </c>
      <c r="D167" s="58">
        <v>-17</v>
      </c>
      <c r="E167" s="58">
        <v>-22</v>
      </c>
      <c r="F167" s="58">
        <v>-7</v>
      </c>
      <c r="G167" s="58">
        <v>99</v>
      </c>
      <c r="H167" s="58">
        <v>-423</v>
      </c>
      <c r="I167" s="58">
        <v>-30</v>
      </c>
      <c r="J167" s="58">
        <v>-679</v>
      </c>
      <c r="K167" s="58">
        <v>-114</v>
      </c>
      <c r="L167" s="58">
        <v>-562</v>
      </c>
      <c r="M167" s="58">
        <v>-199</v>
      </c>
      <c r="N167" s="58">
        <v>-225</v>
      </c>
      <c r="O167" s="58">
        <v>-253</v>
      </c>
      <c r="P167" s="58">
        <v>-373</v>
      </c>
      <c r="Q167" s="58">
        <v>-416</v>
      </c>
      <c r="R167" s="58">
        <v>-298</v>
      </c>
      <c r="S167" s="58">
        <v>-314</v>
      </c>
      <c r="T167" s="58">
        <v>-18</v>
      </c>
      <c r="U167" s="58">
        <v>-613</v>
      </c>
      <c r="W167" s="58">
        <f t="shared" si="151"/>
        <v>-62</v>
      </c>
      <c r="X167" s="58">
        <f t="shared" si="152"/>
        <v>-361</v>
      </c>
      <c r="Y167" s="58">
        <f t="shared" si="153"/>
        <v>-1554</v>
      </c>
      <c r="Z167" s="58">
        <f t="shared" si="155"/>
        <v>-1267</v>
      </c>
      <c r="AA167" s="58">
        <f t="shared" si="156"/>
        <v>-1243</v>
      </c>
      <c r="AB167" s="45" t="s">
        <v>9</v>
      </c>
      <c r="AD167" s="242">
        <f t="shared" si="157"/>
        <v>0</v>
      </c>
      <c r="AE167" s="242">
        <f t="shared" si="154"/>
        <v>0</v>
      </c>
    </row>
    <row r="168" spans="1:40" ht="15.95" customHeight="1" outlineLevel="1" x14ac:dyDescent="0.2">
      <c r="A168" s="57" t="s">
        <v>111</v>
      </c>
      <c r="B168" s="58">
        <v>0</v>
      </c>
      <c r="C168" s="58">
        <v>0</v>
      </c>
      <c r="D168" s="58">
        <v>0</v>
      </c>
      <c r="E168" s="58">
        <v>0</v>
      </c>
      <c r="F168" s="58">
        <v>0</v>
      </c>
      <c r="G168" s="58">
        <v>0</v>
      </c>
      <c r="H168" s="58">
        <v>0</v>
      </c>
      <c r="I168" s="58">
        <v>0</v>
      </c>
      <c r="J168" s="58">
        <v>0</v>
      </c>
      <c r="K168" s="58">
        <v>0</v>
      </c>
      <c r="L168" s="58">
        <v>0</v>
      </c>
      <c r="M168" s="58">
        <v>0</v>
      </c>
      <c r="N168" s="58">
        <v>0</v>
      </c>
      <c r="O168" s="58">
        <v>0</v>
      </c>
      <c r="P168" s="58">
        <v>0</v>
      </c>
      <c r="Q168" s="58">
        <v>0</v>
      </c>
      <c r="R168" s="127">
        <v>0</v>
      </c>
      <c r="S168" s="58">
        <v>0</v>
      </c>
      <c r="T168" s="58">
        <v>0</v>
      </c>
      <c r="U168" s="58">
        <v>0</v>
      </c>
      <c r="W168" s="58">
        <f t="shared" ref="W168:W187" si="173">SUM(B168:E168)</f>
        <v>0</v>
      </c>
      <c r="X168" s="58">
        <f t="shared" ref="X168:X187" si="174">SUM(F168:I168)</f>
        <v>0</v>
      </c>
      <c r="Y168" s="58">
        <f t="shared" ref="Y168:Y187" si="175">SUM(J168:M168)</f>
        <v>0</v>
      </c>
      <c r="Z168" s="58">
        <f t="shared" si="155"/>
        <v>0</v>
      </c>
      <c r="AA168" s="58">
        <f t="shared" si="156"/>
        <v>0</v>
      </c>
      <c r="AB168" s="45" t="s">
        <v>9</v>
      </c>
      <c r="AD168" s="242">
        <f t="shared" si="157"/>
        <v>0</v>
      </c>
      <c r="AE168" s="242">
        <f t="shared" si="154"/>
        <v>0</v>
      </c>
    </row>
    <row r="169" spans="1:40" ht="15.95" customHeight="1" outlineLevel="1" x14ac:dyDescent="0.2">
      <c r="A169" s="57" t="s">
        <v>112</v>
      </c>
      <c r="B169" s="58">
        <v>0</v>
      </c>
      <c r="C169" s="58">
        <v>0</v>
      </c>
      <c r="D169" s="58">
        <v>0</v>
      </c>
      <c r="E169" s="58">
        <v>0</v>
      </c>
      <c r="F169" s="58">
        <v>0</v>
      </c>
      <c r="G169" s="58">
        <v>0</v>
      </c>
      <c r="H169" s="58">
        <v>-9</v>
      </c>
      <c r="I169" s="58">
        <v>4</v>
      </c>
      <c r="J169" s="58">
        <v>-377</v>
      </c>
      <c r="K169" s="58">
        <v>-502</v>
      </c>
      <c r="L169" s="58">
        <v>-357</v>
      </c>
      <c r="M169" s="58">
        <v>-550</v>
      </c>
      <c r="N169" s="58">
        <v>-500</v>
      </c>
      <c r="O169" s="58">
        <v>-461</v>
      </c>
      <c r="P169" s="58">
        <v>-469</v>
      </c>
      <c r="Q169" s="58">
        <v>-829</v>
      </c>
      <c r="R169" s="58">
        <v>-666</v>
      </c>
      <c r="S169" s="58">
        <v>-304</v>
      </c>
      <c r="T169" s="58">
        <v>-612</v>
      </c>
      <c r="U169" s="58">
        <v>-684</v>
      </c>
      <c r="W169" s="58">
        <f t="shared" si="173"/>
        <v>0</v>
      </c>
      <c r="X169" s="58">
        <f t="shared" si="174"/>
        <v>-5</v>
      </c>
      <c r="Y169" s="58">
        <f t="shared" si="175"/>
        <v>-1786</v>
      </c>
      <c r="Z169" s="58">
        <f t="shared" si="155"/>
        <v>-2259</v>
      </c>
      <c r="AA169" s="58">
        <f t="shared" si="156"/>
        <v>-2266</v>
      </c>
      <c r="AB169" s="45" t="s">
        <v>9</v>
      </c>
      <c r="AD169" s="242">
        <f t="shared" si="157"/>
        <v>0</v>
      </c>
      <c r="AE169" s="242">
        <f t="shared" si="154"/>
        <v>0</v>
      </c>
    </row>
    <row r="170" spans="1:40" ht="15.95" customHeight="1" outlineLevel="1" x14ac:dyDescent="0.2">
      <c r="A170" s="57" t="s">
        <v>113</v>
      </c>
      <c r="B170" s="58">
        <v>0</v>
      </c>
      <c r="C170" s="58">
        <v>0</v>
      </c>
      <c r="D170" s="58">
        <v>0</v>
      </c>
      <c r="E170" s="58">
        <v>0</v>
      </c>
      <c r="F170" s="58">
        <v>0</v>
      </c>
      <c r="G170" s="58">
        <v>0</v>
      </c>
      <c r="H170" s="58">
        <v>0</v>
      </c>
      <c r="I170" s="58">
        <v>0</v>
      </c>
      <c r="J170" s="58">
        <v>0</v>
      </c>
      <c r="K170" s="58">
        <v>0</v>
      </c>
      <c r="L170" s="58">
        <v>0</v>
      </c>
      <c r="M170" s="58">
        <v>0</v>
      </c>
      <c r="N170" s="58">
        <v>0</v>
      </c>
      <c r="O170" s="58">
        <v>0</v>
      </c>
      <c r="P170" s="58">
        <v>0</v>
      </c>
      <c r="Q170" s="58">
        <v>0</v>
      </c>
      <c r="R170" s="58">
        <v>0</v>
      </c>
      <c r="S170" s="58">
        <v>0</v>
      </c>
      <c r="T170" s="58">
        <v>0</v>
      </c>
      <c r="U170" s="58">
        <v>0</v>
      </c>
      <c r="W170" s="58">
        <f t="shared" si="173"/>
        <v>0</v>
      </c>
      <c r="X170" s="58">
        <f t="shared" si="174"/>
        <v>0</v>
      </c>
      <c r="Y170" s="58">
        <f t="shared" si="175"/>
        <v>0</v>
      </c>
      <c r="Z170" s="58">
        <f t="shared" si="155"/>
        <v>0</v>
      </c>
      <c r="AA170" s="58">
        <f t="shared" si="156"/>
        <v>0</v>
      </c>
      <c r="AB170" s="45" t="s">
        <v>9</v>
      </c>
      <c r="AD170" s="242">
        <f t="shared" si="157"/>
        <v>0</v>
      </c>
      <c r="AE170" s="242">
        <f t="shared" si="154"/>
        <v>0</v>
      </c>
    </row>
    <row r="171" spans="1:40" ht="15.95" customHeight="1" outlineLevel="1" x14ac:dyDescent="0.2">
      <c r="A171" s="57" t="s">
        <v>114</v>
      </c>
      <c r="B171" s="58">
        <v>0</v>
      </c>
      <c r="C171" s="58">
        <v>0</v>
      </c>
      <c r="D171" s="58">
        <v>0</v>
      </c>
      <c r="E171" s="58">
        <v>0</v>
      </c>
      <c r="F171" s="58">
        <v>0</v>
      </c>
      <c r="G171" s="58">
        <v>0</v>
      </c>
      <c r="H171" s="58">
        <v>0</v>
      </c>
      <c r="I171" s="58">
        <v>0</v>
      </c>
      <c r="J171" s="58">
        <v>127</v>
      </c>
      <c r="K171" s="58">
        <v>0</v>
      </c>
      <c r="L171" s="58">
        <v>0</v>
      </c>
      <c r="M171" s="58">
        <v>0</v>
      </c>
      <c r="N171" s="58">
        <v>73</v>
      </c>
      <c r="O171" s="58">
        <v>0</v>
      </c>
      <c r="P171" s="58">
        <v>10</v>
      </c>
      <c r="Q171" s="58">
        <v>0</v>
      </c>
      <c r="R171" s="58">
        <v>0</v>
      </c>
      <c r="S171" s="58">
        <v>36</v>
      </c>
      <c r="T171" s="58">
        <v>0</v>
      </c>
      <c r="U171" s="58">
        <v>0</v>
      </c>
      <c r="W171" s="58">
        <f t="shared" si="173"/>
        <v>0</v>
      </c>
      <c r="X171" s="58">
        <f t="shared" si="174"/>
        <v>0</v>
      </c>
      <c r="Y171" s="58">
        <f t="shared" si="175"/>
        <v>127</v>
      </c>
      <c r="Z171" s="58">
        <f t="shared" si="155"/>
        <v>83</v>
      </c>
      <c r="AA171" s="58">
        <f t="shared" si="156"/>
        <v>36</v>
      </c>
      <c r="AB171" s="45" t="s">
        <v>9</v>
      </c>
      <c r="AD171" s="242">
        <f t="shared" si="157"/>
        <v>0</v>
      </c>
      <c r="AE171" s="242">
        <f t="shared" si="154"/>
        <v>0</v>
      </c>
    </row>
    <row r="172" spans="1:40" ht="15.95" customHeight="1" outlineLevel="1" x14ac:dyDescent="0.2">
      <c r="A172" s="57" t="s">
        <v>115</v>
      </c>
      <c r="B172" s="58">
        <v>0</v>
      </c>
      <c r="C172" s="58">
        <v>0</v>
      </c>
      <c r="D172" s="58">
        <v>0</v>
      </c>
      <c r="E172" s="58">
        <v>0</v>
      </c>
      <c r="F172" s="58">
        <v>0</v>
      </c>
      <c r="G172" s="58">
        <v>0</v>
      </c>
      <c r="H172" s="58">
        <v>0</v>
      </c>
      <c r="I172" s="58">
        <v>0</v>
      </c>
      <c r="J172" s="58">
        <v>0</v>
      </c>
      <c r="K172" s="58">
        <v>0</v>
      </c>
      <c r="L172" s="58">
        <v>0</v>
      </c>
      <c r="M172" s="58">
        <v>0</v>
      </c>
      <c r="N172" s="58">
        <v>0</v>
      </c>
      <c r="O172" s="58">
        <v>-28234</v>
      </c>
      <c r="P172" s="58">
        <v>0</v>
      </c>
      <c r="Q172" s="58">
        <v>0</v>
      </c>
      <c r="R172" s="58">
        <v>0</v>
      </c>
      <c r="S172" s="58">
        <v>0</v>
      </c>
      <c r="T172" s="58">
        <v>0</v>
      </c>
      <c r="U172" s="58">
        <v>0</v>
      </c>
      <c r="W172" s="58">
        <f t="shared" si="173"/>
        <v>0</v>
      </c>
      <c r="X172" s="58">
        <f t="shared" si="174"/>
        <v>0</v>
      </c>
      <c r="Y172" s="58">
        <f t="shared" si="175"/>
        <v>0</v>
      </c>
      <c r="Z172" s="58">
        <f t="shared" si="155"/>
        <v>-28234</v>
      </c>
      <c r="AA172" s="58">
        <f t="shared" si="156"/>
        <v>0</v>
      </c>
      <c r="AB172" s="45" t="s">
        <v>9</v>
      </c>
      <c r="AD172" s="242">
        <f t="shared" si="157"/>
        <v>0</v>
      </c>
      <c r="AE172" s="242">
        <f t="shared" si="154"/>
        <v>0</v>
      </c>
    </row>
    <row r="173" spans="1:40" ht="15.95" customHeight="1" outlineLevel="1" x14ac:dyDescent="0.2">
      <c r="A173" s="59" t="s">
        <v>116</v>
      </c>
      <c r="B173" s="56">
        <f t="shared" ref="B173:H173" si="176">B160+B161+B166</f>
        <v>130293</v>
      </c>
      <c r="C173" s="56">
        <f t="shared" si="176"/>
        <v>-64135</v>
      </c>
      <c r="D173" s="56">
        <f t="shared" si="176"/>
        <v>49647</v>
      </c>
      <c r="E173" s="56">
        <f t="shared" si="176"/>
        <v>54861</v>
      </c>
      <c r="F173" s="56">
        <f t="shared" si="176"/>
        <v>16424</v>
      </c>
      <c r="G173" s="56">
        <f t="shared" si="176"/>
        <v>-3117</v>
      </c>
      <c r="H173" s="56">
        <f t="shared" si="176"/>
        <v>56042</v>
      </c>
      <c r="I173" s="56">
        <f t="shared" ref="I173:J173" si="177">I160+I161+I166</f>
        <v>216467</v>
      </c>
      <c r="J173" s="56">
        <f t="shared" si="177"/>
        <v>59435</v>
      </c>
      <c r="K173" s="56">
        <f t="shared" ref="K173:L173" si="178">K160+K161+K166</f>
        <v>73409</v>
      </c>
      <c r="L173" s="56">
        <f t="shared" si="178"/>
        <v>56086</v>
      </c>
      <c r="M173" s="56">
        <f t="shared" ref="M173:N173" si="179">M160+M161+M166</f>
        <v>74710</v>
      </c>
      <c r="N173" s="56">
        <f t="shared" si="179"/>
        <v>64515</v>
      </c>
      <c r="O173" s="56">
        <f t="shared" ref="O173:T173" si="180">O160+O161+O166</f>
        <v>54196</v>
      </c>
      <c r="P173" s="56">
        <f t="shared" si="180"/>
        <v>33593</v>
      </c>
      <c r="Q173" s="56">
        <f t="shared" si="180"/>
        <v>43923</v>
      </c>
      <c r="R173" s="56">
        <f t="shared" si="180"/>
        <v>62695</v>
      </c>
      <c r="S173" s="56">
        <f t="shared" si="180"/>
        <v>58246</v>
      </c>
      <c r="T173" s="56">
        <f t="shared" si="180"/>
        <v>37199</v>
      </c>
      <c r="U173" s="56">
        <f t="shared" ref="U173" si="181">U160+U161+U166</f>
        <v>46860</v>
      </c>
      <c r="W173" s="56">
        <f t="shared" si="173"/>
        <v>170666</v>
      </c>
      <c r="X173" s="56">
        <f t="shared" si="174"/>
        <v>285816</v>
      </c>
      <c r="Y173" s="56">
        <f t="shared" si="175"/>
        <v>263640</v>
      </c>
      <c r="Z173" s="56">
        <f t="shared" si="155"/>
        <v>196227</v>
      </c>
      <c r="AA173" s="56">
        <f t="shared" si="156"/>
        <v>205000</v>
      </c>
      <c r="AB173" s="56"/>
      <c r="AC173" s="56"/>
      <c r="AD173" s="242">
        <f t="shared" si="157"/>
        <v>0</v>
      </c>
      <c r="AE173" s="242">
        <f t="shared" si="154"/>
        <v>0</v>
      </c>
      <c r="AG173" s="56"/>
      <c r="AH173" s="56"/>
      <c r="AI173" s="56"/>
      <c r="AJ173" s="56"/>
      <c r="AK173" s="56"/>
      <c r="AL173" s="56"/>
      <c r="AM173" s="56"/>
      <c r="AN173" s="56"/>
    </row>
    <row r="174" spans="1:40" ht="15.95" customHeight="1" outlineLevel="1" x14ac:dyDescent="0.2">
      <c r="A174" s="60" t="s">
        <v>117</v>
      </c>
      <c r="B174" s="56"/>
      <c r="C174" s="56"/>
      <c r="D174" s="56"/>
      <c r="E174" s="56">
        <v>-61</v>
      </c>
      <c r="F174" s="56">
        <v>-13</v>
      </c>
      <c r="G174" s="56">
        <v>-12</v>
      </c>
      <c r="H174" s="56">
        <v>-4670</v>
      </c>
      <c r="I174" s="56">
        <f t="shared" ref="I174:N174" si="182">SUM(I175:I177)</f>
        <v>-31994</v>
      </c>
      <c r="J174" s="56">
        <f t="shared" si="182"/>
        <v>-36253</v>
      </c>
      <c r="K174" s="56">
        <f t="shared" si="182"/>
        <v>-28735</v>
      </c>
      <c r="L174" s="56">
        <f t="shared" si="182"/>
        <v>-37376</v>
      </c>
      <c r="M174" s="56">
        <f t="shared" si="182"/>
        <v>-41015</v>
      </c>
      <c r="N174" s="56">
        <f t="shared" si="182"/>
        <v>-38179</v>
      </c>
      <c r="O174" s="56">
        <f t="shared" ref="O174:T174" si="183">SUM(O175:O177)</f>
        <v>-41199</v>
      </c>
      <c r="P174" s="56">
        <f t="shared" si="183"/>
        <v>-8404</v>
      </c>
      <c r="Q174" s="56">
        <f t="shared" si="183"/>
        <v>-26007</v>
      </c>
      <c r="R174" s="56">
        <f t="shared" si="183"/>
        <v>-36506</v>
      </c>
      <c r="S174" s="56">
        <f t="shared" si="183"/>
        <v>-26484</v>
      </c>
      <c r="T174" s="56">
        <f t="shared" si="183"/>
        <v>-21734</v>
      </c>
      <c r="U174" s="56">
        <f t="shared" ref="U174" si="184">SUM(U175:U177)</f>
        <v>-24749</v>
      </c>
      <c r="W174" s="56">
        <f t="shared" si="173"/>
        <v>-61</v>
      </c>
      <c r="X174" s="58">
        <f t="shared" si="174"/>
        <v>-36689</v>
      </c>
      <c r="Y174" s="58">
        <f t="shared" si="175"/>
        <v>-143379</v>
      </c>
      <c r="Z174" s="58">
        <f t="shared" si="155"/>
        <v>-113789</v>
      </c>
      <c r="AA174" s="56">
        <f t="shared" si="156"/>
        <v>-109473</v>
      </c>
      <c r="AB174" s="45" t="s">
        <v>9</v>
      </c>
      <c r="AD174" s="242">
        <f t="shared" si="157"/>
        <v>0</v>
      </c>
      <c r="AE174" s="242">
        <f t="shared" si="154"/>
        <v>0</v>
      </c>
      <c r="AK174" s="56"/>
      <c r="AL174" s="56"/>
      <c r="AM174" s="56"/>
      <c r="AN174" s="56"/>
    </row>
    <row r="175" spans="1:40" ht="15.95" customHeight="1" outlineLevel="1" x14ac:dyDescent="0.2">
      <c r="A175" s="57" t="s">
        <v>118</v>
      </c>
      <c r="B175" s="58">
        <v>0</v>
      </c>
      <c r="C175" s="58">
        <v>0</v>
      </c>
      <c r="D175" s="58">
        <v>0</v>
      </c>
      <c r="E175" s="58">
        <v>-61</v>
      </c>
      <c r="F175" s="58">
        <v>-13</v>
      </c>
      <c r="G175" s="58">
        <v>-12</v>
      </c>
      <c r="H175" s="58">
        <v>-4670</v>
      </c>
      <c r="I175" s="58">
        <v>-31993</v>
      </c>
      <c r="J175" s="58">
        <v>-29508</v>
      </c>
      <c r="K175" s="58">
        <v>-25525</v>
      </c>
      <c r="L175" s="58">
        <v>-34066</v>
      </c>
      <c r="M175" s="58">
        <v>-37522</v>
      </c>
      <c r="N175" s="58">
        <v>-34694</v>
      </c>
      <c r="O175" s="58">
        <v>-37581</v>
      </c>
      <c r="P175" s="58">
        <v>-4760</v>
      </c>
      <c r="Q175" s="58">
        <v>-22224</v>
      </c>
      <c r="R175" s="58">
        <v>-32852</v>
      </c>
      <c r="S175" s="58">
        <v>-22709</v>
      </c>
      <c r="T175" s="58">
        <v>-17622</v>
      </c>
      <c r="U175" s="58">
        <v>-20824</v>
      </c>
      <c r="W175" s="58">
        <f t="shared" si="173"/>
        <v>-61</v>
      </c>
      <c r="X175" s="58">
        <f t="shared" si="174"/>
        <v>-36688</v>
      </c>
      <c r="Y175" s="58">
        <f t="shared" si="175"/>
        <v>-126621</v>
      </c>
      <c r="Z175" s="58">
        <f t="shared" si="155"/>
        <v>-99259</v>
      </c>
      <c r="AA175" s="58">
        <f t="shared" si="156"/>
        <v>-94007</v>
      </c>
      <c r="AB175" s="45" t="s">
        <v>9</v>
      </c>
      <c r="AD175" s="242">
        <f t="shared" si="157"/>
        <v>0</v>
      </c>
      <c r="AE175" s="242">
        <f t="shared" si="154"/>
        <v>0</v>
      </c>
    </row>
    <row r="176" spans="1:40" ht="15.95" customHeight="1" outlineLevel="1" x14ac:dyDescent="0.2">
      <c r="A176" s="57" t="s">
        <v>119</v>
      </c>
      <c r="B176" s="58">
        <v>0</v>
      </c>
      <c r="C176" s="58">
        <v>0</v>
      </c>
      <c r="D176" s="58">
        <v>0</v>
      </c>
      <c r="E176" s="58">
        <v>0</v>
      </c>
      <c r="F176" s="58">
        <v>0</v>
      </c>
      <c r="G176" s="58">
        <v>0</v>
      </c>
      <c r="H176" s="58">
        <v>0</v>
      </c>
      <c r="I176" s="58">
        <v>0</v>
      </c>
      <c r="J176" s="58">
        <v>0</v>
      </c>
      <c r="K176" s="58">
        <v>0</v>
      </c>
      <c r="L176" s="58">
        <v>0</v>
      </c>
      <c r="M176" s="58">
        <v>0</v>
      </c>
      <c r="N176" s="58">
        <v>0</v>
      </c>
      <c r="O176" s="58">
        <v>0</v>
      </c>
      <c r="P176" s="58">
        <v>0</v>
      </c>
      <c r="Q176" s="58">
        <v>0</v>
      </c>
      <c r="R176" s="127">
        <v>0</v>
      </c>
      <c r="S176" s="58">
        <v>0</v>
      </c>
      <c r="T176" s="58">
        <v>0</v>
      </c>
      <c r="U176" s="58">
        <v>0</v>
      </c>
      <c r="W176" s="58">
        <f t="shared" si="173"/>
        <v>0</v>
      </c>
      <c r="X176" s="58">
        <f t="shared" si="174"/>
        <v>0</v>
      </c>
      <c r="Y176" s="58">
        <f t="shared" si="175"/>
        <v>0</v>
      </c>
      <c r="Z176" s="58">
        <f t="shared" si="155"/>
        <v>0</v>
      </c>
      <c r="AA176" s="58">
        <f t="shared" si="156"/>
        <v>0</v>
      </c>
      <c r="AB176" s="45" t="s">
        <v>9</v>
      </c>
      <c r="AD176" s="242">
        <f t="shared" si="157"/>
        <v>0</v>
      </c>
      <c r="AE176" s="242">
        <f t="shared" si="154"/>
        <v>0</v>
      </c>
    </row>
    <row r="177" spans="1:34" ht="15.95" customHeight="1" outlineLevel="1" x14ac:dyDescent="0.2">
      <c r="A177" s="57" t="s">
        <v>120</v>
      </c>
      <c r="B177" s="58">
        <v>0</v>
      </c>
      <c r="C177" s="58">
        <v>0</v>
      </c>
      <c r="D177" s="58">
        <v>0</v>
      </c>
      <c r="E177" s="58">
        <v>0</v>
      </c>
      <c r="F177" s="58">
        <v>0</v>
      </c>
      <c r="G177" s="58">
        <v>0</v>
      </c>
      <c r="H177" s="58">
        <v>0</v>
      </c>
      <c r="I177" s="58">
        <v>-1</v>
      </c>
      <c r="J177" s="58">
        <v>-6745</v>
      </c>
      <c r="K177" s="58">
        <v>-3210</v>
      </c>
      <c r="L177" s="58">
        <v>-3310</v>
      </c>
      <c r="M177" s="58">
        <v>-3493</v>
      </c>
      <c r="N177" s="58">
        <v>-3485</v>
      </c>
      <c r="O177" s="58">
        <v>-3618</v>
      </c>
      <c r="P177" s="58">
        <v>-3644</v>
      </c>
      <c r="Q177" s="58">
        <v>-3783</v>
      </c>
      <c r="R177" s="58">
        <v>-3654</v>
      </c>
      <c r="S177" s="58">
        <v>-3775</v>
      </c>
      <c r="T177" s="58">
        <v>-4112</v>
      </c>
      <c r="U177" s="58">
        <v>-3925</v>
      </c>
      <c r="W177" s="58">
        <f t="shared" si="173"/>
        <v>0</v>
      </c>
      <c r="X177" s="58">
        <f t="shared" si="174"/>
        <v>-1</v>
      </c>
      <c r="Y177" s="58">
        <f t="shared" si="175"/>
        <v>-16758</v>
      </c>
      <c r="Z177" s="58">
        <f t="shared" si="155"/>
        <v>-14530</v>
      </c>
      <c r="AA177" s="58">
        <f t="shared" si="156"/>
        <v>-15466</v>
      </c>
      <c r="AB177" s="45" t="s">
        <v>9</v>
      </c>
      <c r="AD177" s="242">
        <f t="shared" si="157"/>
        <v>0</v>
      </c>
      <c r="AE177" s="242">
        <f t="shared" si="154"/>
        <v>0</v>
      </c>
    </row>
    <row r="178" spans="1:34" ht="15.95" customHeight="1" outlineLevel="1" x14ac:dyDescent="0.2">
      <c r="A178" s="60" t="s">
        <v>121</v>
      </c>
      <c r="B178" s="56">
        <v>0</v>
      </c>
      <c r="C178" s="56">
        <v>0</v>
      </c>
      <c r="D178" s="56">
        <v>0</v>
      </c>
      <c r="E178" s="56">
        <v>0</v>
      </c>
      <c r="F178" s="56">
        <v>0</v>
      </c>
      <c r="G178" s="56">
        <v>0</v>
      </c>
      <c r="H178" s="56">
        <v>55</v>
      </c>
      <c r="I178" s="56">
        <f t="shared" ref="I178:N178" si="185">SUM(I179:I180)</f>
        <v>675</v>
      </c>
      <c r="J178" s="56">
        <f t="shared" si="185"/>
        <v>346</v>
      </c>
      <c r="K178" s="56">
        <f t="shared" si="185"/>
        <v>271</v>
      </c>
      <c r="L178" s="56">
        <f t="shared" si="185"/>
        <v>596</v>
      </c>
      <c r="M178" s="56">
        <f t="shared" si="185"/>
        <v>831</v>
      </c>
      <c r="N178" s="56">
        <f t="shared" si="185"/>
        <v>827</v>
      </c>
      <c r="O178" s="56">
        <f t="shared" ref="O178:T178" si="186">SUM(O179:O180)</f>
        <v>1222</v>
      </c>
      <c r="P178" s="56">
        <f t="shared" si="186"/>
        <v>1372</v>
      </c>
      <c r="Q178" s="56">
        <f t="shared" si="186"/>
        <v>644</v>
      </c>
      <c r="R178" s="56">
        <f t="shared" si="186"/>
        <v>716</v>
      </c>
      <c r="S178" s="56">
        <f t="shared" si="186"/>
        <v>1405</v>
      </c>
      <c r="T178" s="56">
        <f t="shared" si="186"/>
        <v>1541</v>
      </c>
      <c r="U178" s="56">
        <f t="shared" ref="U178" si="187">SUM(U179:U180)</f>
        <v>2079</v>
      </c>
      <c r="W178" s="56">
        <f t="shared" si="173"/>
        <v>0</v>
      </c>
      <c r="X178" s="58">
        <f t="shared" si="174"/>
        <v>730</v>
      </c>
      <c r="Y178" s="58">
        <f t="shared" si="175"/>
        <v>2044</v>
      </c>
      <c r="Z178" s="58">
        <f t="shared" si="155"/>
        <v>4065</v>
      </c>
      <c r="AA178" s="56">
        <f t="shared" si="156"/>
        <v>5741</v>
      </c>
      <c r="AB178" s="45" t="s">
        <v>9</v>
      </c>
      <c r="AD178" s="242">
        <f t="shared" si="157"/>
        <v>0</v>
      </c>
      <c r="AE178" s="242">
        <f t="shared" si="154"/>
        <v>0</v>
      </c>
    </row>
    <row r="179" spans="1:34" ht="15.95" customHeight="1" outlineLevel="1" x14ac:dyDescent="0.2">
      <c r="A179" s="57" t="s">
        <v>122</v>
      </c>
      <c r="B179" s="58">
        <v>0</v>
      </c>
      <c r="C179" s="58">
        <v>0</v>
      </c>
      <c r="D179" s="58">
        <v>0</v>
      </c>
      <c r="E179" s="58">
        <v>0</v>
      </c>
      <c r="F179" s="58">
        <v>0</v>
      </c>
      <c r="G179" s="58">
        <v>0</v>
      </c>
      <c r="H179" s="58">
        <v>54</v>
      </c>
      <c r="I179" s="58">
        <v>309</v>
      </c>
      <c r="J179" s="58">
        <v>289</v>
      </c>
      <c r="K179" s="58">
        <v>395</v>
      </c>
      <c r="L179" s="58">
        <v>574</v>
      </c>
      <c r="M179" s="58">
        <v>821</v>
      </c>
      <c r="N179" s="58">
        <v>826</v>
      </c>
      <c r="O179" s="58">
        <v>1203</v>
      </c>
      <c r="P179" s="58">
        <v>1263</v>
      </c>
      <c r="Q179" s="58">
        <v>557</v>
      </c>
      <c r="R179" s="58">
        <v>649</v>
      </c>
      <c r="S179" s="58">
        <v>1340</v>
      </c>
      <c r="T179" s="58">
        <v>1513</v>
      </c>
      <c r="U179" s="58">
        <v>1841</v>
      </c>
      <c r="W179" s="58">
        <f t="shared" si="173"/>
        <v>0</v>
      </c>
      <c r="X179" s="58">
        <f t="shared" si="174"/>
        <v>363</v>
      </c>
      <c r="Y179" s="58">
        <f t="shared" si="175"/>
        <v>2079</v>
      </c>
      <c r="Z179" s="58">
        <f t="shared" si="155"/>
        <v>3849</v>
      </c>
      <c r="AA179" s="58">
        <f t="shared" si="156"/>
        <v>5343</v>
      </c>
      <c r="AB179" s="45" t="s">
        <v>9</v>
      </c>
      <c r="AD179" s="242">
        <f t="shared" si="157"/>
        <v>0</v>
      </c>
      <c r="AE179" s="242">
        <f t="shared" si="154"/>
        <v>0</v>
      </c>
    </row>
    <row r="180" spans="1:34" ht="15.95" customHeight="1" outlineLevel="1" x14ac:dyDescent="0.2">
      <c r="A180" s="57" t="s">
        <v>120</v>
      </c>
      <c r="B180" s="58">
        <v>0</v>
      </c>
      <c r="C180" s="58">
        <v>0</v>
      </c>
      <c r="D180" s="58">
        <v>0</v>
      </c>
      <c r="E180" s="58">
        <v>0</v>
      </c>
      <c r="F180" s="58">
        <v>0</v>
      </c>
      <c r="G180" s="58">
        <v>0</v>
      </c>
      <c r="H180" s="58">
        <v>1</v>
      </c>
      <c r="I180" s="58">
        <v>366</v>
      </c>
      <c r="J180" s="58">
        <v>57</v>
      </c>
      <c r="K180" s="58">
        <v>-124</v>
      </c>
      <c r="L180" s="58">
        <v>22</v>
      </c>
      <c r="M180" s="58">
        <v>10</v>
      </c>
      <c r="N180" s="58">
        <v>1</v>
      </c>
      <c r="O180" s="58">
        <v>19</v>
      </c>
      <c r="P180" s="58">
        <v>109</v>
      </c>
      <c r="Q180" s="58">
        <v>87</v>
      </c>
      <c r="R180" s="58">
        <v>67</v>
      </c>
      <c r="S180" s="58">
        <v>65</v>
      </c>
      <c r="T180" s="58">
        <v>28</v>
      </c>
      <c r="U180" s="58">
        <v>238</v>
      </c>
      <c r="W180" s="58">
        <f t="shared" si="173"/>
        <v>0</v>
      </c>
      <c r="X180" s="58">
        <f t="shared" si="174"/>
        <v>367</v>
      </c>
      <c r="Y180" s="58">
        <f t="shared" si="175"/>
        <v>-35</v>
      </c>
      <c r="Z180" s="58">
        <f t="shared" si="155"/>
        <v>216</v>
      </c>
      <c r="AA180" s="58">
        <f t="shared" si="156"/>
        <v>398</v>
      </c>
      <c r="AB180" s="45" t="s">
        <v>9</v>
      </c>
      <c r="AD180" s="242">
        <f t="shared" si="157"/>
        <v>0</v>
      </c>
      <c r="AE180" s="242">
        <f t="shared" si="154"/>
        <v>0</v>
      </c>
    </row>
    <row r="181" spans="1:34" ht="15.95" customHeight="1" outlineLevel="1" x14ac:dyDescent="0.2">
      <c r="A181" s="55" t="s">
        <v>123</v>
      </c>
      <c r="B181" s="56">
        <f t="shared" ref="B181:H181" si="188">B173+B174+B178</f>
        <v>130293</v>
      </c>
      <c r="C181" s="56">
        <f t="shared" si="188"/>
        <v>-64135</v>
      </c>
      <c r="D181" s="56">
        <f t="shared" si="188"/>
        <v>49647</v>
      </c>
      <c r="E181" s="56">
        <f t="shared" si="188"/>
        <v>54800</v>
      </c>
      <c r="F181" s="56">
        <f t="shared" si="188"/>
        <v>16411</v>
      </c>
      <c r="G181" s="56">
        <f t="shared" si="188"/>
        <v>-3129</v>
      </c>
      <c r="H181" s="56">
        <f t="shared" si="188"/>
        <v>51427</v>
      </c>
      <c r="I181" s="56">
        <f t="shared" ref="I181:J181" si="189">I173+I174+I178</f>
        <v>185148</v>
      </c>
      <c r="J181" s="56">
        <f t="shared" si="189"/>
        <v>23528</v>
      </c>
      <c r="K181" s="56">
        <f t="shared" ref="K181:L181" si="190">K173+K174+K178</f>
        <v>44945</v>
      </c>
      <c r="L181" s="56">
        <f t="shared" si="190"/>
        <v>19306</v>
      </c>
      <c r="M181" s="56">
        <f t="shared" ref="M181:N181" si="191">M173+M174+M178</f>
        <v>34526</v>
      </c>
      <c r="N181" s="56">
        <f t="shared" si="191"/>
        <v>27163</v>
      </c>
      <c r="O181" s="56">
        <f t="shared" ref="O181:T181" si="192">O173+O174+O178</f>
        <v>14219</v>
      </c>
      <c r="P181" s="56">
        <f t="shared" si="192"/>
        <v>26561</v>
      </c>
      <c r="Q181" s="56">
        <f t="shared" si="192"/>
        <v>18560</v>
      </c>
      <c r="R181" s="56">
        <f t="shared" si="192"/>
        <v>26905</v>
      </c>
      <c r="S181" s="56">
        <f t="shared" si="192"/>
        <v>33167</v>
      </c>
      <c r="T181" s="56">
        <f t="shared" si="192"/>
        <v>17006</v>
      </c>
      <c r="U181" s="56">
        <f t="shared" ref="U181" si="193">U173+U174+U178</f>
        <v>24190</v>
      </c>
      <c r="W181" s="56">
        <f t="shared" si="173"/>
        <v>170605</v>
      </c>
      <c r="X181" s="56">
        <f t="shared" si="174"/>
        <v>249857</v>
      </c>
      <c r="Y181" s="56">
        <f t="shared" si="175"/>
        <v>122305</v>
      </c>
      <c r="Z181" s="56">
        <f t="shared" si="155"/>
        <v>86503</v>
      </c>
      <c r="AA181" s="56">
        <f t="shared" si="156"/>
        <v>101268</v>
      </c>
      <c r="AB181" s="45" t="s">
        <v>9</v>
      </c>
      <c r="AD181" s="242">
        <f t="shared" si="157"/>
        <v>0</v>
      </c>
      <c r="AE181" s="242">
        <f t="shared" si="154"/>
        <v>0</v>
      </c>
    </row>
    <row r="182" spans="1:34" ht="15.95" customHeight="1" outlineLevel="1" x14ac:dyDescent="0.2">
      <c r="A182" s="55" t="s">
        <v>124</v>
      </c>
      <c r="B182" s="56">
        <v>-35382</v>
      </c>
      <c r="C182" s="56">
        <v>18910</v>
      </c>
      <c r="D182" s="56">
        <v>-12018</v>
      </c>
      <c r="E182" s="56">
        <v>-29716</v>
      </c>
      <c r="F182" s="56">
        <v>-5584</v>
      </c>
      <c r="G182" s="56">
        <v>1047</v>
      </c>
      <c r="H182" s="56">
        <v>-18212</v>
      </c>
      <c r="I182" s="56">
        <f t="shared" ref="I182:N182" si="194">SUM(I183:I186)</f>
        <v>-68431</v>
      </c>
      <c r="J182" s="56">
        <f t="shared" si="194"/>
        <v>21635</v>
      </c>
      <c r="K182" s="56">
        <f t="shared" si="194"/>
        <v>-16675</v>
      </c>
      <c r="L182" s="56">
        <f t="shared" si="194"/>
        <v>-3043</v>
      </c>
      <c r="M182" s="56">
        <f t="shared" si="194"/>
        <v>-11736</v>
      </c>
      <c r="N182" s="56">
        <f t="shared" si="194"/>
        <v>-12649</v>
      </c>
      <c r="O182" s="56">
        <f t="shared" ref="O182:T182" si="195">SUM(O183:O186)</f>
        <v>-5905</v>
      </c>
      <c r="P182" s="56">
        <f t="shared" si="195"/>
        <v>-166</v>
      </c>
      <c r="Q182" s="56">
        <f t="shared" si="195"/>
        <v>5250</v>
      </c>
      <c r="R182" s="56">
        <f t="shared" si="195"/>
        <v>-8305</v>
      </c>
      <c r="S182" s="56">
        <f t="shared" si="195"/>
        <v>-10121</v>
      </c>
      <c r="T182" s="56">
        <f t="shared" si="195"/>
        <v>-5262</v>
      </c>
      <c r="U182" s="56">
        <f t="shared" ref="U182" si="196">SUM(U183:U186)</f>
        <v>-6832</v>
      </c>
      <c r="W182" s="56">
        <f t="shared" si="173"/>
        <v>-58206</v>
      </c>
      <c r="X182" s="56">
        <f t="shared" si="174"/>
        <v>-91180</v>
      </c>
      <c r="Y182" s="56">
        <f t="shared" si="175"/>
        <v>-9819</v>
      </c>
      <c r="Z182" s="56">
        <f t="shared" si="155"/>
        <v>-13470</v>
      </c>
      <c r="AA182" s="56">
        <f t="shared" si="156"/>
        <v>-30520</v>
      </c>
      <c r="AB182" s="45" t="s">
        <v>9</v>
      </c>
      <c r="AD182" s="242">
        <f t="shared" si="157"/>
        <v>0</v>
      </c>
      <c r="AE182" s="242">
        <f t="shared" si="154"/>
        <v>0</v>
      </c>
    </row>
    <row r="183" spans="1:34" ht="15.95" customHeight="1" outlineLevel="1" x14ac:dyDescent="0.2">
      <c r="A183" s="57" t="s">
        <v>125</v>
      </c>
      <c r="B183" s="58">
        <v>0</v>
      </c>
      <c r="C183" s="58">
        <v>0</v>
      </c>
      <c r="D183" s="58">
        <v>0</v>
      </c>
      <c r="E183" s="58">
        <v>0</v>
      </c>
      <c r="F183" s="58">
        <v>0</v>
      </c>
      <c r="G183" s="58">
        <v>0</v>
      </c>
      <c r="H183" s="58">
        <v>0</v>
      </c>
      <c r="I183" s="58">
        <v>0</v>
      </c>
      <c r="J183" s="58">
        <v>0</v>
      </c>
      <c r="K183" s="58">
        <v>0</v>
      </c>
      <c r="L183" s="58">
        <v>0</v>
      </c>
      <c r="M183" s="58">
        <v>0</v>
      </c>
      <c r="N183" s="58">
        <v>0</v>
      </c>
      <c r="O183" s="58">
        <v>0</v>
      </c>
      <c r="P183" s="58">
        <v>0</v>
      </c>
      <c r="Q183" s="58">
        <v>0</v>
      </c>
      <c r="R183" s="58">
        <v>0</v>
      </c>
      <c r="S183" s="58">
        <v>0</v>
      </c>
      <c r="T183" s="58">
        <v>0</v>
      </c>
      <c r="U183" s="58">
        <v>0</v>
      </c>
      <c r="W183" s="58">
        <f t="shared" si="173"/>
        <v>0</v>
      </c>
      <c r="X183" s="58">
        <f t="shared" si="174"/>
        <v>0</v>
      </c>
      <c r="Y183" s="58">
        <f t="shared" si="175"/>
        <v>0</v>
      </c>
      <c r="Z183" s="58">
        <f t="shared" si="155"/>
        <v>0</v>
      </c>
      <c r="AA183" s="58">
        <f t="shared" si="156"/>
        <v>0</v>
      </c>
      <c r="AB183" s="45" t="s">
        <v>9</v>
      </c>
      <c r="AD183" s="242">
        <f t="shared" si="157"/>
        <v>0</v>
      </c>
      <c r="AE183" s="242">
        <f t="shared" si="154"/>
        <v>0</v>
      </c>
    </row>
    <row r="184" spans="1:34" ht="15.95" customHeight="1" outlineLevel="1" x14ac:dyDescent="0.2">
      <c r="A184" s="57" t="s">
        <v>126</v>
      </c>
      <c r="B184" s="58">
        <v>0</v>
      </c>
      <c r="C184" s="58">
        <v>0</v>
      </c>
      <c r="D184" s="58">
        <v>0</v>
      </c>
      <c r="E184" s="58">
        <v>0</v>
      </c>
      <c r="F184" s="58">
        <v>0</v>
      </c>
      <c r="G184" s="58">
        <v>0</v>
      </c>
      <c r="H184" s="58">
        <v>0</v>
      </c>
      <c r="I184" s="58">
        <v>0</v>
      </c>
      <c r="J184" s="58">
        <v>0</v>
      </c>
      <c r="K184" s="58">
        <v>0</v>
      </c>
      <c r="L184" s="58">
        <v>0</v>
      </c>
      <c r="M184" s="58">
        <v>0</v>
      </c>
      <c r="N184" s="58">
        <v>0</v>
      </c>
      <c r="O184" s="58">
        <v>0</v>
      </c>
      <c r="P184" s="58">
        <v>-1468</v>
      </c>
      <c r="Q184" s="58">
        <v>787</v>
      </c>
      <c r="R184" s="58">
        <v>0</v>
      </c>
      <c r="S184" s="58">
        <v>0</v>
      </c>
      <c r="T184" s="58">
        <v>-226</v>
      </c>
      <c r="U184" s="58">
        <v>-430</v>
      </c>
      <c r="W184" s="58">
        <f t="shared" si="173"/>
        <v>0</v>
      </c>
      <c r="X184" s="58">
        <f t="shared" si="174"/>
        <v>0</v>
      </c>
      <c r="Y184" s="58">
        <f t="shared" si="175"/>
        <v>0</v>
      </c>
      <c r="Z184" s="58">
        <f t="shared" si="155"/>
        <v>-681</v>
      </c>
      <c r="AA184" s="58">
        <f t="shared" si="156"/>
        <v>-656</v>
      </c>
      <c r="AB184" s="45" t="s">
        <v>9</v>
      </c>
      <c r="AD184" s="242">
        <f t="shared" si="157"/>
        <v>0</v>
      </c>
      <c r="AE184" s="242">
        <f t="shared" si="154"/>
        <v>0</v>
      </c>
    </row>
    <row r="185" spans="1:34" ht="15.95" customHeight="1" outlineLevel="1" x14ac:dyDescent="0.2">
      <c r="A185" s="57" t="s">
        <v>127</v>
      </c>
      <c r="B185" s="58">
        <v>-23655</v>
      </c>
      <c r="C185" s="58">
        <v>12603</v>
      </c>
      <c r="D185" s="58">
        <v>-8149</v>
      </c>
      <c r="E185" s="58">
        <v>-23643</v>
      </c>
      <c r="F185" s="58">
        <v>-4106</v>
      </c>
      <c r="G185" s="58">
        <v>770</v>
      </c>
      <c r="H185" s="58">
        <v>-13391</v>
      </c>
      <c r="I185" s="58">
        <v>-50317</v>
      </c>
      <c r="J185" s="58">
        <v>24437</v>
      </c>
      <c r="K185" s="58">
        <v>-12466</v>
      </c>
      <c r="L185" s="58">
        <v>-740</v>
      </c>
      <c r="M185" s="58">
        <v>-7777</v>
      </c>
      <c r="N185" s="58">
        <v>-9508</v>
      </c>
      <c r="O185" s="58">
        <v>-3990</v>
      </c>
      <c r="P185" s="58">
        <v>880</v>
      </c>
      <c r="Q185" s="58">
        <v>3079</v>
      </c>
      <c r="R185" s="58">
        <v>-5888</v>
      </c>
      <c r="S185" s="58">
        <v>-7140</v>
      </c>
      <c r="T185" s="58">
        <v>-3733</v>
      </c>
      <c r="U185" s="58">
        <v>-4677</v>
      </c>
      <c r="W185" s="58">
        <f t="shared" si="173"/>
        <v>-42844</v>
      </c>
      <c r="X185" s="58">
        <f t="shared" si="174"/>
        <v>-67044</v>
      </c>
      <c r="Y185" s="58">
        <f t="shared" si="175"/>
        <v>3454</v>
      </c>
      <c r="Z185" s="58">
        <f t="shared" si="155"/>
        <v>-9539</v>
      </c>
      <c r="AA185" s="58">
        <f t="shared" si="156"/>
        <v>-21438</v>
      </c>
      <c r="AB185" s="45" t="s">
        <v>9</v>
      </c>
      <c r="AD185" s="242">
        <f t="shared" si="157"/>
        <v>0</v>
      </c>
      <c r="AE185" s="242">
        <f t="shared" si="154"/>
        <v>0</v>
      </c>
    </row>
    <row r="186" spans="1:34" ht="15.95" customHeight="1" outlineLevel="1" x14ac:dyDescent="0.2">
      <c r="A186" s="57" t="s">
        <v>128</v>
      </c>
      <c r="B186" s="58">
        <v>-11727</v>
      </c>
      <c r="C186" s="58">
        <v>6307</v>
      </c>
      <c r="D186" s="58">
        <v>-3869</v>
      </c>
      <c r="E186" s="58">
        <v>-6073</v>
      </c>
      <c r="F186" s="58">
        <v>-1478</v>
      </c>
      <c r="G186" s="58">
        <v>277</v>
      </c>
      <c r="H186" s="58">
        <v>-4821</v>
      </c>
      <c r="I186" s="58">
        <v>-18114</v>
      </c>
      <c r="J186" s="58">
        <v>-2802</v>
      </c>
      <c r="K186" s="58">
        <v>-4209</v>
      </c>
      <c r="L186" s="58">
        <v>-2303</v>
      </c>
      <c r="M186" s="58">
        <v>-3959</v>
      </c>
      <c r="N186" s="58">
        <v>-3141</v>
      </c>
      <c r="O186" s="58">
        <v>-1915</v>
      </c>
      <c r="P186" s="58">
        <v>422</v>
      </c>
      <c r="Q186" s="58">
        <v>1384</v>
      </c>
      <c r="R186" s="58">
        <v>-2417</v>
      </c>
      <c r="S186" s="58">
        <v>-2981</v>
      </c>
      <c r="T186" s="58">
        <v>-1303</v>
      </c>
      <c r="U186" s="58">
        <v>-1725</v>
      </c>
      <c r="W186" s="58">
        <f t="shared" si="173"/>
        <v>-15362</v>
      </c>
      <c r="X186" s="58">
        <f t="shared" si="174"/>
        <v>-24136</v>
      </c>
      <c r="Y186" s="58">
        <f t="shared" si="175"/>
        <v>-13273</v>
      </c>
      <c r="Z186" s="58">
        <f t="shared" si="155"/>
        <v>-3250</v>
      </c>
      <c r="AA186" s="58">
        <f t="shared" si="156"/>
        <v>-8426</v>
      </c>
      <c r="AB186" s="45" t="s">
        <v>9</v>
      </c>
      <c r="AD186" s="242">
        <f t="shared" si="157"/>
        <v>0</v>
      </c>
      <c r="AE186" s="242">
        <f t="shared" si="154"/>
        <v>0</v>
      </c>
    </row>
    <row r="187" spans="1:34" ht="15.95" customHeight="1" outlineLevel="1" x14ac:dyDescent="0.2">
      <c r="A187" s="55" t="s">
        <v>78</v>
      </c>
      <c r="B187" s="56">
        <f t="shared" ref="B187:H187" si="197">B181+B182</f>
        <v>94911</v>
      </c>
      <c r="C187" s="56">
        <f t="shared" si="197"/>
        <v>-45225</v>
      </c>
      <c r="D187" s="56">
        <f t="shared" si="197"/>
        <v>37629</v>
      </c>
      <c r="E187" s="56">
        <f t="shared" si="197"/>
        <v>25084</v>
      </c>
      <c r="F187" s="56">
        <f t="shared" si="197"/>
        <v>10827</v>
      </c>
      <c r="G187" s="56">
        <f t="shared" si="197"/>
        <v>-2082</v>
      </c>
      <c r="H187" s="56">
        <f t="shared" si="197"/>
        <v>33215</v>
      </c>
      <c r="I187" s="56">
        <f t="shared" ref="I187:J187" si="198">I181+I182</f>
        <v>116717</v>
      </c>
      <c r="J187" s="56">
        <f t="shared" si="198"/>
        <v>45163</v>
      </c>
      <c r="K187" s="56">
        <f t="shared" ref="K187:L187" si="199">K181+K182</f>
        <v>28270</v>
      </c>
      <c r="L187" s="56">
        <f t="shared" si="199"/>
        <v>16263</v>
      </c>
      <c r="M187" s="56">
        <f t="shared" ref="M187:N187" si="200">M181+M182</f>
        <v>22790</v>
      </c>
      <c r="N187" s="56">
        <f t="shared" si="200"/>
        <v>14514</v>
      </c>
      <c r="O187" s="56">
        <f t="shared" ref="O187:T187" si="201">O181+O182</f>
        <v>8314</v>
      </c>
      <c r="P187" s="56">
        <f t="shared" si="201"/>
        <v>26395</v>
      </c>
      <c r="Q187" s="56">
        <f t="shared" si="201"/>
        <v>23810</v>
      </c>
      <c r="R187" s="56">
        <f t="shared" si="201"/>
        <v>18600</v>
      </c>
      <c r="S187" s="56">
        <f t="shared" si="201"/>
        <v>23046</v>
      </c>
      <c r="T187" s="56">
        <f t="shared" si="201"/>
        <v>11744</v>
      </c>
      <c r="U187" s="56">
        <f t="shared" ref="U187" si="202">U181+U182</f>
        <v>17358</v>
      </c>
      <c r="W187" s="56">
        <f t="shared" si="173"/>
        <v>112399</v>
      </c>
      <c r="X187" s="56">
        <f t="shared" si="174"/>
        <v>158677</v>
      </c>
      <c r="Y187" s="56">
        <f t="shared" si="175"/>
        <v>112486</v>
      </c>
      <c r="Z187" s="56">
        <f t="shared" si="155"/>
        <v>73033</v>
      </c>
      <c r="AA187" s="56">
        <f t="shared" si="156"/>
        <v>70748</v>
      </c>
      <c r="AB187" s="45" t="s">
        <v>9</v>
      </c>
      <c r="AD187" s="242">
        <f t="shared" si="157"/>
        <v>0</v>
      </c>
      <c r="AE187" s="242">
        <f t="shared" si="154"/>
        <v>0</v>
      </c>
    </row>
    <row r="188" spans="1:34" ht="15.95" customHeight="1" collapsed="1" x14ac:dyDescent="0.2">
      <c r="AB188" s="45" t="s">
        <v>9</v>
      </c>
    </row>
    <row r="189" spans="1:34" s="42" customFormat="1" ht="15.95" customHeight="1" x14ac:dyDescent="0.2">
      <c r="A189" s="39" t="s">
        <v>179</v>
      </c>
      <c r="B189" s="40"/>
      <c r="C189" s="40"/>
      <c r="D189" s="40"/>
      <c r="E189" s="40"/>
      <c r="F189" s="40"/>
      <c r="G189" s="40"/>
      <c r="H189" s="40"/>
      <c r="I189" s="40"/>
      <c r="J189" s="40"/>
      <c r="K189" s="40"/>
      <c r="L189" s="40"/>
      <c r="M189" s="40"/>
      <c r="N189" s="40"/>
      <c r="O189" s="40"/>
      <c r="P189" s="40"/>
      <c r="Q189" s="40"/>
      <c r="R189" s="40"/>
      <c r="S189" s="40"/>
      <c r="T189" s="40"/>
      <c r="U189" s="40"/>
      <c r="W189" s="40"/>
      <c r="X189" s="40"/>
      <c r="Y189" s="40"/>
      <c r="Z189" s="40"/>
      <c r="AA189" s="40"/>
      <c r="AB189" s="41" t="s">
        <v>9</v>
      </c>
    </row>
    <row r="190" spans="1:34" ht="15.95" customHeight="1" x14ac:dyDescent="0.2">
      <c r="A190" s="43" t="s">
        <v>130</v>
      </c>
      <c r="B190" s="44">
        <f t="shared" ref="B190:H190" si="203">B191+B206</f>
        <v>936027</v>
      </c>
      <c r="C190" s="44">
        <f t="shared" si="203"/>
        <v>900063</v>
      </c>
      <c r="D190" s="44">
        <f t="shared" si="203"/>
        <v>968332</v>
      </c>
      <c r="E190" s="44">
        <f t="shared" si="203"/>
        <v>1051206</v>
      </c>
      <c r="F190" s="44">
        <f t="shared" si="203"/>
        <v>1085103</v>
      </c>
      <c r="G190" s="44">
        <f t="shared" si="203"/>
        <v>1100123</v>
      </c>
      <c r="H190" s="44">
        <f t="shared" si="203"/>
        <v>1226648</v>
      </c>
      <c r="I190" s="44">
        <f t="shared" ref="I190:J190" si="204">I191+I206</f>
        <v>1489530</v>
      </c>
      <c r="J190" s="44">
        <f t="shared" si="204"/>
        <v>1496752</v>
      </c>
      <c r="K190" s="44">
        <f t="shared" ref="K190:L190" si="205">K191+K206</f>
        <v>1530145</v>
      </c>
      <c r="L190" s="44">
        <f t="shared" si="205"/>
        <v>1562379</v>
      </c>
      <c r="M190" s="44">
        <f t="shared" ref="M190:N190" si="206">M191+M206</f>
        <v>1619356</v>
      </c>
      <c r="N190" s="44">
        <f t="shared" si="206"/>
        <v>1630037</v>
      </c>
      <c r="O190" s="44">
        <f t="shared" ref="O190:T190" si="207">O191+O206</f>
        <v>1643903</v>
      </c>
      <c r="P190" s="44">
        <f t="shared" si="207"/>
        <v>1649844</v>
      </c>
      <c r="Q190" s="44">
        <f t="shared" si="207"/>
        <v>1635004</v>
      </c>
      <c r="R190" s="44">
        <f t="shared" si="207"/>
        <v>1707087</v>
      </c>
      <c r="S190" s="44">
        <f t="shared" si="207"/>
        <v>1735629</v>
      </c>
      <c r="T190" s="44">
        <f t="shared" si="207"/>
        <v>1727250</v>
      </c>
      <c r="U190" s="44">
        <f t="shared" ref="U190" si="208">U191+U206</f>
        <v>1772717</v>
      </c>
      <c r="W190" s="44">
        <f t="shared" ref="W190:W221" si="209">E190</f>
        <v>1051206</v>
      </c>
      <c r="X190" s="44">
        <f t="shared" ref="X190:X221" si="210">I190</f>
        <v>1489530</v>
      </c>
      <c r="Y190" s="44">
        <f t="shared" ref="Y190:Y221" si="211">M190</f>
        <v>1619356</v>
      </c>
      <c r="Z190" s="44">
        <f t="shared" ref="Z190:Z221" si="212">Q190</f>
        <v>1635004</v>
      </c>
      <c r="AA190" s="44">
        <f t="shared" ref="AA190:AA221" ca="1" si="213">OFFSET(V190,0,-1)</f>
        <v>1772717</v>
      </c>
      <c r="AB190" s="45" t="s">
        <v>9</v>
      </c>
      <c r="AD190" s="242">
        <f t="shared" ref="AD190:AD253" si="214">Q190-Z190</f>
        <v>0</v>
      </c>
      <c r="AE190" s="242">
        <f t="shared" ref="AE190:AE253" ca="1" si="215">AA190-OFFSET(V190,,-1)</f>
        <v>0</v>
      </c>
    </row>
    <row r="191" spans="1:34" ht="15.95" customHeight="1" outlineLevel="1" x14ac:dyDescent="0.2">
      <c r="A191" s="61" t="s">
        <v>131</v>
      </c>
      <c r="B191" s="62">
        <v>699316</v>
      </c>
      <c r="C191" s="62">
        <v>622694</v>
      </c>
      <c r="D191" s="62">
        <v>507279</v>
      </c>
      <c r="E191" s="62">
        <v>351777</v>
      </c>
      <c r="F191" s="62">
        <v>238207</v>
      </c>
      <c r="G191" s="62">
        <v>155678</v>
      </c>
      <c r="H191" s="62">
        <v>203402</v>
      </c>
      <c r="I191" s="62">
        <f t="shared" ref="I191:N191" si="216">SUM(I192:I205)</f>
        <v>245796</v>
      </c>
      <c r="J191" s="62">
        <f t="shared" si="216"/>
        <v>226783</v>
      </c>
      <c r="K191" s="62">
        <f t="shared" si="216"/>
        <v>220016</v>
      </c>
      <c r="L191" s="62">
        <f t="shared" si="216"/>
        <v>226437</v>
      </c>
      <c r="M191" s="62">
        <f t="shared" si="216"/>
        <v>242944</v>
      </c>
      <c r="N191" s="62">
        <f t="shared" si="216"/>
        <v>228972</v>
      </c>
      <c r="O191" s="62">
        <f t="shared" ref="O191:T191" si="217">SUM(O192:O205)</f>
        <v>230606</v>
      </c>
      <c r="P191" s="62">
        <f t="shared" si="217"/>
        <v>247496</v>
      </c>
      <c r="Q191" s="62">
        <f t="shared" si="217"/>
        <v>228787</v>
      </c>
      <c r="R191" s="62">
        <f t="shared" si="217"/>
        <v>230618</v>
      </c>
      <c r="S191" s="62">
        <f t="shared" si="217"/>
        <v>241202</v>
      </c>
      <c r="T191" s="62">
        <f t="shared" si="217"/>
        <v>232214</v>
      </c>
      <c r="U191" s="62">
        <f t="shared" ref="U191" si="218">SUM(U192:U205)</f>
        <v>270925</v>
      </c>
      <c r="W191" s="62">
        <f t="shared" si="209"/>
        <v>351777</v>
      </c>
      <c r="X191" s="62">
        <f t="shared" si="210"/>
        <v>245796</v>
      </c>
      <c r="Y191" s="62">
        <f t="shared" si="211"/>
        <v>242944</v>
      </c>
      <c r="Z191" s="62">
        <f t="shared" si="212"/>
        <v>228787</v>
      </c>
      <c r="AA191" s="62">
        <f t="shared" ca="1" si="213"/>
        <v>270925</v>
      </c>
      <c r="AB191" s="45" t="s">
        <v>9</v>
      </c>
      <c r="AD191" s="242">
        <f t="shared" si="214"/>
        <v>0</v>
      </c>
      <c r="AE191" s="242">
        <f t="shared" ca="1" si="215"/>
        <v>0</v>
      </c>
    </row>
    <row r="192" spans="1:34" ht="15.95" customHeight="1" outlineLevel="1" x14ac:dyDescent="0.2">
      <c r="A192" s="63" t="s">
        <v>132</v>
      </c>
      <c r="B192" s="54">
        <v>686732</v>
      </c>
      <c r="C192" s="54">
        <v>599587</v>
      </c>
      <c r="D192" s="54">
        <v>491777</v>
      </c>
      <c r="E192" s="54">
        <v>311</v>
      </c>
      <c r="F192" s="54">
        <v>1853</v>
      </c>
      <c r="G192" s="54">
        <v>314</v>
      </c>
      <c r="H192" s="54">
        <v>316</v>
      </c>
      <c r="I192" s="54">
        <v>311</v>
      </c>
      <c r="J192" s="54">
        <v>294</v>
      </c>
      <c r="K192" s="54">
        <v>436</v>
      </c>
      <c r="L192" s="54">
        <v>38</v>
      </c>
      <c r="M192" s="54">
        <v>713</v>
      </c>
      <c r="N192" s="54">
        <v>26</v>
      </c>
      <c r="O192" s="54">
        <v>39</v>
      </c>
      <c r="P192" s="54">
        <v>37</v>
      </c>
      <c r="Q192" s="54">
        <v>49</v>
      </c>
      <c r="R192" s="54">
        <v>28</v>
      </c>
      <c r="S192" s="54">
        <v>27</v>
      </c>
      <c r="T192" s="54">
        <v>30</v>
      </c>
      <c r="U192" s="54">
        <v>67</v>
      </c>
      <c r="W192" s="54">
        <f t="shared" si="209"/>
        <v>311</v>
      </c>
      <c r="X192" s="54">
        <f t="shared" si="210"/>
        <v>311</v>
      </c>
      <c r="Y192" s="54">
        <f t="shared" si="211"/>
        <v>713</v>
      </c>
      <c r="Z192" s="54">
        <f t="shared" si="212"/>
        <v>49</v>
      </c>
      <c r="AA192" s="54">
        <f t="shared" ca="1" si="213"/>
        <v>67</v>
      </c>
      <c r="AB192" s="45" t="s">
        <v>9</v>
      </c>
      <c r="AD192" s="242">
        <f t="shared" si="214"/>
        <v>0</v>
      </c>
      <c r="AE192" s="242">
        <f t="shared" ca="1" si="215"/>
        <v>0</v>
      </c>
      <c r="AF192" s="42"/>
      <c r="AG192" s="42"/>
      <c r="AH192" s="42"/>
    </row>
    <row r="193" spans="1:38" ht="15.95" customHeight="1" outlineLevel="1" x14ac:dyDescent="0.2">
      <c r="A193" s="63" t="s">
        <v>133</v>
      </c>
      <c r="B193" s="54">
        <v>0</v>
      </c>
      <c r="C193" s="54">
        <v>0</v>
      </c>
      <c r="D193" s="54">
        <v>0</v>
      </c>
      <c r="E193" s="54">
        <v>335233</v>
      </c>
      <c r="F193" s="54">
        <v>219829</v>
      </c>
      <c r="G193" s="54">
        <v>138049</v>
      </c>
      <c r="H193" s="54">
        <v>61560</v>
      </c>
      <c r="I193" s="54">
        <v>71823</v>
      </c>
      <c r="J193" s="54">
        <v>54674</v>
      </c>
      <c r="K193" s="54">
        <v>41266</v>
      </c>
      <c r="L193" s="54">
        <v>47557</v>
      </c>
      <c r="M193" s="54">
        <v>54048</v>
      </c>
      <c r="N193" s="54">
        <v>36225</v>
      </c>
      <c r="O193" s="54">
        <v>35614</v>
      </c>
      <c r="P193" s="54">
        <v>48080</v>
      </c>
      <c r="Q193" s="54">
        <v>19665</v>
      </c>
      <c r="R193" s="54">
        <v>28075</v>
      </c>
      <c r="S193" s="54">
        <v>65032</v>
      </c>
      <c r="T193" s="54">
        <v>52118</v>
      </c>
      <c r="U193" s="54">
        <v>88920</v>
      </c>
      <c r="W193" s="54">
        <f t="shared" si="209"/>
        <v>335233</v>
      </c>
      <c r="X193" s="54">
        <f t="shared" si="210"/>
        <v>71823</v>
      </c>
      <c r="Y193" s="54">
        <f t="shared" si="211"/>
        <v>54048</v>
      </c>
      <c r="Z193" s="54">
        <f t="shared" si="212"/>
        <v>19665</v>
      </c>
      <c r="AA193" s="54">
        <f t="shared" ca="1" si="213"/>
        <v>88920</v>
      </c>
      <c r="AB193" s="45" t="s">
        <v>9</v>
      </c>
      <c r="AD193" s="242">
        <f t="shared" si="214"/>
        <v>0</v>
      </c>
      <c r="AE193" s="242">
        <f t="shared" ca="1" si="215"/>
        <v>0</v>
      </c>
    </row>
    <row r="194" spans="1:38" ht="15.95" customHeight="1" outlineLevel="1" x14ac:dyDescent="0.2">
      <c r="A194" s="63" t="s">
        <v>134</v>
      </c>
      <c r="B194" s="54">
        <v>0</v>
      </c>
      <c r="C194" s="54">
        <v>0</v>
      </c>
      <c r="D194" s="54">
        <v>0</v>
      </c>
      <c r="E194" s="54">
        <v>0</v>
      </c>
      <c r="F194" s="54">
        <v>0</v>
      </c>
      <c r="G194" s="54">
        <v>0</v>
      </c>
      <c r="H194" s="54">
        <v>0</v>
      </c>
      <c r="I194" s="54">
        <v>0</v>
      </c>
      <c r="J194" s="54">
        <v>0</v>
      </c>
      <c r="K194" s="54">
        <v>0</v>
      </c>
      <c r="L194" s="54">
        <v>0</v>
      </c>
      <c r="M194" s="54">
        <v>0</v>
      </c>
      <c r="N194" s="54">
        <v>0</v>
      </c>
      <c r="O194" s="54">
        <v>0</v>
      </c>
      <c r="P194" s="54">
        <v>0</v>
      </c>
      <c r="Q194" s="54">
        <v>0</v>
      </c>
      <c r="R194" s="132">
        <v>0</v>
      </c>
      <c r="S194" s="54">
        <v>0</v>
      </c>
      <c r="T194" s="54">
        <v>0</v>
      </c>
      <c r="U194" s="54">
        <v>0</v>
      </c>
      <c r="W194" s="54">
        <f t="shared" si="209"/>
        <v>0</v>
      </c>
      <c r="X194" s="54">
        <f t="shared" si="210"/>
        <v>0</v>
      </c>
      <c r="Y194" s="54">
        <f t="shared" si="211"/>
        <v>0</v>
      </c>
      <c r="Z194" s="54">
        <f t="shared" si="212"/>
        <v>0</v>
      </c>
      <c r="AA194" s="54">
        <f t="shared" ca="1" si="213"/>
        <v>0</v>
      </c>
      <c r="AB194" s="45" t="s">
        <v>9</v>
      </c>
      <c r="AD194" s="242">
        <f t="shared" si="214"/>
        <v>0</v>
      </c>
      <c r="AE194" s="242">
        <f t="shared" ca="1" si="215"/>
        <v>0</v>
      </c>
      <c r="AF194" s="126"/>
      <c r="AG194" s="126"/>
      <c r="AH194" s="126"/>
    </row>
    <row r="195" spans="1:38" ht="15.95" customHeight="1" outlineLevel="1" x14ac:dyDescent="0.2">
      <c r="A195" s="63" t="s">
        <v>135</v>
      </c>
      <c r="B195" s="54">
        <v>0</v>
      </c>
      <c r="C195" s="54">
        <v>0</v>
      </c>
      <c r="D195" s="54">
        <v>0</v>
      </c>
      <c r="E195" s="54">
        <v>0</v>
      </c>
      <c r="F195" s="54">
        <v>0</v>
      </c>
      <c r="G195" s="54">
        <v>0</v>
      </c>
      <c r="H195" s="54">
        <v>7282</v>
      </c>
      <c r="I195" s="54">
        <v>18713</v>
      </c>
      <c r="J195" s="54">
        <v>17063</v>
      </c>
      <c r="K195" s="54">
        <v>17223</v>
      </c>
      <c r="L195" s="54">
        <v>20175</v>
      </c>
      <c r="M195" s="54">
        <v>20611</v>
      </c>
      <c r="N195" s="54">
        <v>24087</v>
      </c>
      <c r="O195" s="54">
        <v>24421</v>
      </c>
      <c r="P195" s="54">
        <v>28544</v>
      </c>
      <c r="Q195" s="54">
        <v>36102</v>
      </c>
      <c r="R195" s="54">
        <v>43750</v>
      </c>
      <c r="S195" s="54">
        <v>15064</v>
      </c>
      <c r="T195" s="54">
        <v>18604</v>
      </c>
      <c r="U195" s="54">
        <v>19221</v>
      </c>
      <c r="W195" s="54">
        <f t="shared" si="209"/>
        <v>0</v>
      </c>
      <c r="X195" s="54">
        <f t="shared" si="210"/>
        <v>18713</v>
      </c>
      <c r="Y195" s="54">
        <f t="shared" si="211"/>
        <v>20611</v>
      </c>
      <c r="Z195" s="54">
        <f t="shared" si="212"/>
        <v>36102</v>
      </c>
      <c r="AA195" s="54">
        <f t="shared" ca="1" si="213"/>
        <v>19221</v>
      </c>
      <c r="AB195" s="45" t="s">
        <v>9</v>
      </c>
      <c r="AD195" s="242">
        <f t="shared" si="214"/>
        <v>0</v>
      </c>
      <c r="AE195" s="242">
        <f t="shared" ca="1" si="215"/>
        <v>0</v>
      </c>
    </row>
    <row r="196" spans="1:38" ht="15.95" customHeight="1" outlineLevel="1" x14ac:dyDescent="0.2">
      <c r="A196" s="63" t="s">
        <v>136</v>
      </c>
      <c r="B196" s="54">
        <v>12000</v>
      </c>
      <c r="C196" s="54">
        <v>12000</v>
      </c>
      <c r="D196" s="54">
        <v>12000</v>
      </c>
      <c r="E196" s="54">
        <v>0</v>
      </c>
      <c r="F196" s="54">
        <v>0</v>
      </c>
      <c r="G196" s="54">
        <v>0</v>
      </c>
      <c r="H196" s="54">
        <v>0</v>
      </c>
      <c r="I196" s="54">
        <v>0</v>
      </c>
      <c r="J196" s="54">
        <v>0</v>
      </c>
      <c r="K196" s="54">
        <v>0</v>
      </c>
      <c r="L196" s="54">
        <v>0</v>
      </c>
      <c r="M196" s="54">
        <v>0</v>
      </c>
      <c r="N196" s="54">
        <v>0</v>
      </c>
      <c r="O196" s="54">
        <v>0</v>
      </c>
      <c r="P196" s="54">
        <v>0</v>
      </c>
      <c r="Q196" s="54">
        <v>0</v>
      </c>
      <c r="R196" s="132">
        <v>0</v>
      </c>
      <c r="S196" s="54">
        <v>0</v>
      </c>
      <c r="T196" s="54">
        <v>0</v>
      </c>
      <c r="U196" s="54">
        <v>0</v>
      </c>
      <c r="W196" s="54">
        <f t="shared" si="209"/>
        <v>0</v>
      </c>
      <c r="X196" s="54">
        <f t="shared" si="210"/>
        <v>0</v>
      </c>
      <c r="Y196" s="54">
        <f t="shared" si="211"/>
        <v>0</v>
      </c>
      <c r="Z196" s="54">
        <f t="shared" si="212"/>
        <v>0</v>
      </c>
      <c r="AA196" s="54">
        <f t="shared" ca="1" si="213"/>
        <v>0</v>
      </c>
      <c r="AB196" s="45" t="s">
        <v>9</v>
      </c>
      <c r="AD196" s="242">
        <f t="shared" si="214"/>
        <v>0</v>
      </c>
      <c r="AE196" s="242">
        <f t="shared" ca="1" si="215"/>
        <v>0</v>
      </c>
    </row>
    <row r="197" spans="1:38" ht="15.95" customHeight="1" outlineLevel="1" x14ac:dyDescent="0.2">
      <c r="A197" s="63" t="s">
        <v>137</v>
      </c>
      <c r="B197" s="54">
        <v>112</v>
      </c>
      <c r="C197" s="54">
        <v>2939</v>
      </c>
      <c r="D197" s="54">
        <v>3381</v>
      </c>
      <c r="E197" s="54">
        <v>5822</v>
      </c>
      <c r="F197" s="54">
        <v>6131</v>
      </c>
      <c r="G197" s="54">
        <v>6843</v>
      </c>
      <c r="H197" s="54">
        <v>7126</v>
      </c>
      <c r="I197" s="54">
        <v>5981</v>
      </c>
      <c r="J197" s="54">
        <v>2745</v>
      </c>
      <c r="K197" s="54">
        <v>2107</v>
      </c>
      <c r="L197" s="54">
        <v>2413</v>
      </c>
      <c r="M197" s="54">
        <v>1220</v>
      </c>
      <c r="N197" s="54">
        <v>1634</v>
      </c>
      <c r="O197" s="54">
        <v>2165</v>
      </c>
      <c r="P197" s="54">
        <v>2749</v>
      </c>
      <c r="Q197" s="54">
        <v>4589</v>
      </c>
      <c r="R197" s="54">
        <v>3944</v>
      </c>
      <c r="S197" s="54">
        <v>2936</v>
      </c>
      <c r="T197" s="54">
        <v>3356</v>
      </c>
      <c r="U197" s="54">
        <v>3930</v>
      </c>
      <c r="W197" s="54">
        <f t="shared" si="209"/>
        <v>5822</v>
      </c>
      <c r="X197" s="54">
        <f t="shared" si="210"/>
        <v>5981</v>
      </c>
      <c r="Y197" s="54">
        <f t="shared" si="211"/>
        <v>1220</v>
      </c>
      <c r="Z197" s="54">
        <f t="shared" si="212"/>
        <v>4589</v>
      </c>
      <c r="AA197" s="54">
        <f t="shared" ca="1" si="213"/>
        <v>3930</v>
      </c>
      <c r="AB197" s="45" t="s">
        <v>9</v>
      </c>
      <c r="AD197" s="242">
        <f t="shared" si="214"/>
        <v>0</v>
      </c>
      <c r="AE197" s="242">
        <f t="shared" ca="1" si="215"/>
        <v>0</v>
      </c>
    </row>
    <row r="198" spans="1:38" ht="15.95" customHeight="1" outlineLevel="1" x14ac:dyDescent="0.25">
      <c r="A198" s="63" t="s">
        <v>138</v>
      </c>
      <c r="B198" s="54">
        <v>466</v>
      </c>
      <c r="C198" s="54">
        <v>8060</v>
      </c>
      <c r="D198" s="54">
        <v>0</v>
      </c>
      <c r="E198" s="54">
        <v>0</v>
      </c>
      <c r="F198" s="54">
        <v>0</v>
      </c>
      <c r="G198" s="54">
        <v>0</v>
      </c>
      <c r="H198" s="54">
        <v>0</v>
      </c>
      <c r="I198" s="54">
        <v>20577</v>
      </c>
      <c r="J198" s="54">
        <v>20410</v>
      </c>
      <c r="K198" s="54">
        <v>22671</v>
      </c>
      <c r="L198" s="54">
        <v>22513</v>
      </c>
      <c r="M198" s="54">
        <v>33194</v>
      </c>
      <c r="N198" s="54">
        <v>32684</v>
      </c>
      <c r="O198" s="54">
        <v>32487</v>
      </c>
      <c r="P198" s="54">
        <v>32396</v>
      </c>
      <c r="Q198" s="54">
        <v>32383</v>
      </c>
      <c r="R198" s="54">
        <v>1271</v>
      </c>
      <c r="S198" s="54">
        <v>1290</v>
      </c>
      <c r="T198" s="54">
        <v>1280</v>
      </c>
      <c r="U198" s="54">
        <v>1290</v>
      </c>
      <c r="W198" s="54">
        <f t="shared" si="209"/>
        <v>0</v>
      </c>
      <c r="X198" s="54">
        <f t="shared" si="210"/>
        <v>20577</v>
      </c>
      <c r="Y198" s="54">
        <f t="shared" si="211"/>
        <v>33194</v>
      </c>
      <c r="Z198" s="54">
        <f t="shared" si="212"/>
        <v>32383</v>
      </c>
      <c r="AA198" s="54">
        <f t="shared" ca="1" si="213"/>
        <v>1290</v>
      </c>
      <c r="AB198" s="45" t="s">
        <v>9</v>
      </c>
      <c r="AD198" s="242">
        <f t="shared" si="214"/>
        <v>0</v>
      </c>
      <c r="AE198" s="242">
        <f t="shared" ca="1" si="215"/>
        <v>0</v>
      </c>
      <c r="AF198" s="21"/>
      <c r="AG198" s="21"/>
      <c r="AH198" s="141"/>
      <c r="AI198" s="141"/>
      <c r="AJ198" s="141"/>
      <c r="AK198" s="141"/>
      <c r="AL198" s="141"/>
    </row>
    <row r="199" spans="1:38" ht="15.95" customHeight="1" outlineLevel="1" x14ac:dyDescent="0.2">
      <c r="A199" s="63" t="s">
        <v>139</v>
      </c>
      <c r="B199" s="54">
        <v>0</v>
      </c>
      <c r="C199" s="54">
        <v>0</v>
      </c>
      <c r="D199" s="54">
        <v>0</v>
      </c>
      <c r="E199" s="54">
        <v>0</v>
      </c>
      <c r="F199" s="54">
        <v>0</v>
      </c>
      <c r="G199" s="54">
        <v>0</v>
      </c>
      <c r="H199" s="54">
        <v>0</v>
      </c>
      <c r="I199" s="54">
        <v>0</v>
      </c>
      <c r="J199" s="54">
        <v>0</v>
      </c>
      <c r="K199" s="54">
        <v>0</v>
      </c>
      <c r="L199" s="54">
        <v>0</v>
      </c>
      <c r="M199" s="54">
        <v>6</v>
      </c>
      <c r="N199" s="54">
        <v>6</v>
      </c>
      <c r="O199" s="54">
        <v>6</v>
      </c>
      <c r="P199" s="54">
        <v>0</v>
      </c>
      <c r="Q199" s="54">
        <v>0</v>
      </c>
      <c r="R199" s="54">
        <v>0</v>
      </c>
      <c r="S199" s="54">
        <v>7</v>
      </c>
      <c r="T199" s="54">
        <v>19</v>
      </c>
      <c r="U199" s="54">
        <v>45</v>
      </c>
      <c r="W199" s="54">
        <f t="shared" si="209"/>
        <v>0</v>
      </c>
      <c r="X199" s="54">
        <f t="shared" si="210"/>
        <v>0</v>
      </c>
      <c r="Y199" s="54">
        <f t="shared" si="211"/>
        <v>6</v>
      </c>
      <c r="Z199" s="54">
        <f t="shared" si="212"/>
        <v>0</v>
      </c>
      <c r="AA199" s="54">
        <f t="shared" ca="1" si="213"/>
        <v>45</v>
      </c>
      <c r="AB199" s="45" t="s">
        <v>9</v>
      </c>
      <c r="AD199" s="242">
        <f t="shared" si="214"/>
        <v>0</v>
      </c>
      <c r="AE199" s="242">
        <f t="shared" ca="1" si="215"/>
        <v>0</v>
      </c>
      <c r="AF199" s="21"/>
      <c r="AG199" s="21"/>
      <c r="AH199" s="21"/>
      <c r="AI199" s="21"/>
      <c r="AJ199" s="21"/>
      <c r="AK199" s="21"/>
      <c r="AL199" s="21"/>
    </row>
    <row r="200" spans="1:38" ht="15.95" customHeight="1" outlineLevel="1" x14ac:dyDescent="0.25">
      <c r="A200" s="63" t="s">
        <v>140</v>
      </c>
      <c r="B200" s="54">
        <v>0</v>
      </c>
      <c r="C200" s="54">
        <v>0</v>
      </c>
      <c r="D200" s="54">
        <v>0</v>
      </c>
      <c r="E200" s="54">
        <v>0</v>
      </c>
      <c r="F200" s="54">
        <v>0</v>
      </c>
      <c r="G200" s="54">
        <v>0</v>
      </c>
      <c r="H200" s="54">
        <v>0</v>
      </c>
      <c r="I200" s="54">
        <v>0</v>
      </c>
      <c r="J200" s="54">
        <v>0</v>
      </c>
      <c r="K200" s="54">
        <v>0</v>
      </c>
      <c r="L200" s="54">
        <v>0</v>
      </c>
      <c r="M200" s="54">
        <v>0</v>
      </c>
      <c r="N200" s="54">
        <v>0</v>
      </c>
      <c r="O200" s="54">
        <v>0</v>
      </c>
      <c r="P200" s="54">
        <v>0</v>
      </c>
      <c r="Q200" s="54">
        <v>0</v>
      </c>
      <c r="R200" s="132">
        <v>0</v>
      </c>
      <c r="S200" s="54">
        <v>0</v>
      </c>
      <c r="T200" s="54">
        <v>0</v>
      </c>
      <c r="U200" s="54">
        <v>0</v>
      </c>
      <c r="W200" s="54">
        <f t="shared" si="209"/>
        <v>0</v>
      </c>
      <c r="X200" s="54">
        <f t="shared" si="210"/>
        <v>0</v>
      </c>
      <c r="Y200" s="54">
        <f t="shared" si="211"/>
        <v>0</v>
      </c>
      <c r="Z200" s="54">
        <f t="shared" si="212"/>
        <v>0</v>
      </c>
      <c r="AA200" s="54">
        <f t="shared" ca="1" si="213"/>
        <v>0</v>
      </c>
      <c r="AB200" s="45" t="s">
        <v>9</v>
      </c>
      <c r="AD200" s="242">
        <f t="shared" si="214"/>
        <v>0</v>
      </c>
      <c r="AE200" s="242">
        <f t="shared" ca="1" si="215"/>
        <v>0</v>
      </c>
      <c r="AF200" s="21"/>
      <c r="AG200" s="21"/>
      <c r="AH200" s="141"/>
      <c r="AI200" s="141"/>
      <c r="AJ200" s="141"/>
      <c r="AK200" s="141"/>
      <c r="AL200" s="141"/>
    </row>
    <row r="201" spans="1:38" ht="15.95" customHeight="1" outlineLevel="1" x14ac:dyDescent="0.2">
      <c r="A201" s="63" t="s">
        <v>141</v>
      </c>
      <c r="B201" s="54">
        <v>0</v>
      </c>
      <c r="C201" s="54">
        <v>0</v>
      </c>
      <c r="D201" s="54">
        <v>0</v>
      </c>
      <c r="E201" s="54">
        <v>-1693</v>
      </c>
      <c r="F201" s="54">
        <v>-1705</v>
      </c>
      <c r="G201" s="54">
        <v>-1706</v>
      </c>
      <c r="H201" s="54">
        <v>-1659</v>
      </c>
      <c r="I201" s="54">
        <v>44</v>
      </c>
      <c r="J201" s="54">
        <v>34</v>
      </c>
      <c r="K201" s="54">
        <v>45</v>
      </c>
      <c r="L201" s="54">
        <v>132</v>
      </c>
      <c r="M201" s="54">
        <v>92</v>
      </c>
      <c r="N201" s="54">
        <v>38</v>
      </c>
      <c r="O201" s="54">
        <v>214</v>
      </c>
      <c r="P201" s="54">
        <v>178</v>
      </c>
      <c r="Q201" s="54">
        <v>124</v>
      </c>
      <c r="R201" s="54">
        <v>79</v>
      </c>
      <c r="S201" s="54">
        <v>52</v>
      </c>
      <c r="T201" s="54">
        <v>220</v>
      </c>
      <c r="U201" s="54">
        <v>155</v>
      </c>
      <c r="W201" s="54">
        <f t="shared" si="209"/>
        <v>-1693</v>
      </c>
      <c r="X201" s="54">
        <f t="shared" si="210"/>
        <v>44</v>
      </c>
      <c r="Y201" s="54">
        <f t="shared" si="211"/>
        <v>92</v>
      </c>
      <c r="Z201" s="54">
        <f t="shared" si="212"/>
        <v>124</v>
      </c>
      <c r="AA201" s="54">
        <f t="shared" ca="1" si="213"/>
        <v>155</v>
      </c>
      <c r="AB201" s="45" t="s">
        <v>9</v>
      </c>
      <c r="AD201" s="242">
        <f t="shared" si="214"/>
        <v>0</v>
      </c>
      <c r="AE201" s="242">
        <f t="shared" ca="1" si="215"/>
        <v>0</v>
      </c>
    </row>
    <row r="202" spans="1:38" ht="15.95" customHeight="1" outlineLevel="1" x14ac:dyDescent="0.2">
      <c r="A202" s="63" t="s">
        <v>142</v>
      </c>
      <c r="B202" s="54">
        <v>0</v>
      </c>
      <c r="C202" s="54">
        <v>0</v>
      </c>
      <c r="D202" s="54">
        <v>0</v>
      </c>
      <c r="E202" s="54">
        <v>0</v>
      </c>
      <c r="F202" s="54">
        <v>0</v>
      </c>
      <c r="G202" s="54">
        <v>0</v>
      </c>
      <c r="H202" s="54">
        <v>0</v>
      </c>
      <c r="I202" s="54">
        <v>0</v>
      </c>
      <c r="J202" s="54">
        <v>0</v>
      </c>
      <c r="K202" s="54">
        <v>0</v>
      </c>
      <c r="L202" s="54">
        <v>0</v>
      </c>
      <c r="M202" s="54">
        <v>0</v>
      </c>
      <c r="N202" s="54">
        <v>0</v>
      </c>
      <c r="O202" s="54">
        <v>0</v>
      </c>
      <c r="P202" s="54">
        <v>0</v>
      </c>
      <c r="Q202" s="54">
        <v>0</v>
      </c>
      <c r="R202" s="132">
        <v>0</v>
      </c>
      <c r="S202" s="54">
        <v>0</v>
      </c>
      <c r="T202" s="54">
        <v>0</v>
      </c>
      <c r="U202" s="54">
        <v>0</v>
      </c>
      <c r="W202" s="54">
        <f t="shared" si="209"/>
        <v>0</v>
      </c>
      <c r="X202" s="54">
        <f t="shared" si="210"/>
        <v>0</v>
      </c>
      <c r="Y202" s="54">
        <f t="shared" si="211"/>
        <v>0</v>
      </c>
      <c r="Z202" s="54">
        <f t="shared" si="212"/>
        <v>0</v>
      </c>
      <c r="AA202" s="54">
        <f t="shared" ca="1" si="213"/>
        <v>0</v>
      </c>
      <c r="AB202" s="45" t="s">
        <v>9</v>
      </c>
      <c r="AD202" s="242">
        <f t="shared" si="214"/>
        <v>0</v>
      </c>
      <c r="AE202" s="242">
        <f t="shared" ca="1" si="215"/>
        <v>0</v>
      </c>
    </row>
    <row r="203" spans="1:38" ht="15.95" customHeight="1" outlineLevel="1" x14ac:dyDescent="0.2">
      <c r="A203" s="63" t="s">
        <v>180</v>
      </c>
      <c r="B203" s="54">
        <v>0</v>
      </c>
      <c r="C203" s="54">
        <v>0</v>
      </c>
      <c r="D203" s="54">
        <v>0</v>
      </c>
      <c r="E203" s="54">
        <v>0</v>
      </c>
      <c r="F203" s="54">
        <v>0</v>
      </c>
      <c r="G203" s="54">
        <v>0</v>
      </c>
      <c r="H203" s="54">
        <v>128565</v>
      </c>
      <c r="I203" s="54">
        <v>128232</v>
      </c>
      <c r="J203" s="54">
        <v>131487</v>
      </c>
      <c r="K203" s="54">
        <v>136216</v>
      </c>
      <c r="L203" s="54">
        <v>133580</v>
      </c>
      <c r="M203" s="54">
        <v>133034</v>
      </c>
      <c r="N203" s="54">
        <v>134247</v>
      </c>
      <c r="O203" s="54">
        <v>135599</v>
      </c>
      <c r="P203" s="54">
        <v>135462</v>
      </c>
      <c r="Q203" s="54">
        <v>135843</v>
      </c>
      <c r="R203" s="54">
        <v>153133</v>
      </c>
      <c r="S203" s="54">
        <v>156444</v>
      </c>
      <c r="T203" s="54">
        <v>156546</v>
      </c>
      <c r="U203" s="54">
        <v>157250</v>
      </c>
      <c r="W203" s="54">
        <f t="shared" si="209"/>
        <v>0</v>
      </c>
      <c r="X203" s="54">
        <f t="shared" si="210"/>
        <v>128232</v>
      </c>
      <c r="Y203" s="54">
        <f t="shared" si="211"/>
        <v>133034</v>
      </c>
      <c r="Z203" s="54">
        <f t="shared" si="212"/>
        <v>135843</v>
      </c>
      <c r="AA203" s="54">
        <f t="shared" ca="1" si="213"/>
        <v>157250</v>
      </c>
      <c r="AB203" s="45" t="s">
        <v>9</v>
      </c>
      <c r="AD203" s="242">
        <f t="shared" si="214"/>
        <v>0</v>
      </c>
      <c r="AE203" s="242">
        <f t="shared" ca="1" si="215"/>
        <v>0</v>
      </c>
    </row>
    <row r="204" spans="1:38" ht="15.95" customHeight="1" outlineLevel="1" x14ac:dyDescent="0.2">
      <c r="A204" s="63" t="s">
        <v>181</v>
      </c>
      <c r="B204" s="54">
        <v>0</v>
      </c>
      <c r="C204" s="54">
        <v>0</v>
      </c>
      <c r="D204" s="54">
        <v>0</v>
      </c>
      <c r="E204" s="54">
        <v>0</v>
      </c>
      <c r="F204" s="54">
        <v>0</v>
      </c>
      <c r="G204" s="54">
        <v>0</v>
      </c>
      <c r="H204" s="54">
        <v>0</v>
      </c>
      <c r="I204" s="54">
        <v>0</v>
      </c>
      <c r="J204" s="54">
        <v>0</v>
      </c>
      <c r="K204" s="54">
        <v>0</v>
      </c>
      <c r="L204" s="54">
        <v>0</v>
      </c>
      <c r="M204" s="54">
        <v>0</v>
      </c>
      <c r="N204" s="54">
        <v>0</v>
      </c>
      <c r="O204" s="54">
        <v>0</v>
      </c>
      <c r="P204" s="54">
        <v>0</v>
      </c>
      <c r="Q204" s="54">
        <v>0</v>
      </c>
      <c r="R204" s="132">
        <v>0</v>
      </c>
      <c r="S204" s="54">
        <v>0</v>
      </c>
      <c r="T204" s="54">
        <v>0</v>
      </c>
      <c r="U204" s="54">
        <v>0</v>
      </c>
      <c r="W204" s="54">
        <f t="shared" si="209"/>
        <v>0</v>
      </c>
      <c r="X204" s="54">
        <f t="shared" si="210"/>
        <v>0</v>
      </c>
      <c r="Y204" s="54">
        <f t="shared" si="211"/>
        <v>0</v>
      </c>
      <c r="Z204" s="54">
        <f t="shared" si="212"/>
        <v>0</v>
      </c>
      <c r="AA204" s="54">
        <f t="shared" ca="1" si="213"/>
        <v>0</v>
      </c>
      <c r="AB204" s="45" t="s">
        <v>9</v>
      </c>
      <c r="AD204" s="242">
        <f t="shared" si="214"/>
        <v>0</v>
      </c>
      <c r="AE204" s="242">
        <f t="shared" ca="1" si="215"/>
        <v>0</v>
      </c>
    </row>
    <row r="205" spans="1:38" ht="15.95" customHeight="1" outlineLevel="1" x14ac:dyDescent="0.2">
      <c r="A205" s="63" t="s">
        <v>143</v>
      </c>
      <c r="B205" s="54">
        <v>6</v>
      </c>
      <c r="C205" s="54">
        <v>108</v>
      </c>
      <c r="D205" s="54">
        <v>121</v>
      </c>
      <c r="E205" s="54">
        <v>12104</v>
      </c>
      <c r="F205" s="54">
        <v>12099</v>
      </c>
      <c r="G205" s="54">
        <v>12178</v>
      </c>
      <c r="H205" s="54">
        <v>212</v>
      </c>
      <c r="I205" s="54">
        <v>115</v>
      </c>
      <c r="J205" s="54">
        <v>76</v>
      </c>
      <c r="K205" s="54">
        <v>52</v>
      </c>
      <c r="L205" s="54">
        <v>29</v>
      </c>
      <c r="M205" s="54">
        <v>26</v>
      </c>
      <c r="N205" s="54">
        <v>25</v>
      </c>
      <c r="O205" s="54">
        <v>61</v>
      </c>
      <c r="P205" s="54">
        <v>50</v>
      </c>
      <c r="Q205" s="54">
        <v>32</v>
      </c>
      <c r="R205" s="54">
        <v>338</v>
      </c>
      <c r="S205" s="54">
        <v>350</v>
      </c>
      <c r="T205" s="54">
        <v>41</v>
      </c>
      <c r="U205" s="54">
        <v>47</v>
      </c>
      <c r="W205" s="54">
        <f t="shared" si="209"/>
        <v>12104</v>
      </c>
      <c r="X205" s="54">
        <f t="shared" si="210"/>
        <v>115</v>
      </c>
      <c r="Y205" s="54">
        <f t="shared" si="211"/>
        <v>26</v>
      </c>
      <c r="Z205" s="54">
        <f t="shared" si="212"/>
        <v>32</v>
      </c>
      <c r="AA205" s="54">
        <f t="shared" ca="1" si="213"/>
        <v>47</v>
      </c>
      <c r="AB205" s="45" t="s">
        <v>9</v>
      </c>
      <c r="AD205" s="242">
        <f t="shared" si="214"/>
        <v>0</v>
      </c>
      <c r="AE205" s="242">
        <f t="shared" ca="1" si="215"/>
        <v>0</v>
      </c>
    </row>
    <row r="206" spans="1:38" ht="15.95" customHeight="1" outlineLevel="1" x14ac:dyDescent="0.2">
      <c r="A206" s="61" t="s">
        <v>144</v>
      </c>
      <c r="B206" s="62">
        <v>236711</v>
      </c>
      <c r="C206" s="62">
        <v>277369</v>
      </c>
      <c r="D206" s="62">
        <v>461053</v>
      </c>
      <c r="E206" s="62">
        <v>699429</v>
      </c>
      <c r="F206" s="62">
        <v>846896</v>
      </c>
      <c r="G206" s="62">
        <v>944445</v>
      </c>
      <c r="H206" s="62">
        <v>1023246</v>
      </c>
      <c r="I206" s="62">
        <f t="shared" ref="I206:N206" si="219">SUM(I207:I221)</f>
        <v>1243734</v>
      </c>
      <c r="J206" s="62">
        <f t="shared" si="219"/>
        <v>1269969</v>
      </c>
      <c r="K206" s="62">
        <f t="shared" si="219"/>
        <v>1310129</v>
      </c>
      <c r="L206" s="62">
        <f t="shared" si="219"/>
        <v>1335942</v>
      </c>
      <c r="M206" s="62">
        <f t="shared" si="219"/>
        <v>1376412</v>
      </c>
      <c r="N206" s="62">
        <f t="shared" si="219"/>
        <v>1401065</v>
      </c>
      <c r="O206" s="62">
        <f t="shared" ref="O206:T206" si="220">SUM(O207:O221)</f>
        <v>1413297</v>
      </c>
      <c r="P206" s="62">
        <f t="shared" si="220"/>
        <v>1402348</v>
      </c>
      <c r="Q206" s="62">
        <f t="shared" si="220"/>
        <v>1406217</v>
      </c>
      <c r="R206" s="62">
        <f t="shared" si="220"/>
        <v>1476469</v>
      </c>
      <c r="S206" s="62">
        <f t="shared" si="220"/>
        <v>1494427</v>
      </c>
      <c r="T206" s="62">
        <f t="shared" si="220"/>
        <v>1495036</v>
      </c>
      <c r="U206" s="62">
        <f t="shared" ref="U206" si="221">SUM(U207:U221)</f>
        <v>1501792</v>
      </c>
      <c r="W206" s="62">
        <f t="shared" si="209"/>
        <v>699429</v>
      </c>
      <c r="X206" s="62">
        <f t="shared" si="210"/>
        <v>1243734</v>
      </c>
      <c r="Y206" s="62">
        <f t="shared" si="211"/>
        <v>1376412</v>
      </c>
      <c r="Z206" s="62">
        <f t="shared" si="212"/>
        <v>1406217</v>
      </c>
      <c r="AA206" s="62">
        <f t="shared" ca="1" si="213"/>
        <v>1501792</v>
      </c>
      <c r="AB206" s="45" t="s">
        <v>9</v>
      </c>
      <c r="AD206" s="242">
        <f t="shared" si="214"/>
        <v>0</v>
      </c>
      <c r="AE206" s="242">
        <f t="shared" ca="1" si="215"/>
        <v>0</v>
      </c>
    </row>
    <row r="207" spans="1:38" ht="15.95" customHeight="1" outlineLevel="1" x14ac:dyDescent="0.2">
      <c r="A207" s="63" t="s">
        <v>135</v>
      </c>
      <c r="B207" s="58">
        <v>0</v>
      </c>
      <c r="C207" s="58">
        <v>0</v>
      </c>
      <c r="D207" s="58">
        <v>0</v>
      </c>
      <c r="E207" s="58">
        <v>0</v>
      </c>
      <c r="F207" s="58">
        <v>0</v>
      </c>
      <c r="G207" s="58">
        <v>0</v>
      </c>
      <c r="H207" s="58">
        <v>0</v>
      </c>
      <c r="I207" s="58">
        <v>0</v>
      </c>
      <c r="J207" s="58">
        <v>0</v>
      </c>
      <c r="K207" s="58">
        <v>0</v>
      </c>
      <c r="L207" s="58">
        <v>0</v>
      </c>
      <c r="M207" s="58">
        <v>3</v>
      </c>
      <c r="N207" s="58">
        <v>7</v>
      </c>
      <c r="O207" s="58">
        <v>40</v>
      </c>
      <c r="P207" s="58">
        <v>43</v>
      </c>
      <c r="Q207" s="58">
        <v>46</v>
      </c>
      <c r="R207" s="58">
        <v>46</v>
      </c>
      <c r="S207" s="54">
        <v>172</v>
      </c>
      <c r="T207" s="54">
        <v>1230</v>
      </c>
      <c r="U207" s="54">
        <v>1240</v>
      </c>
      <c r="W207" s="58">
        <f t="shared" si="209"/>
        <v>0</v>
      </c>
      <c r="X207" s="58">
        <f t="shared" si="210"/>
        <v>0</v>
      </c>
      <c r="Y207" s="58">
        <f t="shared" si="211"/>
        <v>3</v>
      </c>
      <c r="Z207" s="58">
        <f t="shared" si="212"/>
        <v>46</v>
      </c>
      <c r="AA207" s="58">
        <f t="shared" ca="1" si="213"/>
        <v>1240</v>
      </c>
      <c r="AB207" s="45" t="s">
        <v>9</v>
      </c>
      <c r="AD207" s="242">
        <f t="shared" si="214"/>
        <v>0</v>
      </c>
      <c r="AE207" s="242">
        <f t="shared" ca="1" si="215"/>
        <v>0</v>
      </c>
    </row>
    <row r="208" spans="1:38" ht="15.95" customHeight="1" outlineLevel="1" x14ac:dyDescent="0.2">
      <c r="A208" s="63" t="s">
        <v>136</v>
      </c>
      <c r="B208" s="54">
        <v>0</v>
      </c>
      <c r="C208" s="54">
        <v>0</v>
      </c>
      <c r="D208" s="54">
        <v>0</v>
      </c>
      <c r="E208" s="54">
        <v>0</v>
      </c>
      <c r="F208" s="54">
        <v>0</v>
      </c>
      <c r="G208" s="54">
        <v>0</v>
      </c>
      <c r="H208" s="54">
        <v>0</v>
      </c>
      <c r="I208" s="54">
        <v>0</v>
      </c>
      <c r="J208" s="54">
        <v>0</v>
      </c>
      <c r="K208" s="54">
        <v>0</v>
      </c>
      <c r="L208" s="54">
        <v>0</v>
      </c>
      <c r="M208" s="54">
        <v>0</v>
      </c>
      <c r="N208" s="54">
        <v>0</v>
      </c>
      <c r="O208" s="54">
        <v>0</v>
      </c>
      <c r="P208" s="54">
        <v>0</v>
      </c>
      <c r="Q208" s="54">
        <v>0</v>
      </c>
      <c r="R208" s="132">
        <v>0</v>
      </c>
      <c r="S208" s="54">
        <v>0</v>
      </c>
      <c r="T208" s="54">
        <v>0</v>
      </c>
      <c r="U208" s="54">
        <v>0</v>
      </c>
      <c r="W208" s="54">
        <f t="shared" si="209"/>
        <v>0</v>
      </c>
      <c r="X208" s="58">
        <f t="shared" si="210"/>
        <v>0</v>
      </c>
      <c r="Y208" s="58">
        <f t="shared" si="211"/>
        <v>0</v>
      </c>
      <c r="Z208" s="58">
        <f t="shared" si="212"/>
        <v>0</v>
      </c>
      <c r="AA208" s="58">
        <f t="shared" ca="1" si="213"/>
        <v>0</v>
      </c>
      <c r="AB208" s="45" t="s">
        <v>9</v>
      </c>
      <c r="AD208" s="242">
        <f t="shared" si="214"/>
        <v>0</v>
      </c>
      <c r="AE208" s="242">
        <f t="shared" ca="1" si="215"/>
        <v>0</v>
      </c>
    </row>
    <row r="209" spans="1:31" ht="15.95" customHeight="1" outlineLevel="1" x14ac:dyDescent="0.2">
      <c r="A209" s="63" t="s">
        <v>145</v>
      </c>
      <c r="B209" s="54">
        <v>0</v>
      </c>
      <c r="C209" s="54">
        <v>0</v>
      </c>
      <c r="D209" s="54">
        <v>0</v>
      </c>
      <c r="E209" s="54">
        <v>0</v>
      </c>
      <c r="F209" s="54">
        <v>0</v>
      </c>
      <c r="G209" s="54">
        <v>0</v>
      </c>
      <c r="H209" s="54">
        <v>0</v>
      </c>
      <c r="I209" s="54">
        <v>0</v>
      </c>
      <c r="J209" s="54">
        <v>0</v>
      </c>
      <c r="K209" s="54">
        <v>0</v>
      </c>
      <c r="L209" s="54">
        <v>0</v>
      </c>
      <c r="M209" s="54">
        <v>0</v>
      </c>
      <c r="N209" s="54">
        <v>0</v>
      </c>
      <c r="O209" s="54">
        <v>0</v>
      </c>
      <c r="P209" s="54">
        <v>0</v>
      </c>
      <c r="Q209" s="54">
        <v>0</v>
      </c>
      <c r="R209" s="132">
        <v>0</v>
      </c>
      <c r="S209" s="54">
        <v>0</v>
      </c>
      <c r="T209" s="54">
        <v>0</v>
      </c>
      <c r="U209" s="54">
        <v>0</v>
      </c>
      <c r="W209" s="54">
        <f t="shared" si="209"/>
        <v>0</v>
      </c>
      <c r="X209" s="58">
        <f t="shared" si="210"/>
        <v>0</v>
      </c>
      <c r="Y209" s="58">
        <f t="shared" si="211"/>
        <v>0</v>
      </c>
      <c r="Z209" s="58">
        <f t="shared" si="212"/>
        <v>0</v>
      </c>
      <c r="AA209" s="58">
        <f t="shared" ca="1" si="213"/>
        <v>0</v>
      </c>
      <c r="AB209" s="45" t="s">
        <v>9</v>
      </c>
      <c r="AD209" s="242">
        <f t="shared" si="214"/>
        <v>0</v>
      </c>
      <c r="AE209" s="242">
        <f t="shared" ca="1" si="215"/>
        <v>0</v>
      </c>
    </row>
    <row r="210" spans="1:31" ht="15.95" customHeight="1" outlineLevel="1" x14ac:dyDescent="0.2">
      <c r="A210" s="63" t="s">
        <v>134</v>
      </c>
      <c r="B210" s="54">
        <v>0</v>
      </c>
      <c r="C210" s="54">
        <v>0</v>
      </c>
      <c r="D210" s="54">
        <v>0</v>
      </c>
      <c r="E210" s="54">
        <v>0</v>
      </c>
      <c r="F210" s="54">
        <v>0</v>
      </c>
      <c r="G210" s="54">
        <v>0</v>
      </c>
      <c r="H210" s="54">
        <v>0</v>
      </c>
      <c r="I210" s="54">
        <v>0</v>
      </c>
      <c r="J210" s="54">
        <v>0</v>
      </c>
      <c r="K210" s="54">
        <v>0</v>
      </c>
      <c r="L210" s="54">
        <v>0</v>
      </c>
      <c r="M210" s="54">
        <v>0</v>
      </c>
      <c r="N210" s="54">
        <v>0</v>
      </c>
      <c r="O210" s="54">
        <v>0</v>
      </c>
      <c r="P210" s="54">
        <v>0</v>
      </c>
      <c r="Q210" s="54">
        <v>0</v>
      </c>
      <c r="R210" s="54">
        <v>0</v>
      </c>
      <c r="S210" s="54">
        <v>0</v>
      </c>
      <c r="T210" s="54">
        <v>0</v>
      </c>
      <c r="U210" s="54">
        <v>0</v>
      </c>
      <c r="W210" s="54">
        <f t="shared" si="209"/>
        <v>0</v>
      </c>
      <c r="X210" s="58">
        <f t="shared" si="210"/>
        <v>0</v>
      </c>
      <c r="Y210" s="58">
        <f t="shared" si="211"/>
        <v>0</v>
      </c>
      <c r="Z210" s="58">
        <f t="shared" si="212"/>
        <v>0</v>
      </c>
      <c r="AA210" s="58">
        <f t="shared" ca="1" si="213"/>
        <v>0</v>
      </c>
      <c r="AB210" s="45" t="s">
        <v>9</v>
      </c>
      <c r="AD210" s="242">
        <f t="shared" si="214"/>
        <v>0</v>
      </c>
      <c r="AE210" s="242">
        <f t="shared" ca="1" si="215"/>
        <v>0</v>
      </c>
    </row>
    <row r="211" spans="1:31" ht="15.95" customHeight="1" outlineLevel="1" x14ac:dyDescent="0.2">
      <c r="A211" s="63" t="s">
        <v>137</v>
      </c>
      <c r="B211" s="54">
        <v>0</v>
      </c>
      <c r="C211" s="54">
        <v>0</v>
      </c>
      <c r="D211" s="54">
        <v>0</v>
      </c>
      <c r="E211" s="54">
        <v>0</v>
      </c>
      <c r="F211" s="54">
        <v>0</v>
      </c>
      <c r="G211" s="54">
        <v>0</v>
      </c>
      <c r="H211" s="54">
        <v>0</v>
      </c>
      <c r="I211" s="54">
        <v>0</v>
      </c>
      <c r="J211" s="54">
        <v>0</v>
      </c>
      <c r="K211" s="54">
        <v>0</v>
      </c>
      <c r="L211" s="54">
        <v>0</v>
      </c>
      <c r="M211" s="54">
        <v>0</v>
      </c>
      <c r="N211" s="54">
        <v>0</v>
      </c>
      <c r="O211" s="54">
        <v>0</v>
      </c>
      <c r="P211" s="54">
        <v>0</v>
      </c>
      <c r="Q211" s="54">
        <v>0</v>
      </c>
      <c r="R211" s="132">
        <v>0</v>
      </c>
      <c r="S211" s="54">
        <v>0</v>
      </c>
      <c r="T211" s="54">
        <v>0</v>
      </c>
      <c r="U211" s="54">
        <v>0</v>
      </c>
      <c r="W211" s="54">
        <f t="shared" si="209"/>
        <v>0</v>
      </c>
      <c r="X211" s="58">
        <f t="shared" si="210"/>
        <v>0</v>
      </c>
      <c r="Y211" s="58">
        <f t="shared" si="211"/>
        <v>0</v>
      </c>
      <c r="Z211" s="58">
        <f t="shared" si="212"/>
        <v>0</v>
      </c>
      <c r="AA211" s="58">
        <f t="shared" ca="1" si="213"/>
        <v>0</v>
      </c>
      <c r="AB211" s="45" t="s">
        <v>9</v>
      </c>
      <c r="AD211" s="242">
        <f t="shared" si="214"/>
        <v>0</v>
      </c>
      <c r="AE211" s="242">
        <f t="shared" ca="1" si="215"/>
        <v>0</v>
      </c>
    </row>
    <row r="212" spans="1:31" ht="15.95" customHeight="1" outlineLevel="1" x14ac:dyDescent="0.2">
      <c r="A212" s="63" t="s">
        <v>146</v>
      </c>
      <c r="B212" s="54">
        <v>0</v>
      </c>
      <c r="C212" s="54">
        <v>0</v>
      </c>
      <c r="D212" s="54">
        <v>0</v>
      </c>
      <c r="E212" s="54">
        <v>0</v>
      </c>
      <c r="F212" s="54">
        <v>0</v>
      </c>
      <c r="G212" s="54">
        <v>0</v>
      </c>
      <c r="H212" s="54">
        <v>0</v>
      </c>
      <c r="I212" s="54">
        <v>0</v>
      </c>
      <c r="J212" s="54">
        <v>0</v>
      </c>
      <c r="K212" s="54">
        <v>0</v>
      </c>
      <c r="L212" s="54">
        <v>0</v>
      </c>
      <c r="M212" s="54">
        <v>0</v>
      </c>
      <c r="N212" s="54">
        <v>0</v>
      </c>
      <c r="O212" s="54">
        <v>0</v>
      </c>
      <c r="P212" s="54">
        <v>0</v>
      </c>
      <c r="Q212" s="54">
        <v>0</v>
      </c>
      <c r="R212" s="132">
        <v>0</v>
      </c>
      <c r="S212" s="54">
        <v>0</v>
      </c>
      <c r="T212" s="54">
        <v>0</v>
      </c>
      <c r="U212" s="54">
        <v>0</v>
      </c>
      <c r="W212" s="54">
        <f t="shared" si="209"/>
        <v>0</v>
      </c>
      <c r="X212" s="58">
        <f t="shared" si="210"/>
        <v>0</v>
      </c>
      <c r="Y212" s="58">
        <f t="shared" si="211"/>
        <v>0</v>
      </c>
      <c r="Z212" s="58">
        <f t="shared" si="212"/>
        <v>0</v>
      </c>
      <c r="AA212" s="58">
        <f t="shared" ca="1" si="213"/>
        <v>0</v>
      </c>
      <c r="AB212" s="45" t="s">
        <v>9</v>
      </c>
      <c r="AD212" s="242">
        <f t="shared" si="214"/>
        <v>0</v>
      </c>
      <c r="AE212" s="242">
        <f t="shared" ca="1" si="215"/>
        <v>0</v>
      </c>
    </row>
    <row r="213" spans="1:31" ht="15.95" customHeight="1" outlineLevel="1" x14ac:dyDescent="0.2">
      <c r="A213" s="63" t="s">
        <v>138</v>
      </c>
      <c r="B213" s="54">
        <v>0</v>
      </c>
      <c r="C213" s="54">
        <v>0</v>
      </c>
      <c r="D213" s="54">
        <v>0</v>
      </c>
      <c r="E213" s="54">
        <v>1712</v>
      </c>
      <c r="F213" s="54">
        <v>1712</v>
      </c>
      <c r="G213" s="54">
        <v>1712</v>
      </c>
      <c r="H213" s="54">
        <v>1712</v>
      </c>
      <c r="I213" s="54">
        <v>0</v>
      </c>
      <c r="J213" s="54">
        <v>0</v>
      </c>
      <c r="K213" s="54">
        <v>0</v>
      </c>
      <c r="L213" s="54">
        <v>0</v>
      </c>
      <c r="M213" s="54">
        <v>0</v>
      </c>
      <c r="N213" s="54">
        <v>0</v>
      </c>
      <c r="O213" s="54">
        <v>0</v>
      </c>
      <c r="P213" s="54">
        <v>0</v>
      </c>
      <c r="Q213" s="54">
        <v>0</v>
      </c>
      <c r="R213" s="132">
        <v>0</v>
      </c>
      <c r="S213" s="54">
        <v>0</v>
      </c>
      <c r="T213" s="54">
        <v>0</v>
      </c>
      <c r="U213" s="54">
        <v>0</v>
      </c>
      <c r="W213" s="54">
        <f t="shared" si="209"/>
        <v>1712</v>
      </c>
      <c r="X213" s="58">
        <f t="shared" si="210"/>
        <v>0</v>
      </c>
      <c r="Y213" s="58">
        <f t="shared" si="211"/>
        <v>0</v>
      </c>
      <c r="Z213" s="58">
        <f t="shared" si="212"/>
        <v>0</v>
      </c>
      <c r="AA213" s="58">
        <f t="shared" ca="1" si="213"/>
        <v>0</v>
      </c>
      <c r="AB213" s="45" t="s">
        <v>9</v>
      </c>
      <c r="AD213" s="242">
        <f t="shared" si="214"/>
        <v>0</v>
      </c>
      <c r="AE213" s="242">
        <f t="shared" ca="1" si="215"/>
        <v>0</v>
      </c>
    </row>
    <row r="214" spans="1:31" ht="15.95" customHeight="1" outlineLevel="1" x14ac:dyDescent="0.2">
      <c r="A214" s="63" t="s">
        <v>139</v>
      </c>
      <c r="B214" s="54">
        <v>0</v>
      </c>
      <c r="C214" s="54">
        <v>0</v>
      </c>
      <c r="D214" s="54">
        <v>0</v>
      </c>
      <c r="E214" s="54">
        <v>0</v>
      </c>
      <c r="F214" s="54">
        <v>0</v>
      </c>
      <c r="G214" s="54">
        <v>0</v>
      </c>
      <c r="H214" s="54">
        <v>0</v>
      </c>
      <c r="I214" s="54">
        <v>0</v>
      </c>
      <c r="J214" s="54">
        <v>0</v>
      </c>
      <c r="K214" s="54">
        <v>0</v>
      </c>
      <c r="L214" s="54">
        <v>0</v>
      </c>
      <c r="M214" s="54">
        <v>0</v>
      </c>
      <c r="N214" s="54">
        <v>0</v>
      </c>
      <c r="O214" s="54">
        <v>0</v>
      </c>
      <c r="P214" s="54">
        <v>0</v>
      </c>
      <c r="Q214" s="54">
        <v>0</v>
      </c>
      <c r="R214" s="132">
        <v>0</v>
      </c>
      <c r="S214" s="54">
        <v>0</v>
      </c>
      <c r="T214" s="54">
        <v>0</v>
      </c>
      <c r="U214" s="54">
        <v>0</v>
      </c>
      <c r="W214" s="54">
        <f t="shared" si="209"/>
        <v>0</v>
      </c>
      <c r="X214" s="58">
        <f t="shared" si="210"/>
        <v>0</v>
      </c>
      <c r="Y214" s="58">
        <f t="shared" si="211"/>
        <v>0</v>
      </c>
      <c r="Z214" s="58">
        <f t="shared" si="212"/>
        <v>0</v>
      </c>
      <c r="AA214" s="58">
        <f t="shared" ca="1" si="213"/>
        <v>0</v>
      </c>
      <c r="AB214" s="45" t="s">
        <v>9</v>
      </c>
      <c r="AD214" s="242">
        <f t="shared" si="214"/>
        <v>0</v>
      </c>
      <c r="AE214" s="242">
        <f t="shared" ca="1" si="215"/>
        <v>0</v>
      </c>
    </row>
    <row r="215" spans="1:31" ht="15.95" customHeight="1" outlineLevel="1" x14ac:dyDescent="0.2">
      <c r="A215" s="63" t="s">
        <v>140</v>
      </c>
      <c r="B215" s="54">
        <v>0</v>
      </c>
      <c r="C215" s="54">
        <v>0</v>
      </c>
      <c r="D215" s="54">
        <v>0</v>
      </c>
      <c r="E215" s="54">
        <v>0</v>
      </c>
      <c r="F215" s="54">
        <v>0</v>
      </c>
      <c r="G215" s="54">
        <v>0</v>
      </c>
      <c r="H215" s="54">
        <v>0</v>
      </c>
      <c r="I215" s="54">
        <v>0</v>
      </c>
      <c r="J215" s="54">
        <v>0</v>
      </c>
      <c r="K215" s="54">
        <v>0</v>
      </c>
      <c r="L215" s="54">
        <v>20</v>
      </c>
      <c r="M215" s="54">
        <v>46</v>
      </c>
      <c r="N215" s="54">
        <v>48</v>
      </c>
      <c r="O215" s="54">
        <v>138</v>
      </c>
      <c r="P215" s="54">
        <v>181</v>
      </c>
      <c r="Q215" s="54">
        <v>194</v>
      </c>
      <c r="R215" s="54">
        <v>183</v>
      </c>
      <c r="S215" s="54">
        <v>181</v>
      </c>
      <c r="T215" s="54">
        <v>170</v>
      </c>
      <c r="U215" s="54">
        <v>167</v>
      </c>
      <c r="W215" s="54">
        <f t="shared" si="209"/>
        <v>0</v>
      </c>
      <c r="X215" s="58">
        <f t="shared" si="210"/>
        <v>0</v>
      </c>
      <c r="Y215" s="58">
        <f t="shared" si="211"/>
        <v>46</v>
      </c>
      <c r="Z215" s="58">
        <f t="shared" si="212"/>
        <v>194</v>
      </c>
      <c r="AA215" s="58">
        <f t="shared" ca="1" si="213"/>
        <v>167</v>
      </c>
      <c r="AB215" s="45" t="s">
        <v>9</v>
      </c>
      <c r="AD215" s="242">
        <f t="shared" si="214"/>
        <v>0</v>
      </c>
      <c r="AE215" s="242">
        <f t="shared" ca="1" si="215"/>
        <v>0</v>
      </c>
    </row>
    <row r="216" spans="1:31" ht="15.95" customHeight="1" outlineLevel="1" x14ac:dyDescent="0.2">
      <c r="A216" s="63" t="s">
        <v>142</v>
      </c>
      <c r="B216" s="54">
        <v>0</v>
      </c>
      <c r="C216" s="54">
        <v>0</v>
      </c>
      <c r="D216" s="54">
        <v>0</v>
      </c>
      <c r="E216" s="54">
        <v>0</v>
      </c>
      <c r="F216" s="54">
        <v>0</v>
      </c>
      <c r="G216" s="54">
        <v>0</v>
      </c>
      <c r="H216" s="54">
        <v>0</v>
      </c>
      <c r="I216" s="54">
        <v>0</v>
      </c>
      <c r="J216" s="54">
        <v>0</v>
      </c>
      <c r="K216" s="54">
        <v>0</v>
      </c>
      <c r="L216" s="54">
        <v>0</v>
      </c>
      <c r="M216" s="54">
        <v>0</v>
      </c>
      <c r="N216" s="54">
        <v>0</v>
      </c>
      <c r="O216" s="54">
        <v>0</v>
      </c>
      <c r="P216" s="54">
        <v>0</v>
      </c>
      <c r="Q216" s="54">
        <v>0</v>
      </c>
      <c r="R216" s="132">
        <v>0</v>
      </c>
      <c r="S216" s="54">
        <v>0</v>
      </c>
      <c r="T216" s="54">
        <v>0</v>
      </c>
      <c r="U216" s="54">
        <v>0</v>
      </c>
      <c r="W216" s="54">
        <f t="shared" si="209"/>
        <v>0</v>
      </c>
      <c r="X216" s="58">
        <f t="shared" si="210"/>
        <v>0</v>
      </c>
      <c r="Y216" s="58">
        <f t="shared" si="211"/>
        <v>0</v>
      </c>
      <c r="Z216" s="58">
        <f t="shared" si="212"/>
        <v>0</v>
      </c>
      <c r="AA216" s="58">
        <f t="shared" ca="1" si="213"/>
        <v>0</v>
      </c>
      <c r="AB216" s="45" t="s">
        <v>9</v>
      </c>
      <c r="AD216" s="242">
        <f t="shared" si="214"/>
        <v>0</v>
      </c>
      <c r="AE216" s="242">
        <f t="shared" ca="1" si="215"/>
        <v>0</v>
      </c>
    </row>
    <row r="217" spans="1:31" ht="15.95" customHeight="1" outlineLevel="1" x14ac:dyDescent="0.2">
      <c r="A217" s="63" t="s">
        <v>180</v>
      </c>
      <c r="B217" s="54">
        <v>236711</v>
      </c>
      <c r="C217" s="54">
        <v>277369</v>
      </c>
      <c r="D217" s="54">
        <v>461053</v>
      </c>
      <c r="E217" s="54">
        <v>697130</v>
      </c>
      <c r="F217" s="54">
        <v>844624</v>
      </c>
      <c r="G217" s="54">
        <v>942243</v>
      </c>
      <c r="H217" s="54">
        <v>1021066</v>
      </c>
      <c r="I217" s="54">
        <v>1243310</v>
      </c>
      <c r="J217" s="54">
        <v>1269062</v>
      </c>
      <c r="K217" s="54">
        <v>1309033</v>
      </c>
      <c r="L217" s="54">
        <v>1334959</v>
      </c>
      <c r="M217" s="54">
        <v>1375544</v>
      </c>
      <c r="N217" s="54">
        <v>1400336</v>
      </c>
      <c r="O217" s="54">
        <v>1411888</v>
      </c>
      <c r="P217" s="54">
        <v>1400637</v>
      </c>
      <c r="Q217" s="54">
        <v>1404552</v>
      </c>
      <c r="R217" s="54">
        <v>1444084</v>
      </c>
      <c r="S217" s="54">
        <v>1461981</v>
      </c>
      <c r="T217" s="54">
        <v>1461606</v>
      </c>
      <c r="U217" s="54">
        <v>1468417</v>
      </c>
      <c r="W217" s="54">
        <f t="shared" si="209"/>
        <v>697130</v>
      </c>
      <c r="X217" s="58">
        <f t="shared" si="210"/>
        <v>1243310</v>
      </c>
      <c r="Y217" s="58">
        <f t="shared" si="211"/>
        <v>1375544</v>
      </c>
      <c r="Z217" s="58">
        <f t="shared" si="212"/>
        <v>1404552</v>
      </c>
      <c r="AA217" s="58">
        <f t="shared" ca="1" si="213"/>
        <v>1468417</v>
      </c>
      <c r="AB217" s="45" t="s">
        <v>9</v>
      </c>
      <c r="AD217" s="242">
        <f t="shared" si="214"/>
        <v>0</v>
      </c>
      <c r="AE217" s="242">
        <f t="shared" ca="1" si="215"/>
        <v>0</v>
      </c>
    </row>
    <row r="218" spans="1:31" ht="15.95" customHeight="1" outlineLevel="1" x14ac:dyDescent="0.2">
      <c r="A218" s="63" t="s">
        <v>143</v>
      </c>
      <c r="B218" s="54">
        <v>0</v>
      </c>
      <c r="C218" s="54">
        <v>0</v>
      </c>
      <c r="D218" s="54">
        <v>0</v>
      </c>
      <c r="E218" s="54">
        <v>0</v>
      </c>
      <c r="F218" s="54">
        <v>0</v>
      </c>
      <c r="G218" s="54">
        <v>0</v>
      </c>
      <c r="H218" s="54">
        <v>0</v>
      </c>
      <c r="I218" s="54">
        <v>0</v>
      </c>
      <c r="J218" s="54">
        <v>0</v>
      </c>
      <c r="K218" s="54">
        <v>0</v>
      </c>
      <c r="L218" s="54">
        <v>0</v>
      </c>
      <c r="M218" s="54">
        <v>0</v>
      </c>
      <c r="N218" s="54">
        <v>0</v>
      </c>
      <c r="O218" s="54">
        <v>0</v>
      </c>
      <c r="P218" s="54">
        <v>0</v>
      </c>
      <c r="Q218" s="54">
        <v>0</v>
      </c>
      <c r="R218" s="132">
        <v>31115</v>
      </c>
      <c r="S218" s="54">
        <v>31115</v>
      </c>
      <c r="T218" s="54">
        <v>31115</v>
      </c>
      <c r="U218" s="54">
        <v>31115</v>
      </c>
      <c r="W218" s="54">
        <f t="shared" si="209"/>
        <v>0</v>
      </c>
      <c r="X218" s="58">
        <f t="shared" si="210"/>
        <v>0</v>
      </c>
      <c r="Y218" s="58">
        <f t="shared" si="211"/>
        <v>0</v>
      </c>
      <c r="Z218" s="58">
        <f t="shared" si="212"/>
        <v>0</v>
      </c>
      <c r="AA218" s="58">
        <f t="shared" ca="1" si="213"/>
        <v>31115</v>
      </c>
      <c r="AB218" s="45" t="s">
        <v>9</v>
      </c>
      <c r="AD218" s="242">
        <f t="shared" si="214"/>
        <v>0</v>
      </c>
      <c r="AE218" s="242">
        <f t="shared" ca="1" si="215"/>
        <v>0</v>
      </c>
    </row>
    <row r="219" spans="1:31" ht="15.95" customHeight="1" outlineLevel="1" x14ac:dyDescent="0.2">
      <c r="A219" s="63" t="s">
        <v>147</v>
      </c>
      <c r="B219" s="54">
        <v>0</v>
      </c>
      <c r="C219" s="54">
        <v>0</v>
      </c>
      <c r="D219" s="54">
        <v>0</v>
      </c>
      <c r="E219" s="54">
        <v>0</v>
      </c>
      <c r="F219" s="54">
        <v>0</v>
      </c>
      <c r="G219" s="54">
        <v>0</v>
      </c>
      <c r="H219" s="54">
        <v>0</v>
      </c>
      <c r="I219" s="54">
        <v>0</v>
      </c>
      <c r="J219" s="54">
        <v>0</v>
      </c>
      <c r="K219" s="54">
        <v>0</v>
      </c>
      <c r="L219" s="54">
        <v>0</v>
      </c>
      <c r="M219" s="54">
        <v>0</v>
      </c>
      <c r="N219" s="54">
        <v>0</v>
      </c>
      <c r="O219" s="54">
        <v>0</v>
      </c>
      <c r="P219" s="54">
        <v>0</v>
      </c>
      <c r="Q219" s="54">
        <v>0</v>
      </c>
      <c r="R219" s="132">
        <v>0</v>
      </c>
      <c r="S219" s="54">
        <v>0</v>
      </c>
      <c r="T219" s="54">
        <v>0</v>
      </c>
      <c r="U219" s="54">
        <v>0</v>
      </c>
      <c r="W219" s="54">
        <f t="shared" si="209"/>
        <v>0</v>
      </c>
      <c r="X219" s="58">
        <f t="shared" si="210"/>
        <v>0</v>
      </c>
      <c r="Y219" s="58">
        <f t="shared" si="211"/>
        <v>0</v>
      </c>
      <c r="Z219" s="58">
        <f t="shared" si="212"/>
        <v>0</v>
      </c>
      <c r="AA219" s="58">
        <f t="shared" ca="1" si="213"/>
        <v>0</v>
      </c>
      <c r="AB219" s="45" t="s">
        <v>9</v>
      </c>
      <c r="AD219" s="242">
        <f t="shared" si="214"/>
        <v>0</v>
      </c>
      <c r="AE219" s="242">
        <f t="shared" ca="1" si="215"/>
        <v>0</v>
      </c>
    </row>
    <row r="220" spans="1:31" ht="15.95" customHeight="1" outlineLevel="1" x14ac:dyDescent="0.2">
      <c r="A220" s="63" t="s">
        <v>148</v>
      </c>
      <c r="B220" s="54">
        <v>0</v>
      </c>
      <c r="C220" s="54">
        <v>0</v>
      </c>
      <c r="D220" s="54">
        <v>0</v>
      </c>
      <c r="E220" s="54">
        <v>587</v>
      </c>
      <c r="F220" s="54">
        <v>544</v>
      </c>
      <c r="G220" s="54">
        <v>490</v>
      </c>
      <c r="H220" s="54">
        <v>468</v>
      </c>
      <c r="I220" s="54">
        <v>424</v>
      </c>
      <c r="J220" s="54">
        <v>907</v>
      </c>
      <c r="K220" s="54">
        <v>1096</v>
      </c>
      <c r="L220" s="54">
        <v>963</v>
      </c>
      <c r="M220" s="54">
        <v>819</v>
      </c>
      <c r="N220" s="54">
        <v>674</v>
      </c>
      <c r="O220" s="54">
        <v>1226</v>
      </c>
      <c r="P220" s="54">
        <v>1483</v>
      </c>
      <c r="Q220" s="54">
        <v>1421</v>
      </c>
      <c r="R220" s="54">
        <v>1037</v>
      </c>
      <c r="S220" s="54">
        <v>974</v>
      </c>
      <c r="T220" s="54">
        <v>912</v>
      </c>
      <c r="U220" s="54">
        <v>850</v>
      </c>
      <c r="W220" s="54">
        <f t="shared" si="209"/>
        <v>587</v>
      </c>
      <c r="X220" s="58">
        <f t="shared" si="210"/>
        <v>424</v>
      </c>
      <c r="Y220" s="58">
        <f t="shared" si="211"/>
        <v>819</v>
      </c>
      <c r="Z220" s="58">
        <f t="shared" si="212"/>
        <v>1421</v>
      </c>
      <c r="AA220" s="58">
        <f t="shared" ca="1" si="213"/>
        <v>850</v>
      </c>
      <c r="AB220" s="45" t="s">
        <v>9</v>
      </c>
      <c r="AD220" s="242">
        <f t="shared" si="214"/>
        <v>0</v>
      </c>
      <c r="AE220" s="242">
        <f t="shared" ca="1" si="215"/>
        <v>0</v>
      </c>
    </row>
    <row r="221" spans="1:31" ht="15.95" customHeight="1" outlineLevel="1" x14ac:dyDescent="0.2">
      <c r="A221" s="63" t="s">
        <v>149</v>
      </c>
      <c r="B221" s="54">
        <v>0</v>
      </c>
      <c r="C221" s="54">
        <v>0</v>
      </c>
      <c r="D221" s="54">
        <v>0</v>
      </c>
      <c r="E221" s="54">
        <v>0</v>
      </c>
      <c r="F221" s="54">
        <v>16</v>
      </c>
      <c r="G221" s="54">
        <v>0</v>
      </c>
      <c r="H221" s="54">
        <v>0</v>
      </c>
      <c r="I221" s="54">
        <v>0</v>
      </c>
      <c r="J221" s="54">
        <v>0</v>
      </c>
      <c r="K221" s="54">
        <v>0</v>
      </c>
      <c r="L221" s="54">
        <v>0</v>
      </c>
      <c r="M221" s="54">
        <v>0</v>
      </c>
      <c r="N221" s="54">
        <v>0</v>
      </c>
      <c r="O221" s="54">
        <v>5</v>
      </c>
      <c r="P221" s="54">
        <v>4</v>
      </c>
      <c r="Q221" s="54">
        <v>4</v>
      </c>
      <c r="R221" s="132">
        <v>4</v>
      </c>
      <c r="S221" s="54">
        <v>4</v>
      </c>
      <c r="T221" s="54">
        <v>3</v>
      </c>
      <c r="U221" s="54">
        <v>3</v>
      </c>
      <c r="W221" s="54">
        <f t="shared" si="209"/>
        <v>0</v>
      </c>
      <c r="X221" s="58">
        <f t="shared" si="210"/>
        <v>0</v>
      </c>
      <c r="Y221" s="58">
        <f t="shared" si="211"/>
        <v>0</v>
      </c>
      <c r="Z221" s="58">
        <f t="shared" si="212"/>
        <v>4</v>
      </c>
      <c r="AA221" s="58">
        <f t="shared" ca="1" si="213"/>
        <v>3</v>
      </c>
      <c r="AB221" s="45" t="s">
        <v>9</v>
      </c>
      <c r="AD221" s="242">
        <f t="shared" si="214"/>
        <v>0</v>
      </c>
      <c r="AE221" s="242">
        <f t="shared" ca="1" si="215"/>
        <v>0</v>
      </c>
    </row>
    <row r="222" spans="1:31" ht="15.95" customHeight="1" x14ac:dyDescent="0.2">
      <c r="A222" s="43" t="s">
        <v>150</v>
      </c>
      <c r="B222" s="44">
        <f t="shared" ref="B222:H222" si="222">B223+B238+B254</f>
        <v>936027</v>
      </c>
      <c r="C222" s="44">
        <f t="shared" si="222"/>
        <v>900063</v>
      </c>
      <c r="D222" s="44">
        <f t="shared" si="222"/>
        <v>968332</v>
      </c>
      <c r="E222" s="44">
        <f t="shared" si="222"/>
        <v>1051206</v>
      </c>
      <c r="F222" s="44">
        <f t="shared" si="222"/>
        <v>1085103</v>
      </c>
      <c r="G222" s="44">
        <f t="shared" si="222"/>
        <v>1100123</v>
      </c>
      <c r="H222" s="44">
        <f t="shared" si="222"/>
        <v>1226648</v>
      </c>
      <c r="I222" s="44">
        <f t="shared" ref="I222:J222" si="223">I223+I238+I254</f>
        <v>1489530</v>
      </c>
      <c r="J222" s="44">
        <f t="shared" si="223"/>
        <v>1496752</v>
      </c>
      <c r="K222" s="44">
        <f t="shared" ref="K222:L222" si="224">K223+K238+K254</f>
        <v>1530145</v>
      </c>
      <c r="L222" s="44">
        <f t="shared" si="224"/>
        <v>1562379</v>
      </c>
      <c r="M222" s="44">
        <f t="shared" ref="M222:N222" si="225">M223+M238+M254</f>
        <v>1619356</v>
      </c>
      <c r="N222" s="44">
        <f t="shared" si="225"/>
        <v>1630037</v>
      </c>
      <c r="O222" s="44">
        <f t="shared" ref="O222:T222" si="226">O223+O238+O254</f>
        <v>1643903</v>
      </c>
      <c r="P222" s="44">
        <f t="shared" si="226"/>
        <v>1649844</v>
      </c>
      <c r="Q222" s="44">
        <f t="shared" si="226"/>
        <v>1635004</v>
      </c>
      <c r="R222" s="44">
        <f t="shared" si="226"/>
        <v>1707087</v>
      </c>
      <c r="S222" s="44">
        <f t="shared" si="226"/>
        <v>1735629</v>
      </c>
      <c r="T222" s="44">
        <f t="shared" si="226"/>
        <v>1727250</v>
      </c>
      <c r="U222" s="44">
        <f t="shared" ref="U222" si="227">U223+U238+U254</f>
        <v>1772717</v>
      </c>
      <c r="W222" s="44">
        <f t="shared" ref="W222:W253" si="228">E222</f>
        <v>1051206</v>
      </c>
      <c r="X222" s="44">
        <f t="shared" ref="X222:X253" si="229">I222</f>
        <v>1489530</v>
      </c>
      <c r="Y222" s="44">
        <f t="shared" ref="Y222:Y253" si="230">M222</f>
        <v>1619356</v>
      </c>
      <c r="Z222" s="44">
        <f t="shared" ref="Z222:Z253" si="231">Q222</f>
        <v>1635004</v>
      </c>
      <c r="AA222" s="44">
        <f t="shared" ref="AA222:AA253" ca="1" si="232">OFFSET(V222,0,-1)</f>
        <v>1772717</v>
      </c>
      <c r="AB222" s="45" t="s">
        <v>9</v>
      </c>
      <c r="AD222" s="242">
        <f t="shared" si="214"/>
        <v>0</v>
      </c>
      <c r="AE222" s="242">
        <f t="shared" ca="1" si="215"/>
        <v>0</v>
      </c>
    </row>
    <row r="223" spans="1:31" ht="15.95" customHeight="1" outlineLevel="1" x14ac:dyDescent="0.2">
      <c r="A223" s="61" t="s">
        <v>151</v>
      </c>
      <c r="B223" s="62">
        <v>8685</v>
      </c>
      <c r="C223" s="62">
        <v>23921</v>
      </c>
      <c r="D223" s="62">
        <v>21753</v>
      </c>
      <c r="E223" s="62">
        <v>47536</v>
      </c>
      <c r="F223" s="62">
        <v>15640</v>
      </c>
      <c r="G223" s="62">
        <v>28269</v>
      </c>
      <c r="H223" s="62">
        <v>70953</v>
      </c>
      <c r="I223" s="62">
        <f t="shared" ref="I223:N223" si="233">SUM(I224:I237)</f>
        <v>126255</v>
      </c>
      <c r="J223" s="62">
        <f t="shared" si="233"/>
        <v>114497</v>
      </c>
      <c r="K223" s="62">
        <f t="shared" si="233"/>
        <v>84350</v>
      </c>
      <c r="L223" s="62">
        <f t="shared" si="233"/>
        <v>72128</v>
      </c>
      <c r="M223" s="62">
        <f t="shared" si="233"/>
        <v>106816</v>
      </c>
      <c r="N223" s="62">
        <f t="shared" si="233"/>
        <v>68007</v>
      </c>
      <c r="O223" s="62">
        <f t="shared" ref="O223:T223" si="234">SUM(O224:O237)</f>
        <v>47008</v>
      </c>
      <c r="P223" s="62">
        <f t="shared" si="234"/>
        <v>80194</v>
      </c>
      <c r="Q223" s="62">
        <f t="shared" si="234"/>
        <v>52172</v>
      </c>
      <c r="R223" s="62">
        <f t="shared" si="234"/>
        <v>94946</v>
      </c>
      <c r="S223" s="62">
        <f t="shared" si="234"/>
        <v>96046</v>
      </c>
      <c r="T223" s="62">
        <f t="shared" si="234"/>
        <v>118968</v>
      </c>
      <c r="U223" s="62">
        <f t="shared" ref="U223" si="235">SUM(U224:U237)</f>
        <v>149217</v>
      </c>
      <c r="W223" s="62">
        <f t="shared" si="228"/>
        <v>47536</v>
      </c>
      <c r="X223" s="62">
        <f t="shared" si="229"/>
        <v>126255</v>
      </c>
      <c r="Y223" s="62">
        <f t="shared" si="230"/>
        <v>106816</v>
      </c>
      <c r="Z223" s="62">
        <f t="shared" si="231"/>
        <v>52172</v>
      </c>
      <c r="AA223" s="62">
        <f t="shared" ca="1" si="232"/>
        <v>149217</v>
      </c>
      <c r="AB223" s="45" t="s">
        <v>9</v>
      </c>
      <c r="AD223" s="242">
        <f t="shared" si="214"/>
        <v>0</v>
      </c>
      <c r="AE223" s="242">
        <f t="shared" ca="1" si="215"/>
        <v>0</v>
      </c>
    </row>
    <row r="224" spans="1:31" ht="15.95" customHeight="1" outlineLevel="1" x14ac:dyDescent="0.2">
      <c r="A224" s="63" t="s">
        <v>152</v>
      </c>
      <c r="B224" s="54">
        <v>0</v>
      </c>
      <c r="C224" s="54">
        <v>0</v>
      </c>
      <c r="D224" s="54">
        <v>0</v>
      </c>
      <c r="E224" s="54">
        <v>160</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W224" s="54">
        <f t="shared" si="228"/>
        <v>160</v>
      </c>
      <c r="X224" s="54">
        <f t="shared" si="229"/>
        <v>0</v>
      </c>
      <c r="Y224" s="54">
        <f t="shared" si="230"/>
        <v>0</v>
      </c>
      <c r="Z224" s="54">
        <f t="shared" si="231"/>
        <v>0</v>
      </c>
      <c r="AA224" s="54">
        <f t="shared" ca="1" si="232"/>
        <v>0</v>
      </c>
      <c r="AB224" s="45" t="s">
        <v>9</v>
      </c>
      <c r="AD224" s="242">
        <f t="shared" si="214"/>
        <v>0</v>
      </c>
      <c r="AE224" s="242">
        <f t="shared" ca="1" si="215"/>
        <v>0</v>
      </c>
    </row>
    <row r="225" spans="1:31" ht="15.95" customHeight="1" outlineLevel="1" x14ac:dyDescent="0.2">
      <c r="A225" s="63" t="s">
        <v>153</v>
      </c>
      <c r="B225" s="54">
        <v>7075</v>
      </c>
      <c r="C225" s="54">
        <v>16728</v>
      </c>
      <c r="D225" s="54">
        <v>2476</v>
      </c>
      <c r="E225" s="54">
        <v>12457</v>
      </c>
      <c r="F225" s="54">
        <v>2117</v>
      </c>
      <c r="G225" s="54">
        <v>11604</v>
      </c>
      <c r="H225" s="54">
        <v>2450</v>
      </c>
      <c r="I225" s="54">
        <v>12788</v>
      </c>
      <c r="J225" s="54">
        <v>2540</v>
      </c>
      <c r="K225" s="54">
        <v>13094</v>
      </c>
      <c r="L225" s="54">
        <v>3111</v>
      </c>
      <c r="M225" s="54">
        <v>14546</v>
      </c>
      <c r="N225" s="54">
        <v>3065</v>
      </c>
      <c r="O225" s="54">
        <v>14920</v>
      </c>
      <c r="P225" s="54">
        <v>3729</v>
      </c>
      <c r="Q225" s="54">
        <v>15526</v>
      </c>
      <c r="R225" s="132">
        <v>40344</v>
      </c>
      <c r="S225" s="54">
        <v>52728</v>
      </c>
      <c r="T225" s="54">
        <v>78978</v>
      </c>
      <c r="U225" s="54">
        <v>91758</v>
      </c>
      <c r="W225" s="54">
        <f t="shared" si="228"/>
        <v>12457</v>
      </c>
      <c r="X225" s="54">
        <f t="shared" si="229"/>
        <v>12788</v>
      </c>
      <c r="Y225" s="54">
        <f t="shared" si="230"/>
        <v>14546</v>
      </c>
      <c r="Z225" s="54">
        <f t="shared" si="231"/>
        <v>15526</v>
      </c>
      <c r="AA225" s="54">
        <f t="shared" ca="1" si="232"/>
        <v>91758</v>
      </c>
      <c r="AB225" s="45" t="s">
        <v>9</v>
      </c>
      <c r="AD225" s="242">
        <f t="shared" si="214"/>
        <v>0</v>
      </c>
      <c r="AE225" s="242">
        <f t="shared" ca="1" si="215"/>
        <v>0</v>
      </c>
    </row>
    <row r="226" spans="1:31" ht="15.95" customHeight="1" outlineLevel="1" x14ac:dyDescent="0.2">
      <c r="A226" s="63" t="s">
        <v>182</v>
      </c>
      <c r="B226" s="54">
        <v>0</v>
      </c>
      <c r="C226" s="54">
        <v>0</v>
      </c>
      <c r="D226" s="54">
        <v>0</v>
      </c>
      <c r="E226" s="54">
        <v>0</v>
      </c>
      <c r="F226" s="54">
        <v>167</v>
      </c>
      <c r="G226" s="54">
        <v>153</v>
      </c>
      <c r="H226" s="54">
        <v>145</v>
      </c>
      <c r="I226" s="54">
        <v>112</v>
      </c>
      <c r="J226" s="54">
        <v>245</v>
      </c>
      <c r="K226" s="54">
        <v>558</v>
      </c>
      <c r="L226" s="54">
        <v>569</v>
      </c>
      <c r="M226" s="54">
        <v>581</v>
      </c>
      <c r="N226" s="54">
        <v>594</v>
      </c>
      <c r="O226" s="54">
        <v>225</v>
      </c>
      <c r="P226" s="54">
        <v>230</v>
      </c>
      <c r="Q226" s="54">
        <v>235</v>
      </c>
      <c r="R226" s="54">
        <v>240</v>
      </c>
      <c r="S226" s="54">
        <v>245</v>
      </c>
      <c r="T226" s="54">
        <v>251</v>
      </c>
      <c r="U226" s="54">
        <v>257</v>
      </c>
      <c r="W226" s="54">
        <f t="shared" si="228"/>
        <v>0</v>
      </c>
      <c r="X226" s="54">
        <f t="shared" si="229"/>
        <v>112</v>
      </c>
      <c r="Y226" s="54">
        <f t="shared" si="230"/>
        <v>581</v>
      </c>
      <c r="Z226" s="54">
        <f t="shared" si="231"/>
        <v>235</v>
      </c>
      <c r="AA226" s="54">
        <f t="shared" ca="1" si="232"/>
        <v>257</v>
      </c>
      <c r="AB226" s="45" t="s">
        <v>9</v>
      </c>
      <c r="AD226" s="242">
        <f t="shared" si="214"/>
        <v>0</v>
      </c>
      <c r="AE226" s="242">
        <f t="shared" ca="1" si="215"/>
        <v>0</v>
      </c>
    </row>
    <row r="227" spans="1:31" ht="15.95" customHeight="1" outlineLevel="1" x14ac:dyDescent="0.2">
      <c r="A227" s="63" t="s">
        <v>154</v>
      </c>
      <c r="B227" s="54">
        <v>292</v>
      </c>
      <c r="C227" s="54">
        <v>5573</v>
      </c>
      <c r="D227" s="54">
        <v>15833</v>
      </c>
      <c r="E227" s="54">
        <v>2621</v>
      </c>
      <c r="F227" s="54">
        <v>6953</v>
      </c>
      <c r="G227" s="54">
        <v>10346</v>
      </c>
      <c r="H227" s="54">
        <v>16897</v>
      </c>
      <c r="I227" s="54">
        <v>14096</v>
      </c>
      <c r="J227" s="54">
        <v>12740</v>
      </c>
      <c r="K227" s="54">
        <v>10895</v>
      </c>
      <c r="L227" s="54">
        <v>10138</v>
      </c>
      <c r="M227" s="54">
        <v>7363</v>
      </c>
      <c r="N227" s="54">
        <v>6497</v>
      </c>
      <c r="O227" s="54">
        <v>6481</v>
      </c>
      <c r="P227" s="54">
        <v>6469</v>
      </c>
      <c r="Q227" s="54">
        <v>6469</v>
      </c>
      <c r="R227" s="54">
        <v>6694</v>
      </c>
      <c r="S227" s="54">
        <v>6606</v>
      </c>
      <c r="T227" s="54">
        <v>5574</v>
      </c>
      <c r="U227" s="54">
        <v>6755</v>
      </c>
      <c r="W227" s="54">
        <f t="shared" si="228"/>
        <v>2621</v>
      </c>
      <c r="X227" s="54">
        <f t="shared" si="229"/>
        <v>14096</v>
      </c>
      <c r="Y227" s="54">
        <f t="shared" si="230"/>
        <v>7363</v>
      </c>
      <c r="Z227" s="54">
        <f t="shared" si="231"/>
        <v>6469</v>
      </c>
      <c r="AA227" s="54">
        <f t="shared" ca="1" si="232"/>
        <v>6755</v>
      </c>
      <c r="AB227" s="45" t="s">
        <v>9</v>
      </c>
      <c r="AD227" s="242">
        <f t="shared" si="214"/>
        <v>0</v>
      </c>
      <c r="AE227" s="242">
        <f t="shared" ca="1" si="215"/>
        <v>0</v>
      </c>
    </row>
    <row r="228" spans="1:31" ht="15.95" customHeight="1" outlineLevel="1" x14ac:dyDescent="0.2">
      <c r="A228" s="63" t="s">
        <v>155</v>
      </c>
      <c r="B228" s="54">
        <v>925</v>
      </c>
      <c r="C228" s="54">
        <v>571</v>
      </c>
      <c r="D228" s="54">
        <v>502</v>
      </c>
      <c r="E228" s="54">
        <v>2232</v>
      </c>
      <c r="F228" s="54">
        <v>3068</v>
      </c>
      <c r="G228" s="54">
        <v>2277</v>
      </c>
      <c r="H228" s="54">
        <v>2378</v>
      </c>
      <c r="I228" s="54">
        <v>1612</v>
      </c>
      <c r="J228" s="54">
        <v>1942</v>
      </c>
      <c r="K228" s="54">
        <v>1236</v>
      </c>
      <c r="L228" s="54">
        <v>1158</v>
      </c>
      <c r="M228" s="54">
        <v>1525</v>
      </c>
      <c r="N228" s="54">
        <v>1557</v>
      </c>
      <c r="O228" s="54">
        <v>1087</v>
      </c>
      <c r="P228" s="54">
        <v>1201</v>
      </c>
      <c r="Q228" s="54">
        <v>2163</v>
      </c>
      <c r="R228" s="54">
        <v>2538</v>
      </c>
      <c r="S228" s="54">
        <v>1929</v>
      </c>
      <c r="T228" s="54">
        <v>2306</v>
      </c>
      <c r="U228" s="54">
        <v>2372</v>
      </c>
      <c r="W228" s="54">
        <f t="shared" si="228"/>
        <v>2232</v>
      </c>
      <c r="X228" s="54">
        <f t="shared" si="229"/>
        <v>1612</v>
      </c>
      <c r="Y228" s="54">
        <f t="shared" si="230"/>
        <v>1525</v>
      </c>
      <c r="Z228" s="54">
        <f t="shared" si="231"/>
        <v>2163</v>
      </c>
      <c r="AA228" s="54">
        <f t="shared" ca="1" si="232"/>
        <v>2372</v>
      </c>
      <c r="AB228" s="45" t="s">
        <v>9</v>
      </c>
      <c r="AD228" s="242">
        <f t="shared" si="214"/>
        <v>0</v>
      </c>
      <c r="AE228" s="242">
        <f t="shared" ca="1" si="215"/>
        <v>0</v>
      </c>
    </row>
    <row r="229" spans="1:31" ht="15.95" customHeight="1" outlineLevel="1" x14ac:dyDescent="0.2">
      <c r="A229" s="63" t="s">
        <v>156</v>
      </c>
      <c r="B229" s="54">
        <v>393</v>
      </c>
      <c r="C229" s="54">
        <v>1049</v>
      </c>
      <c r="D229" s="54">
        <v>2942</v>
      </c>
      <c r="E229" s="54">
        <v>3368</v>
      </c>
      <c r="F229" s="54">
        <v>3335</v>
      </c>
      <c r="G229" s="54">
        <v>3890</v>
      </c>
      <c r="H229" s="54">
        <v>3575</v>
      </c>
      <c r="I229" s="54">
        <v>3296</v>
      </c>
      <c r="J229" s="54">
        <v>3241</v>
      </c>
      <c r="K229" s="54">
        <v>3181</v>
      </c>
      <c r="L229" s="54">
        <v>3393</v>
      </c>
      <c r="M229" s="54">
        <v>3207</v>
      </c>
      <c r="N229" s="54">
        <v>3271</v>
      </c>
      <c r="O229" s="54">
        <v>3601</v>
      </c>
      <c r="P229" s="54">
        <v>5893</v>
      </c>
      <c r="Q229" s="54">
        <v>5727</v>
      </c>
      <c r="R229" s="54">
        <v>8128</v>
      </c>
      <c r="S229" s="54">
        <v>12299</v>
      </c>
      <c r="T229" s="54">
        <v>6190</v>
      </c>
      <c r="U229" s="54">
        <v>5927</v>
      </c>
      <c r="W229" s="54">
        <f t="shared" si="228"/>
        <v>3368</v>
      </c>
      <c r="X229" s="54">
        <f t="shared" si="229"/>
        <v>3296</v>
      </c>
      <c r="Y229" s="54">
        <f t="shared" si="230"/>
        <v>3207</v>
      </c>
      <c r="Z229" s="54">
        <f t="shared" si="231"/>
        <v>5727</v>
      </c>
      <c r="AA229" s="54">
        <f t="shared" ca="1" si="232"/>
        <v>5927</v>
      </c>
      <c r="AB229" s="45" t="s">
        <v>9</v>
      </c>
      <c r="AD229" s="242">
        <f t="shared" si="214"/>
        <v>0</v>
      </c>
      <c r="AE229" s="242">
        <f t="shared" ca="1" si="215"/>
        <v>0</v>
      </c>
    </row>
    <row r="230" spans="1:31" ht="15.95" customHeight="1" outlineLevel="1" x14ac:dyDescent="0.2">
      <c r="A230" s="63" t="s">
        <v>157</v>
      </c>
      <c r="B230" s="54">
        <v>0</v>
      </c>
      <c r="C230" s="54">
        <v>0</v>
      </c>
      <c r="D230" s="54">
        <v>0</v>
      </c>
      <c r="E230" s="54">
        <v>0</v>
      </c>
      <c r="F230" s="54">
        <v>0</v>
      </c>
      <c r="G230" s="54">
        <v>0</v>
      </c>
      <c r="H230" s="54">
        <v>33463</v>
      </c>
      <c r="I230" s="54">
        <v>44053</v>
      </c>
      <c r="J230" s="54">
        <v>41720</v>
      </c>
      <c r="K230" s="54">
        <v>40334</v>
      </c>
      <c r="L230" s="54">
        <v>38533</v>
      </c>
      <c r="M230" s="54">
        <v>37327</v>
      </c>
      <c r="N230" s="54">
        <v>36964</v>
      </c>
      <c r="O230" s="54">
        <v>3184</v>
      </c>
      <c r="P230" s="54">
        <v>2979</v>
      </c>
      <c r="Q230" s="54">
        <v>2688</v>
      </c>
      <c r="R230" s="54">
        <v>2316</v>
      </c>
      <c r="S230" s="54">
        <v>2089</v>
      </c>
      <c r="T230" s="54">
        <v>4564</v>
      </c>
      <c r="U230" s="54">
        <v>4884</v>
      </c>
      <c r="W230" s="54">
        <f t="shared" si="228"/>
        <v>0</v>
      </c>
      <c r="X230" s="54">
        <f t="shared" si="229"/>
        <v>44053</v>
      </c>
      <c r="Y230" s="54">
        <f t="shared" si="230"/>
        <v>37327</v>
      </c>
      <c r="Z230" s="54">
        <f t="shared" si="231"/>
        <v>2688</v>
      </c>
      <c r="AA230" s="54">
        <f t="shared" ca="1" si="232"/>
        <v>4884</v>
      </c>
      <c r="AB230" s="45" t="s">
        <v>9</v>
      </c>
      <c r="AD230" s="242">
        <f t="shared" si="214"/>
        <v>0</v>
      </c>
      <c r="AE230" s="242">
        <f t="shared" ca="1" si="215"/>
        <v>0</v>
      </c>
    </row>
    <row r="231" spans="1:31" ht="15.95" customHeight="1" outlineLevel="1" x14ac:dyDescent="0.2">
      <c r="A231" s="63" t="s">
        <v>158</v>
      </c>
      <c r="B231" s="54">
        <v>0</v>
      </c>
      <c r="C231" s="54">
        <v>0</v>
      </c>
      <c r="D231" s="54">
        <v>0</v>
      </c>
      <c r="E231" s="54">
        <v>26695</v>
      </c>
      <c r="F231" s="54">
        <v>0</v>
      </c>
      <c r="G231" s="54">
        <v>0</v>
      </c>
      <c r="H231" s="54">
        <v>0</v>
      </c>
      <c r="I231" s="54">
        <v>37686</v>
      </c>
      <c r="J231" s="54">
        <v>37686</v>
      </c>
      <c r="K231" s="54">
        <v>0</v>
      </c>
      <c r="L231" s="54">
        <v>0</v>
      </c>
      <c r="M231" s="54">
        <v>26717</v>
      </c>
      <c r="N231" s="54">
        <v>0</v>
      </c>
      <c r="O231" s="54">
        <v>0</v>
      </c>
      <c r="P231" s="54">
        <v>42000</v>
      </c>
      <c r="Q231" s="54">
        <v>2582</v>
      </c>
      <c r="R231" s="54">
        <v>2582</v>
      </c>
      <c r="S231" s="54">
        <v>2582</v>
      </c>
      <c r="T231" s="54">
        <v>0</v>
      </c>
      <c r="U231" s="54">
        <v>17235</v>
      </c>
      <c r="W231" s="54">
        <f t="shared" si="228"/>
        <v>26695</v>
      </c>
      <c r="X231" s="54">
        <f t="shared" si="229"/>
        <v>37686</v>
      </c>
      <c r="Y231" s="54">
        <f t="shared" si="230"/>
        <v>26717</v>
      </c>
      <c r="Z231" s="54">
        <f t="shared" si="231"/>
        <v>2582</v>
      </c>
      <c r="AA231" s="54">
        <f t="shared" ca="1" si="232"/>
        <v>17235</v>
      </c>
      <c r="AB231" s="45" t="s">
        <v>9</v>
      </c>
      <c r="AD231" s="242">
        <f t="shared" si="214"/>
        <v>0</v>
      </c>
      <c r="AE231" s="242">
        <f t="shared" ca="1" si="215"/>
        <v>0</v>
      </c>
    </row>
    <row r="232" spans="1:31" ht="15.95" customHeight="1" outlineLevel="1" x14ac:dyDescent="0.2">
      <c r="A232" s="63" t="s">
        <v>159</v>
      </c>
      <c r="B232" s="54">
        <v>0</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W232" s="54">
        <f t="shared" si="228"/>
        <v>0</v>
      </c>
      <c r="X232" s="54">
        <f t="shared" si="229"/>
        <v>0</v>
      </c>
      <c r="Y232" s="54">
        <f t="shared" si="230"/>
        <v>0</v>
      </c>
      <c r="Z232" s="54">
        <f t="shared" si="231"/>
        <v>0</v>
      </c>
      <c r="AA232" s="54">
        <f t="shared" ca="1" si="232"/>
        <v>0</v>
      </c>
      <c r="AB232" s="45" t="s">
        <v>9</v>
      </c>
      <c r="AD232" s="242">
        <f t="shared" si="214"/>
        <v>0</v>
      </c>
      <c r="AE232" s="242">
        <f t="shared" ca="1" si="215"/>
        <v>0</v>
      </c>
    </row>
    <row r="233" spans="1:31" ht="15.95" customHeight="1" outlineLevel="1" x14ac:dyDescent="0.2">
      <c r="A233" s="63" t="s">
        <v>183</v>
      </c>
      <c r="B233" s="54">
        <v>0</v>
      </c>
      <c r="C233" s="54">
        <v>0</v>
      </c>
      <c r="D233" s="54">
        <v>0</v>
      </c>
      <c r="E233" s="54">
        <v>0</v>
      </c>
      <c r="F233" s="54">
        <v>0</v>
      </c>
      <c r="G233" s="54">
        <v>0</v>
      </c>
      <c r="H233" s="54">
        <v>11930</v>
      </c>
      <c r="I233" s="54">
        <v>11953</v>
      </c>
      <c r="J233" s="54">
        <v>12275</v>
      </c>
      <c r="K233" s="54">
        <v>12712</v>
      </c>
      <c r="L233" s="54">
        <v>12785</v>
      </c>
      <c r="M233" s="54">
        <v>13075</v>
      </c>
      <c r="N233" s="54">
        <v>13493</v>
      </c>
      <c r="O233" s="54">
        <v>13924</v>
      </c>
      <c r="P233" s="54">
        <v>13910</v>
      </c>
      <c r="Q233" s="54">
        <v>13946</v>
      </c>
      <c r="R233" s="54">
        <v>14165</v>
      </c>
      <c r="S233" s="54">
        <v>14471</v>
      </c>
      <c r="T233" s="54">
        <v>14480</v>
      </c>
      <c r="U233" s="54">
        <v>14546</v>
      </c>
      <c r="W233" s="54">
        <f t="shared" si="228"/>
        <v>0</v>
      </c>
      <c r="X233" s="54">
        <f t="shared" si="229"/>
        <v>11953</v>
      </c>
      <c r="Y233" s="54">
        <f t="shared" si="230"/>
        <v>13075</v>
      </c>
      <c r="Z233" s="54">
        <f t="shared" si="231"/>
        <v>13946</v>
      </c>
      <c r="AA233" s="54">
        <f t="shared" ca="1" si="232"/>
        <v>14546</v>
      </c>
      <c r="AB233" s="45" t="s">
        <v>9</v>
      </c>
      <c r="AD233" s="242">
        <f t="shared" si="214"/>
        <v>0</v>
      </c>
      <c r="AE233" s="242">
        <f t="shared" ca="1" si="215"/>
        <v>0</v>
      </c>
    </row>
    <row r="234" spans="1:31" ht="15.95" customHeight="1" outlineLevel="1" x14ac:dyDescent="0.2">
      <c r="A234" s="63" t="s">
        <v>184</v>
      </c>
      <c r="B234" s="54">
        <v>0</v>
      </c>
      <c r="C234" s="54">
        <v>0</v>
      </c>
      <c r="D234" s="54">
        <v>0</v>
      </c>
      <c r="E234" s="54">
        <v>0</v>
      </c>
      <c r="F234" s="54">
        <v>0</v>
      </c>
      <c r="G234" s="54">
        <v>0</v>
      </c>
      <c r="H234" s="54">
        <v>117</v>
      </c>
      <c r="I234" s="54">
        <v>432</v>
      </c>
      <c r="J234" s="54">
        <v>732</v>
      </c>
      <c r="K234" s="54">
        <v>932</v>
      </c>
      <c r="L234" s="54">
        <v>1021</v>
      </c>
      <c r="M234" s="54">
        <v>1003</v>
      </c>
      <c r="N234" s="54">
        <v>1060</v>
      </c>
      <c r="O234" s="54">
        <v>1016</v>
      </c>
      <c r="P234" s="54">
        <v>1169</v>
      </c>
      <c r="Q234" s="54">
        <v>195</v>
      </c>
      <c r="R234" s="54">
        <v>236</v>
      </c>
      <c r="S234" s="54">
        <v>285</v>
      </c>
      <c r="T234" s="54">
        <v>323</v>
      </c>
      <c r="U234" s="54">
        <v>365</v>
      </c>
      <c r="W234" s="54">
        <f t="shared" si="228"/>
        <v>0</v>
      </c>
      <c r="X234" s="54">
        <f t="shared" si="229"/>
        <v>432</v>
      </c>
      <c r="Y234" s="54">
        <f t="shared" si="230"/>
        <v>1003</v>
      </c>
      <c r="Z234" s="54">
        <f t="shared" si="231"/>
        <v>195</v>
      </c>
      <c r="AA234" s="54">
        <f t="shared" ca="1" si="232"/>
        <v>365</v>
      </c>
      <c r="AB234" s="45" t="s">
        <v>9</v>
      </c>
      <c r="AD234" s="242">
        <f t="shared" si="214"/>
        <v>0</v>
      </c>
      <c r="AE234" s="242">
        <f t="shared" ca="1" si="215"/>
        <v>0</v>
      </c>
    </row>
    <row r="235" spans="1:31" ht="15.95" customHeight="1" outlineLevel="1" x14ac:dyDescent="0.2">
      <c r="A235" s="63" t="s">
        <v>161</v>
      </c>
      <c r="B235" s="54">
        <v>0</v>
      </c>
      <c r="C235" s="54">
        <v>0</v>
      </c>
      <c r="D235" s="54">
        <v>0</v>
      </c>
      <c r="E235" s="54">
        <v>0</v>
      </c>
      <c r="F235" s="54">
        <v>0</v>
      </c>
      <c r="G235" s="54">
        <v>0</v>
      </c>
      <c r="H235" s="54">
        <v>0</v>
      </c>
      <c r="I235" s="54">
        <v>0</v>
      </c>
      <c r="J235" s="54">
        <v>0</v>
      </c>
      <c r="K235" s="54">
        <v>0</v>
      </c>
      <c r="L235" s="54">
        <v>0</v>
      </c>
      <c r="M235" s="54">
        <v>0</v>
      </c>
      <c r="N235" s="54">
        <v>0</v>
      </c>
      <c r="O235" s="54">
        <v>0</v>
      </c>
      <c r="P235" s="54">
        <v>0</v>
      </c>
      <c r="Q235" s="54">
        <v>0</v>
      </c>
      <c r="R235" s="54">
        <v>0</v>
      </c>
      <c r="S235" s="54">
        <v>0</v>
      </c>
      <c r="T235" s="54">
        <v>0</v>
      </c>
      <c r="U235" s="54">
        <v>0</v>
      </c>
      <c r="W235" s="54">
        <f t="shared" si="228"/>
        <v>0</v>
      </c>
      <c r="X235" s="54">
        <f t="shared" si="229"/>
        <v>0</v>
      </c>
      <c r="Y235" s="54">
        <f t="shared" si="230"/>
        <v>0</v>
      </c>
      <c r="Z235" s="54">
        <f t="shared" si="231"/>
        <v>0</v>
      </c>
      <c r="AA235" s="54">
        <f t="shared" ca="1" si="232"/>
        <v>0</v>
      </c>
      <c r="AB235" s="45" t="s">
        <v>9</v>
      </c>
      <c r="AD235" s="242">
        <f t="shared" si="214"/>
        <v>0</v>
      </c>
      <c r="AE235" s="242">
        <f t="shared" ca="1" si="215"/>
        <v>0</v>
      </c>
    </row>
    <row r="236" spans="1:31" ht="15.95" customHeight="1" outlineLevel="1" x14ac:dyDescent="0.2">
      <c r="A236" s="63" t="s">
        <v>162</v>
      </c>
      <c r="B236" s="54">
        <v>0</v>
      </c>
      <c r="C236" s="54">
        <v>0</v>
      </c>
      <c r="D236" s="54">
        <v>0</v>
      </c>
      <c r="E236" s="54">
        <v>0</v>
      </c>
      <c r="F236" s="54">
        <v>0</v>
      </c>
      <c r="G236" s="54">
        <v>0</v>
      </c>
      <c r="H236" s="54">
        <v>0</v>
      </c>
      <c r="I236" s="54">
        <v>226</v>
      </c>
      <c r="J236" s="54">
        <v>344</v>
      </c>
      <c r="K236" s="54">
        <v>346</v>
      </c>
      <c r="L236" s="54">
        <v>340</v>
      </c>
      <c r="M236" s="54">
        <v>340</v>
      </c>
      <c r="N236" s="54">
        <v>370</v>
      </c>
      <c r="O236" s="54">
        <v>1385</v>
      </c>
      <c r="P236" s="54">
        <v>1448</v>
      </c>
      <c r="Q236" s="54">
        <v>1452</v>
      </c>
      <c r="R236" s="54">
        <v>16501</v>
      </c>
      <c r="S236" s="54">
        <v>1585</v>
      </c>
      <c r="T236" s="54">
        <v>3870</v>
      </c>
      <c r="U236" s="54">
        <v>3873</v>
      </c>
      <c r="W236" s="54">
        <f t="shared" si="228"/>
        <v>0</v>
      </c>
      <c r="X236" s="54">
        <f t="shared" si="229"/>
        <v>226</v>
      </c>
      <c r="Y236" s="54">
        <f t="shared" si="230"/>
        <v>340</v>
      </c>
      <c r="Z236" s="54">
        <f t="shared" si="231"/>
        <v>1452</v>
      </c>
      <c r="AA236" s="54">
        <f t="shared" ca="1" si="232"/>
        <v>3873</v>
      </c>
      <c r="AB236" s="45" t="s">
        <v>9</v>
      </c>
      <c r="AD236" s="242">
        <f t="shared" si="214"/>
        <v>0</v>
      </c>
      <c r="AE236" s="242">
        <f t="shared" ca="1" si="215"/>
        <v>0</v>
      </c>
    </row>
    <row r="237" spans="1:31" ht="15.95" customHeight="1" outlineLevel="1" x14ac:dyDescent="0.2">
      <c r="A237" s="63" t="s">
        <v>163</v>
      </c>
      <c r="B237" s="54">
        <v>0</v>
      </c>
      <c r="C237" s="54">
        <v>0</v>
      </c>
      <c r="D237" s="54">
        <v>0</v>
      </c>
      <c r="E237" s="54">
        <v>3</v>
      </c>
      <c r="F237" s="54">
        <v>0</v>
      </c>
      <c r="G237" s="54">
        <v>-1</v>
      </c>
      <c r="H237" s="54">
        <v>-2</v>
      </c>
      <c r="I237" s="54">
        <v>1</v>
      </c>
      <c r="J237" s="54">
        <v>1032</v>
      </c>
      <c r="K237" s="54">
        <v>1062</v>
      </c>
      <c r="L237" s="54">
        <v>1080</v>
      </c>
      <c r="M237" s="54">
        <v>1132</v>
      </c>
      <c r="N237" s="54">
        <v>1136</v>
      </c>
      <c r="O237" s="54">
        <v>1185</v>
      </c>
      <c r="P237" s="54">
        <v>1166</v>
      </c>
      <c r="Q237" s="54">
        <v>1189</v>
      </c>
      <c r="R237" s="54">
        <v>1202</v>
      </c>
      <c r="S237" s="54">
        <v>1227</v>
      </c>
      <c r="T237" s="54">
        <v>2432</v>
      </c>
      <c r="U237" s="54">
        <v>1245</v>
      </c>
      <c r="W237" s="54">
        <f t="shared" si="228"/>
        <v>3</v>
      </c>
      <c r="X237" s="54">
        <f t="shared" si="229"/>
        <v>1</v>
      </c>
      <c r="Y237" s="54">
        <f t="shared" si="230"/>
        <v>1132</v>
      </c>
      <c r="Z237" s="54">
        <f t="shared" si="231"/>
        <v>1189</v>
      </c>
      <c r="AA237" s="54">
        <f t="shared" ca="1" si="232"/>
        <v>1245</v>
      </c>
      <c r="AB237" s="45" t="s">
        <v>9</v>
      </c>
      <c r="AD237" s="242">
        <f t="shared" si="214"/>
        <v>0</v>
      </c>
      <c r="AE237" s="242">
        <f t="shared" ca="1" si="215"/>
        <v>0</v>
      </c>
    </row>
    <row r="238" spans="1:31" ht="15.95" customHeight="1" outlineLevel="1" x14ac:dyDescent="0.2">
      <c r="A238" s="61" t="s">
        <v>164</v>
      </c>
      <c r="B238" s="62">
        <v>762307</v>
      </c>
      <c r="C238" s="62">
        <v>756332</v>
      </c>
      <c r="D238" s="62">
        <v>789140</v>
      </c>
      <c r="E238" s="62">
        <v>847842</v>
      </c>
      <c r="F238" s="62">
        <v>876112</v>
      </c>
      <c r="G238" s="62">
        <v>880585</v>
      </c>
      <c r="H238" s="62">
        <v>914022</v>
      </c>
      <c r="I238" s="62">
        <f t="shared" ref="I238:N238" si="236">SUM(I239:I253)</f>
        <v>1024681</v>
      </c>
      <c r="J238" s="62">
        <f t="shared" si="236"/>
        <v>1025191</v>
      </c>
      <c r="K238" s="62">
        <f t="shared" si="236"/>
        <v>1060461</v>
      </c>
      <c r="L238" s="62">
        <f t="shared" si="236"/>
        <v>1088654</v>
      </c>
      <c r="M238" s="62">
        <f t="shared" si="236"/>
        <v>1130120</v>
      </c>
      <c r="N238" s="62">
        <f t="shared" si="236"/>
        <v>1168375</v>
      </c>
      <c r="O238" s="62">
        <f t="shared" ref="O238:T238" si="237">SUM(O239:O253)</f>
        <v>1235926</v>
      </c>
      <c r="P238" s="62">
        <f t="shared" si="237"/>
        <v>1224286</v>
      </c>
      <c r="Q238" s="62">
        <f t="shared" si="237"/>
        <v>1231241</v>
      </c>
      <c r="R238" s="62">
        <f t="shared" si="237"/>
        <v>1241954</v>
      </c>
      <c r="S238" s="62">
        <f t="shared" si="237"/>
        <v>1246350</v>
      </c>
      <c r="T238" s="62">
        <f t="shared" si="237"/>
        <v>1218305</v>
      </c>
      <c r="U238" s="62">
        <f t="shared" ref="U238" si="238">SUM(U239:U253)</f>
        <v>1233400</v>
      </c>
      <c r="W238" s="62">
        <f t="shared" si="228"/>
        <v>847842</v>
      </c>
      <c r="X238" s="62">
        <f t="shared" si="229"/>
        <v>1024681</v>
      </c>
      <c r="Y238" s="62">
        <f t="shared" si="230"/>
        <v>1130120</v>
      </c>
      <c r="Z238" s="62">
        <f t="shared" si="231"/>
        <v>1231241</v>
      </c>
      <c r="AA238" s="62">
        <f t="shared" ca="1" si="232"/>
        <v>1233400</v>
      </c>
      <c r="AB238" s="45" t="s">
        <v>9</v>
      </c>
      <c r="AD238" s="242">
        <f t="shared" si="214"/>
        <v>0</v>
      </c>
      <c r="AE238" s="242">
        <f t="shared" ca="1" si="215"/>
        <v>0</v>
      </c>
    </row>
    <row r="239" spans="1:31" ht="15.95" customHeight="1" outlineLevel="1" x14ac:dyDescent="0.2">
      <c r="A239" s="63" t="s">
        <v>152</v>
      </c>
      <c r="B239" s="54">
        <v>0</v>
      </c>
      <c r="C239" s="54">
        <v>0</v>
      </c>
      <c r="D239" s="54">
        <v>0</v>
      </c>
      <c r="E239" s="54">
        <v>0</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W239" s="54">
        <f t="shared" si="228"/>
        <v>0</v>
      </c>
      <c r="X239" s="54">
        <f t="shared" si="229"/>
        <v>0</v>
      </c>
      <c r="Y239" s="54">
        <f t="shared" si="230"/>
        <v>0</v>
      </c>
      <c r="Z239" s="54">
        <f t="shared" si="231"/>
        <v>0</v>
      </c>
      <c r="AA239" s="54">
        <f t="shared" ca="1" si="232"/>
        <v>0</v>
      </c>
      <c r="AB239" s="45" t="s">
        <v>9</v>
      </c>
      <c r="AD239" s="242">
        <f t="shared" si="214"/>
        <v>0</v>
      </c>
      <c r="AE239" s="242">
        <f t="shared" ca="1" si="215"/>
        <v>0</v>
      </c>
    </row>
    <row r="240" spans="1:31" ht="15.95" customHeight="1" outlineLevel="1" x14ac:dyDescent="0.2">
      <c r="A240" s="63" t="s">
        <v>153</v>
      </c>
      <c r="B240" s="54">
        <v>0</v>
      </c>
      <c r="C240" s="54">
        <v>0</v>
      </c>
      <c r="D240" s="54">
        <v>0</v>
      </c>
      <c r="E240" s="54">
        <v>450</v>
      </c>
      <c r="F240" s="54">
        <v>731468</v>
      </c>
      <c r="G240" s="54">
        <v>727994</v>
      </c>
      <c r="H240" s="54">
        <v>735940</v>
      </c>
      <c r="I240" s="54">
        <v>757584</v>
      </c>
      <c r="J240" s="54">
        <v>776850</v>
      </c>
      <c r="K240" s="54">
        <v>791749</v>
      </c>
      <c r="L240" s="54">
        <v>814461</v>
      </c>
      <c r="M240" s="54">
        <v>840527</v>
      </c>
      <c r="N240" s="54">
        <v>863757</v>
      </c>
      <c r="O240" s="54">
        <v>889401</v>
      </c>
      <c r="P240" s="54">
        <v>882003</v>
      </c>
      <c r="Q240" s="54">
        <v>892402</v>
      </c>
      <c r="R240" s="54">
        <v>875964</v>
      </c>
      <c r="S240" s="54">
        <v>886265</v>
      </c>
      <c r="T240" s="54">
        <v>853560</v>
      </c>
      <c r="U240" s="54">
        <v>861581</v>
      </c>
      <c r="W240" s="54">
        <f t="shared" si="228"/>
        <v>450</v>
      </c>
      <c r="X240" s="54">
        <f t="shared" si="229"/>
        <v>757584</v>
      </c>
      <c r="Y240" s="54">
        <f t="shared" si="230"/>
        <v>840527</v>
      </c>
      <c r="Z240" s="54">
        <f t="shared" si="231"/>
        <v>892402</v>
      </c>
      <c r="AA240" s="54">
        <f t="shared" ca="1" si="232"/>
        <v>861581</v>
      </c>
      <c r="AB240" s="45" t="s">
        <v>9</v>
      </c>
      <c r="AD240" s="242">
        <f t="shared" si="214"/>
        <v>0</v>
      </c>
      <c r="AE240" s="242">
        <f t="shared" ca="1" si="215"/>
        <v>0</v>
      </c>
    </row>
    <row r="241" spans="1:31" ht="15.95" customHeight="1" outlineLevel="1" x14ac:dyDescent="0.2">
      <c r="A241" s="63" t="s">
        <v>182</v>
      </c>
      <c r="B241" s="54">
        <v>701759</v>
      </c>
      <c r="C241" s="54">
        <v>710773</v>
      </c>
      <c r="D241" s="54">
        <v>713837</v>
      </c>
      <c r="E241" s="54">
        <v>722379</v>
      </c>
      <c r="F241" s="54">
        <v>405</v>
      </c>
      <c r="G241" s="54">
        <v>369</v>
      </c>
      <c r="H241" s="54">
        <v>356</v>
      </c>
      <c r="I241" s="54">
        <v>348</v>
      </c>
      <c r="J241" s="54">
        <v>698</v>
      </c>
      <c r="K241" s="54">
        <v>570</v>
      </c>
      <c r="L241" s="54">
        <v>422</v>
      </c>
      <c r="M241" s="54">
        <v>271</v>
      </c>
      <c r="N241" s="54">
        <v>115</v>
      </c>
      <c r="O241" s="54">
        <v>1099</v>
      </c>
      <c r="P241" s="54">
        <v>1040</v>
      </c>
      <c r="Q241" s="54">
        <v>979</v>
      </c>
      <c r="R241" s="54">
        <v>917</v>
      </c>
      <c r="S241" s="54">
        <v>854</v>
      </c>
      <c r="T241" s="54">
        <v>789</v>
      </c>
      <c r="U241" s="54">
        <v>722</v>
      </c>
      <c r="W241" s="54">
        <f t="shared" si="228"/>
        <v>722379</v>
      </c>
      <c r="X241" s="54">
        <f t="shared" si="229"/>
        <v>348</v>
      </c>
      <c r="Y241" s="54">
        <f t="shared" si="230"/>
        <v>271</v>
      </c>
      <c r="Z241" s="54">
        <f t="shared" si="231"/>
        <v>979</v>
      </c>
      <c r="AA241" s="54">
        <f t="shared" ca="1" si="232"/>
        <v>722</v>
      </c>
      <c r="AB241" s="45" t="s">
        <v>9</v>
      </c>
      <c r="AD241" s="242">
        <f t="shared" si="214"/>
        <v>0</v>
      </c>
      <c r="AE241" s="242">
        <f t="shared" ca="1" si="215"/>
        <v>0</v>
      </c>
    </row>
    <row r="242" spans="1:31" ht="15.95" customHeight="1" outlineLevel="1" x14ac:dyDescent="0.2">
      <c r="A242" s="63" t="s">
        <v>154</v>
      </c>
      <c r="B242" s="54">
        <v>0</v>
      </c>
      <c r="C242" s="54">
        <v>0</v>
      </c>
      <c r="D242" s="54">
        <v>0</v>
      </c>
      <c r="E242" s="54">
        <v>0</v>
      </c>
      <c r="F242" s="54">
        <v>0</v>
      </c>
      <c r="G242" s="54">
        <v>0</v>
      </c>
      <c r="H242" s="54">
        <v>0</v>
      </c>
      <c r="I242" s="54">
        <v>0</v>
      </c>
      <c r="J242" s="54">
        <v>0</v>
      </c>
      <c r="K242" s="54">
        <v>0</v>
      </c>
      <c r="L242" s="54">
        <v>0</v>
      </c>
      <c r="M242" s="54">
        <v>0</v>
      </c>
      <c r="N242" s="54">
        <v>0</v>
      </c>
      <c r="O242" s="54">
        <v>0</v>
      </c>
      <c r="P242" s="54">
        <v>0</v>
      </c>
      <c r="Q242" s="54">
        <v>0</v>
      </c>
      <c r="R242" s="54">
        <v>0</v>
      </c>
      <c r="S242" s="54">
        <v>0</v>
      </c>
      <c r="T242" s="54">
        <v>0</v>
      </c>
      <c r="U242" s="54">
        <v>0</v>
      </c>
      <c r="W242" s="54">
        <f t="shared" si="228"/>
        <v>0</v>
      </c>
      <c r="X242" s="54">
        <f t="shared" si="229"/>
        <v>0</v>
      </c>
      <c r="Y242" s="54">
        <f t="shared" si="230"/>
        <v>0</v>
      </c>
      <c r="Z242" s="54">
        <f t="shared" si="231"/>
        <v>0</v>
      </c>
      <c r="AA242" s="54">
        <f t="shared" ca="1" si="232"/>
        <v>0</v>
      </c>
      <c r="AB242" s="45" t="s">
        <v>9</v>
      </c>
      <c r="AD242" s="242">
        <f t="shared" si="214"/>
        <v>0</v>
      </c>
      <c r="AE242" s="242">
        <f t="shared" ca="1" si="215"/>
        <v>0</v>
      </c>
    </row>
    <row r="243" spans="1:31" ht="15.95" customHeight="1" outlineLevel="1" x14ac:dyDescent="0.2">
      <c r="A243" s="63" t="s">
        <v>145</v>
      </c>
      <c r="B243" s="54">
        <v>0</v>
      </c>
      <c r="C243" s="54">
        <v>0</v>
      </c>
      <c r="D243" s="54">
        <v>0</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W243" s="54">
        <f t="shared" si="228"/>
        <v>0</v>
      </c>
      <c r="X243" s="54">
        <f t="shared" si="229"/>
        <v>0</v>
      </c>
      <c r="Y243" s="54">
        <f t="shared" si="230"/>
        <v>0</v>
      </c>
      <c r="Z243" s="54">
        <f t="shared" si="231"/>
        <v>0</v>
      </c>
      <c r="AA243" s="54">
        <f t="shared" ca="1" si="232"/>
        <v>0</v>
      </c>
      <c r="AB243" s="45" t="s">
        <v>9</v>
      </c>
      <c r="AD243" s="242">
        <f t="shared" si="214"/>
        <v>0</v>
      </c>
      <c r="AE243" s="242">
        <f t="shared" ca="1" si="215"/>
        <v>0</v>
      </c>
    </row>
    <row r="244" spans="1:31" ht="15.95" customHeight="1" outlineLevel="1" x14ac:dyDescent="0.2">
      <c r="A244" s="63" t="s">
        <v>156</v>
      </c>
      <c r="B244" s="54">
        <v>0</v>
      </c>
      <c r="C244" s="54">
        <v>0</v>
      </c>
      <c r="D244" s="54">
        <v>0</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W244" s="54">
        <f t="shared" si="228"/>
        <v>0</v>
      </c>
      <c r="X244" s="54">
        <f t="shared" si="229"/>
        <v>0</v>
      </c>
      <c r="Y244" s="54">
        <f t="shared" si="230"/>
        <v>0</v>
      </c>
      <c r="Z244" s="54">
        <f t="shared" si="231"/>
        <v>0</v>
      </c>
      <c r="AA244" s="54">
        <f t="shared" ca="1" si="232"/>
        <v>0</v>
      </c>
      <c r="AB244" s="45" t="s">
        <v>9</v>
      </c>
      <c r="AD244" s="242">
        <f t="shared" si="214"/>
        <v>0</v>
      </c>
      <c r="AE244" s="242">
        <f t="shared" ca="1" si="215"/>
        <v>0</v>
      </c>
    </row>
    <row r="245" spans="1:31" ht="15.95" customHeight="1" outlineLevel="1" x14ac:dyDescent="0.2">
      <c r="A245" s="63" t="s">
        <v>146</v>
      </c>
      <c r="B245" s="54">
        <v>37705</v>
      </c>
      <c r="C245" s="54">
        <v>18794</v>
      </c>
      <c r="D245" s="54">
        <v>30812</v>
      </c>
      <c r="E245" s="54">
        <v>60528</v>
      </c>
      <c r="F245" s="54">
        <v>66112</v>
      </c>
      <c r="G245" s="54">
        <v>65065</v>
      </c>
      <c r="H245" s="54">
        <v>83277</v>
      </c>
      <c r="I245" s="54">
        <v>151708</v>
      </c>
      <c r="J245" s="54">
        <v>130072</v>
      </c>
      <c r="K245" s="54">
        <v>146748</v>
      </c>
      <c r="L245" s="54">
        <v>149791</v>
      </c>
      <c r="M245" s="54">
        <v>161526</v>
      </c>
      <c r="N245" s="54">
        <v>174175</v>
      </c>
      <c r="O245" s="54">
        <v>180081</v>
      </c>
      <c r="P245" s="54">
        <v>178778</v>
      </c>
      <c r="Q245" s="54">
        <v>174315</v>
      </c>
      <c r="R245" s="54">
        <v>182621</v>
      </c>
      <c r="S245" s="54">
        <v>192741</v>
      </c>
      <c r="T245" s="54">
        <v>197778</v>
      </c>
      <c r="U245" s="54">
        <v>204179</v>
      </c>
      <c r="W245" s="54">
        <f t="shared" si="228"/>
        <v>60528</v>
      </c>
      <c r="X245" s="54">
        <f t="shared" si="229"/>
        <v>151708</v>
      </c>
      <c r="Y245" s="54">
        <f t="shared" si="230"/>
        <v>161526</v>
      </c>
      <c r="Z245" s="54">
        <f t="shared" si="231"/>
        <v>174315</v>
      </c>
      <c r="AA245" s="54">
        <f t="shared" ca="1" si="232"/>
        <v>204179</v>
      </c>
      <c r="AB245" s="45" t="s">
        <v>9</v>
      </c>
      <c r="AD245" s="242">
        <f t="shared" si="214"/>
        <v>0</v>
      </c>
      <c r="AE245" s="242">
        <f t="shared" ca="1" si="215"/>
        <v>0</v>
      </c>
    </row>
    <row r="246" spans="1:31" ht="15.95" customHeight="1" outlineLevel="1" x14ac:dyDescent="0.2">
      <c r="A246" s="63" t="s">
        <v>185</v>
      </c>
      <c r="B246" s="54">
        <v>21896</v>
      </c>
      <c r="C246" s="54">
        <v>25657</v>
      </c>
      <c r="D246" s="54">
        <v>42647</v>
      </c>
      <c r="E246" s="54">
        <v>64485</v>
      </c>
      <c r="F246" s="54">
        <v>78127</v>
      </c>
      <c r="G246" s="54">
        <v>87157</v>
      </c>
      <c r="H246" s="54">
        <v>94449</v>
      </c>
      <c r="I246" s="54">
        <v>115041</v>
      </c>
      <c r="J246" s="54">
        <v>117571</v>
      </c>
      <c r="K246" s="54">
        <v>121384</v>
      </c>
      <c r="L246" s="54">
        <v>123922</v>
      </c>
      <c r="M246" s="54">
        <v>127736</v>
      </c>
      <c r="N246" s="54">
        <v>130285</v>
      </c>
      <c r="O246" s="54">
        <v>131631</v>
      </c>
      <c r="P246" s="54">
        <v>130808</v>
      </c>
      <c r="Q246" s="54">
        <v>131367</v>
      </c>
      <c r="R246" s="54">
        <v>133577</v>
      </c>
      <c r="S246" s="54">
        <v>135234</v>
      </c>
      <c r="T246" s="54">
        <v>135198</v>
      </c>
      <c r="U246" s="54">
        <v>135829</v>
      </c>
      <c r="W246" s="54">
        <f t="shared" si="228"/>
        <v>64485</v>
      </c>
      <c r="X246" s="54">
        <f t="shared" si="229"/>
        <v>115041</v>
      </c>
      <c r="Y246" s="54">
        <f t="shared" si="230"/>
        <v>127736</v>
      </c>
      <c r="Z246" s="54">
        <f t="shared" si="231"/>
        <v>131367</v>
      </c>
      <c r="AA246" s="54">
        <f t="shared" ca="1" si="232"/>
        <v>135829</v>
      </c>
      <c r="AB246" s="45" t="s">
        <v>9</v>
      </c>
      <c r="AD246" s="242">
        <f t="shared" si="214"/>
        <v>0</v>
      </c>
      <c r="AE246" s="242">
        <f t="shared" ca="1" si="215"/>
        <v>0</v>
      </c>
    </row>
    <row r="247" spans="1:31" ht="15.95" customHeight="1" outlineLevel="1" x14ac:dyDescent="0.2">
      <c r="A247" s="63" t="s">
        <v>186</v>
      </c>
      <c r="B247" s="54">
        <v>947</v>
      </c>
      <c r="C247" s="54">
        <v>1108</v>
      </c>
      <c r="D247" s="54">
        <v>1844</v>
      </c>
      <c r="E247" s="54">
        <v>0</v>
      </c>
      <c r="F247" s="54">
        <v>0</v>
      </c>
      <c r="G247" s="54">
        <v>0</v>
      </c>
      <c r="H247" s="54">
        <v>0</v>
      </c>
      <c r="I247" s="54">
        <v>0</v>
      </c>
      <c r="J247" s="54">
        <v>0</v>
      </c>
      <c r="K247" s="54">
        <v>0</v>
      </c>
      <c r="L247" s="54">
        <v>0</v>
      </c>
      <c r="M247" s="54">
        <v>0</v>
      </c>
      <c r="N247" s="54">
        <v>0</v>
      </c>
      <c r="O247" s="54">
        <v>0</v>
      </c>
      <c r="P247" s="54">
        <v>0</v>
      </c>
      <c r="Q247" s="54">
        <v>0</v>
      </c>
      <c r="R247" s="54">
        <v>0</v>
      </c>
      <c r="S247" s="54">
        <v>0</v>
      </c>
      <c r="T247" s="54">
        <v>0</v>
      </c>
      <c r="U247" s="54">
        <v>0</v>
      </c>
      <c r="W247" s="54">
        <f t="shared" si="228"/>
        <v>0</v>
      </c>
      <c r="X247" s="54">
        <f t="shared" si="229"/>
        <v>0</v>
      </c>
      <c r="Y247" s="54">
        <f t="shared" si="230"/>
        <v>0</v>
      </c>
      <c r="Z247" s="54">
        <f t="shared" si="231"/>
        <v>0</v>
      </c>
      <c r="AA247" s="54">
        <f t="shared" ca="1" si="232"/>
        <v>0</v>
      </c>
      <c r="AB247" s="45" t="s">
        <v>9</v>
      </c>
      <c r="AD247" s="242">
        <f t="shared" si="214"/>
        <v>0</v>
      </c>
      <c r="AE247" s="242">
        <f t="shared" ca="1" si="215"/>
        <v>0</v>
      </c>
    </row>
    <row r="248" spans="1:31" ht="15.95" customHeight="1" outlineLevel="1" x14ac:dyDescent="0.2">
      <c r="A248" s="63" t="s">
        <v>161</v>
      </c>
      <c r="B248" s="54">
        <v>0</v>
      </c>
      <c r="C248" s="54">
        <v>0</v>
      </c>
      <c r="D248" s="54">
        <v>0</v>
      </c>
      <c r="E248" s="54">
        <v>0</v>
      </c>
      <c r="F248" s="54">
        <v>0</v>
      </c>
      <c r="G248" s="54">
        <v>0</v>
      </c>
      <c r="H248" s="54">
        <v>0</v>
      </c>
      <c r="I248" s="54">
        <v>0</v>
      </c>
      <c r="J248" s="54">
        <v>0</v>
      </c>
      <c r="K248" s="54">
        <v>10</v>
      </c>
      <c r="L248" s="54">
        <v>58</v>
      </c>
      <c r="M248" s="54">
        <v>60</v>
      </c>
      <c r="N248" s="54">
        <v>43</v>
      </c>
      <c r="O248" s="54">
        <v>43</v>
      </c>
      <c r="P248" s="54">
        <v>45</v>
      </c>
      <c r="Q248" s="54">
        <v>47</v>
      </c>
      <c r="R248" s="132">
        <v>83</v>
      </c>
      <c r="S248" s="54">
        <v>721</v>
      </c>
      <c r="T248" s="54">
        <v>427</v>
      </c>
      <c r="U248" s="54">
        <v>445</v>
      </c>
      <c r="W248" s="54">
        <f t="shared" si="228"/>
        <v>0</v>
      </c>
      <c r="X248" s="54">
        <f t="shared" si="229"/>
        <v>0</v>
      </c>
      <c r="Y248" s="54">
        <f t="shared" si="230"/>
        <v>60</v>
      </c>
      <c r="Z248" s="54">
        <f t="shared" si="231"/>
        <v>47</v>
      </c>
      <c r="AA248" s="54">
        <f t="shared" ca="1" si="232"/>
        <v>445</v>
      </c>
      <c r="AB248" s="45" t="s">
        <v>9</v>
      </c>
      <c r="AD248" s="242">
        <f t="shared" si="214"/>
        <v>0</v>
      </c>
      <c r="AE248" s="242">
        <f t="shared" ca="1" si="215"/>
        <v>0</v>
      </c>
    </row>
    <row r="249" spans="1:31" ht="15.95" customHeight="1" outlineLevel="1" x14ac:dyDescent="0.2">
      <c r="A249" s="63" t="s">
        <v>162</v>
      </c>
      <c r="B249" s="54">
        <v>0</v>
      </c>
      <c r="C249" s="54">
        <v>0</v>
      </c>
      <c r="D249" s="54">
        <v>0</v>
      </c>
      <c r="E249" s="54">
        <v>0</v>
      </c>
      <c r="F249" s="54">
        <v>0</v>
      </c>
      <c r="G249" s="54">
        <v>0</v>
      </c>
      <c r="H249" s="54">
        <v>0</v>
      </c>
      <c r="I249" s="54">
        <v>0</v>
      </c>
      <c r="J249" s="54">
        <v>0</v>
      </c>
      <c r="K249" s="54">
        <v>0</v>
      </c>
      <c r="L249" s="54">
        <v>0</v>
      </c>
      <c r="M249" s="54">
        <v>0</v>
      </c>
      <c r="N249" s="54">
        <v>0</v>
      </c>
      <c r="O249" s="54">
        <v>0</v>
      </c>
      <c r="P249" s="54">
        <v>0</v>
      </c>
      <c r="Q249" s="54">
        <v>0</v>
      </c>
      <c r="R249" s="54">
        <v>17934</v>
      </c>
      <c r="S249" s="54">
        <v>0</v>
      </c>
      <c r="T249" s="54">
        <v>0</v>
      </c>
      <c r="U249" s="54">
        <v>0</v>
      </c>
      <c r="W249" s="54">
        <f t="shared" si="228"/>
        <v>0</v>
      </c>
      <c r="X249" s="54">
        <f t="shared" si="229"/>
        <v>0</v>
      </c>
      <c r="Y249" s="54">
        <f t="shared" si="230"/>
        <v>0</v>
      </c>
      <c r="Z249" s="54">
        <f t="shared" si="231"/>
        <v>0</v>
      </c>
      <c r="AA249" s="54">
        <f t="shared" ca="1" si="232"/>
        <v>0</v>
      </c>
      <c r="AB249" s="45" t="s">
        <v>9</v>
      </c>
      <c r="AD249" s="242">
        <f t="shared" si="214"/>
        <v>0</v>
      </c>
      <c r="AE249" s="242">
        <f t="shared" ca="1" si="215"/>
        <v>0</v>
      </c>
    </row>
    <row r="250" spans="1:31" ht="15.95" customHeight="1" outlineLevel="1" x14ac:dyDescent="0.2">
      <c r="A250" s="63" t="s">
        <v>159</v>
      </c>
      <c r="B250" s="54">
        <v>0</v>
      </c>
      <c r="C250" s="54">
        <v>0</v>
      </c>
      <c r="D250" s="54">
        <v>0</v>
      </c>
      <c r="E250" s="54">
        <v>0</v>
      </c>
      <c r="F250" s="54">
        <v>0</v>
      </c>
      <c r="G250" s="54">
        <v>0</v>
      </c>
      <c r="H250" s="54">
        <v>0</v>
      </c>
      <c r="I250" s="54">
        <v>0</v>
      </c>
      <c r="J250" s="54">
        <v>0</v>
      </c>
      <c r="K250" s="54">
        <v>0</v>
      </c>
      <c r="L250" s="54">
        <v>0</v>
      </c>
      <c r="M250" s="54">
        <v>0</v>
      </c>
      <c r="N250" s="54">
        <v>0</v>
      </c>
      <c r="O250" s="54">
        <v>0</v>
      </c>
      <c r="P250" s="54">
        <v>0</v>
      </c>
      <c r="Q250" s="54">
        <v>0</v>
      </c>
      <c r="R250" s="132">
        <v>0</v>
      </c>
      <c r="S250" s="54">
        <v>0</v>
      </c>
      <c r="T250" s="54">
        <v>0</v>
      </c>
      <c r="U250" s="54">
        <v>0</v>
      </c>
      <c r="W250" s="54">
        <f t="shared" si="228"/>
        <v>0</v>
      </c>
      <c r="X250" s="54">
        <f t="shared" si="229"/>
        <v>0</v>
      </c>
      <c r="Y250" s="54">
        <f t="shared" si="230"/>
        <v>0</v>
      </c>
      <c r="Z250" s="54">
        <f t="shared" si="231"/>
        <v>0</v>
      </c>
      <c r="AA250" s="54">
        <f t="shared" ca="1" si="232"/>
        <v>0</v>
      </c>
      <c r="AB250" s="45" t="s">
        <v>9</v>
      </c>
      <c r="AD250" s="242">
        <f t="shared" si="214"/>
        <v>0</v>
      </c>
      <c r="AE250" s="242">
        <f t="shared" ca="1" si="215"/>
        <v>0</v>
      </c>
    </row>
    <row r="251" spans="1:31" ht="15.95" customHeight="1" outlineLevel="1" x14ac:dyDescent="0.2">
      <c r="A251" s="63" t="s">
        <v>160</v>
      </c>
      <c r="B251" s="54">
        <v>0</v>
      </c>
      <c r="C251" s="54">
        <v>0</v>
      </c>
      <c r="D251" s="54">
        <v>0</v>
      </c>
      <c r="E251" s="54">
        <v>0</v>
      </c>
      <c r="F251" s="54">
        <v>0</v>
      </c>
      <c r="G251" s="54">
        <v>0</v>
      </c>
      <c r="H251" s="54">
        <v>0</v>
      </c>
      <c r="I251" s="54">
        <v>0</v>
      </c>
      <c r="J251" s="54">
        <v>0</v>
      </c>
      <c r="K251" s="54">
        <v>0</v>
      </c>
      <c r="L251" s="54">
        <v>0</v>
      </c>
      <c r="M251" s="54">
        <v>0</v>
      </c>
      <c r="N251" s="54">
        <v>0</v>
      </c>
      <c r="O251" s="54">
        <v>0</v>
      </c>
      <c r="P251" s="54">
        <v>0</v>
      </c>
      <c r="Q251" s="54">
        <v>0</v>
      </c>
      <c r="R251" s="132">
        <v>0</v>
      </c>
      <c r="S251" s="54">
        <v>1448</v>
      </c>
      <c r="T251" s="54">
        <v>1599</v>
      </c>
      <c r="U251" s="54">
        <v>1770</v>
      </c>
      <c r="W251" s="54">
        <f t="shared" si="228"/>
        <v>0</v>
      </c>
      <c r="X251" s="54">
        <f t="shared" si="229"/>
        <v>0</v>
      </c>
      <c r="Y251" s="54">
        <f t="shared" si="230"/>
        <v>0</v>
      </c>
      <c r="Z251" s="54">
        <f t="shared" si="231"/>
        <v>0</v>
      </c>
      <c r="AA251" s="54">
        <f t="shared" ca="1" si="232"/>
        <v>1770</v>
      </c>
      <c r="AB251" s="45" t="s">
        <v>9</v>
      </c>
      <c r="AD251" s="242">
        <f t="shared" si="214"/>
        <v>0</v>
      </c>
      <c r="AE251" s="242">
        <f t="shared" ca="1" si="215"/>
        <v>0</v>
      </c>
    </row>
    <row r="252" spans="1:31" ht="15.95" customHeight="1" outlineLevel="1" x14ac:dyDescent="0.2">
      <c r="A252" s="63" t="s">
        <v>157</v>
      </c>
      <c r="B252" s="54">
        <v>0</v>
      </c>
      <c r="C252" s="54">
        <v>0</v>
      </c>
      <c r="D252" s="54">
        <v>0</v>
      </c>
      <c r="E252" s="54">
        <v>0</v>
      </c>
      <c r="F252" s="54">
        <v>0</v>
      </c>
      <c r="G252" s="54">
        <v>0</v>
      </c>
      <c r="H252" s="54">
        <v>0</v>
      </c>
      <c r="I252" s="54">
        <v>0</v>
      </c>
      <c r="J252" s="54">
        <v>0</v>
      </c>
      <c r="K252" s="54">
        <v>0</v>
      </c>
      <c r="L252" s="54">
        <v>0</v>
      </c>
      <c r="M252" s="54">
        <v>0</v>
      </c>
      <c r="N252" s="54">
        <v>0</v>
      </c>
      <c r="O252" s="54">
        <v>33671</v>
      </c>
      <c r="P252" s="54">
        <v>31612</v>
      </c>
      <c r="Q252" s="54">
        <v>30952</v>
      </c>
      <c r="R252" s="132">
        <v>29570</v>
      </c>
      <c r="S252" s="54">
        <v>29087</v>
      </c>
      <c r="T252" s="54">
        <v>28954</v>
      </c>
      <c r="U252" s="54">
        <v>28874</v>
      </c>
      <c r="W252" s="54">
        <f t="shared" si="228"/>
        <v>0</v>
      </c>
      <c r="X252" s="54">
        <f t="shared" si="229"/>
        <v>0</v>
      </c>
      <c r="Y252" s="54">
        <f t="shared" si="230"/>
        <v>0</v>
      </c>
      <c r="Z252" s="54">
        <f t="shared" si="231"/>
        <v>30952</v>
      </c>
      <c r="AA252" s="54">
        <f t="shared" ca="1" si="232"/>
        <v>28874</v>
      </c>
      <c r="AB252" s="45" t="s">
        <v>9</v>
      </c>
      <c r="AD252" s="242">
        <f t="shared" si="214"/>
        <v>0</v>
      </c>
      <c r="AE252" s="242">
        <f t="shared" ca="1" si="215"/>
        <v>0</v>
      </c>
    </row>
    <row r="253" spans="1:31" ht="15.95" customHeight="1" outlineLevel="1" x14ac:dyDescent="0.2">
      <c r="A253" s="63" t="s">
        <v>163</v>
      </c>
      <c r="B253" s="54">
        <v>0</v>
      </c>
      <c r="C253" s="54">
        <v>0</v>
      </c>
      <c r="D253" s="54">
        <v>0</v>
      </c>
      <c r="E253" s="54">
        <v>0</v>
      </c>
      <c r="F253" s="54">
        <v>0</v>
      </c>
      <c r="G253" s="54">
        <v>0</v>
      </c>
      <c r="H253" s="54">
        <v>0</v>
      </c>
      <c r="I253" s="54">
        <v>0</v>
      </c>
      <c r="J253" s="54">
        <v>0</v>
      </c>
      <c r="K253" s="54">
        <v>0</v>
      </c>
      <c r="L253" s="54">
        <v>0</v>
      </c>
      <c r="M253" s="54">
        <v>0</v>
      </c>
      <c r="N253" s="54">
        <v>0</v>
      </c>
      <c r="O253" s="54">
        <v>0</v>
      </c>
      <c r="P253" s="54">
        <v>0</v>
      </c>
      <c r="Q253" s="54">
        <v>1179</v>
      </c>
      <c r="R253" s="54">
        <v>1288</v>
      </c>
      <c r="S253" s="54">
        <v>0</v>
      </c>
      <c r="T253" s="54">
        <v>0</v>
      </c>
      <c r="U253" s="54">
        <v>0</v>
      </c>
      <c r="W253" s="54">
        <f t="shared" si="228"/>
        <v>0</v>
      </c>
      <c r="X253" s="54">
        <f t="shared" si="229"/>
        <v>0</v>
      </c>
      <c r="Y253" s="54">
        <f t="shared" si="230"/>
        <v>0</v>
      </c>
      <c r="Z253" s="54">
        <f t="shared" si="231"/>
        <v>1179</v>
      </c>
      <c r="AA253" s="54">
        <f t="shared" ca="1" si="232"/>
        <v>0</v>
      </c>
      <c r="AB253" s="45" t="s">
        <v>9</v>
      </c>
      <c r="AD253" s="242">
        <f t="shared" si="214"/>
        <v>0</v>
      </c>
      <c r="AE253" s="242">
        <f t="shared" ca="1" si="215"/>
        <v>0</v>
      </c>
    </row>
    <row r="254" spans="1:31" ht="15.95" customHeight="1" outlineLevel="1" x14ac:dyDescent="0.2">
      <c r="A254" s="61" t="s">
        <v>165</v>
      </c>
      <c r="B254" s="62">
        <v>165035</v>
      </c>
      <c r="C254" s="62">
        <v>119810</v>
      </c>
      <c r="D254" s="62">
        <v>157439</v>
      </c>
      <c r="E254" s="62">
        <v>155828</v>
      </c>
      <c r="F254" s="62">
        <v>193351</v>
      </c>
      <c r="G254" s="62">
        <v>191269</v>
      </c>
      <c r="H254" s="62">
        <v>241673</v>
      </c>
      <c r="I254" s="62">
        <f t="shared" ref="I254:N254" si="239">SUM(I255:I261)</f>
        <v>338594</v>
      </c>
      <c r="J254" s="62">
        <f t="shared" si="239"/>
        <v>357064</v>
      </c>
      <c r="K254" s="62">
        <f t="shared" si="239"/>
        <v>385334</v>
      </c>
      <c r="L254" s="62">
        <f t="shared" si="239"/>
        <v>401597</v>
      </c>
      <c r="M254" s="62">
        <f t="shared" si="239"/>
        <v>382420</v>
      </c>
      <c r="N254" s="62">
        <f t="shared" si="239"/>
        <v>393655</v>
      </c>
      <c r="O254" s="62">
        <f t="shared" ref="O254:T254" si="240">SUM(O255:O261)</f>
        <v>360969</v>
      </c>
      <c r="P254" s="62">
        <f t="shared" si="240"/>
        <v>345364</v>
      </c>
      <c r="Q254" s="62">
        <f t="shared" si="240"/>
        <v>351591</v>
      </c>
      <c r="R254" s="62">
        <f t="shared" si="240"/>
        <v>370187</v>
      </c>
      <c r="S254" s="62">
        <f t="shared" si="240"/>
        <v>393233</v>
      </c>
      <c r="T254" s="62">
        <f t="shared" si="240"/>
        <v>389977</v>
      </c>
      <c r="U254" s="62">
        <f t="shared" ref="U254" si="241">SUM(U255:U261)</f>
        <v>390100</v>
      </c>
      <c r="W254" s="62">
        <f t="shared" ref="W254:W261" si="242">E254</f>
        <v>155828</v>
      </c>
      <c r="X254" s="62">
        <f t="shared" ref="X254:X261" si="243">I254</f>
        <v>338594</v>
      </c>
      <c r="Y254" s="62">
        <f t="shared" ref="Y254:Y261" si="244">M254</f>
        <v>382420</v>
      </c>
      <c r="Z254" s="62">
        <f t="shared" ref="Z254:Z261" si="245">Q254</f>
        <v>351591</v>
      </c>
      <c r="AA254" s="62">
        <f t="shared" ref="AA254:AA261" ca="1" si="246">OFFSET(V254,0,-1)</f>
        <v>390100</v>
      </c>
      <c r="AB254" s="45" t="s">
        <v>9</v>
      </c>
      <c r="AD254" s="242">
        <f t="shared" ref="AD254:AD260" si="247">Q254-Z254</f>
        <v>0</v>
      </c>
      <c r="AE254" s="242">
        <f t="shared" ref="AE254:AE261" ca="1" si="248">AA254-OFFSET(V254,,-1)</f>
        <v>0</v>
      </c>
    </row>
    <row r="255" spans="1:31" ht="15.95" customHeight="1" outlineLevel="1" x14ac:dyDescent="0.2">
      <c r="A255" s="63" t="s">
        <v>166</v>
      </c>
      <c r="B255" s="54">
        <v>65164</v>
      </c>
      <c r="C255" s="54">
        <v>65164</v>
      </c>
      <c r="D255" s="54">
        <v>65164</v>
      </c>
      <c r="E255" s="54">
        <v>65164</v>
      </c>
      <c r="F255" s="54">
        <v>65164</v>
      </c>
      <c r="G255" s="54">
        <v>65164</v>
      </c>
      <c r="H255" s="54">
        <v>82353</v>
      </c>
      <c r="I255" s="54">
        <v>100244</v>
      </c>
      <c r="J255" s="54">
        <v>100244</v>
      </c>
      <c r="K255" s="54">
        <v>100244</v>
      </c>
      <c r="L255" s="54">
        <v>100244</v>
      </c>
      <c r="M255" s="54">
        <v>100244</v>
      </c>
      <c r="N255" s="54">
        <v>100244</v>
      </c>
      <c r="O255" s="54">
        <v>100244</v>
      </c>
      <c r="P255" s="54">
        <v>100244</v>
      </c>
      <c r="Q255" s="54">
        <v>100244</v>
      </c>
      <c r="R255" s="54">
        <v>100244</v>
      </c>
      <c r="S255" s="54">
        <v>100244</v>
      </c>
      <c r="T255" s="54">
        <v>100244</v>
      </c>
      <c r="U255" s="54">
        <v>100244</v>
      </c>
      <c r="W255" s="54">
        <f t="shared" si="242"/>
        <v>65164</v>
      </c>
      <c r="X255" s="54">
        <f t="shared" si="243"/>
        <v>100244</v>
      </c>
      <c r="Y255" s="54">
        <f t="shared" si="244"/>
        <v>100244</v>
      </c>
      <c r="Z255" s="54">
        <f t="shared" si="245"/>
        <v>100244</v>
      </c>
      <c r="AA255" s="54">
        <f t="shared" ca="1" si="246"/>
        <v>100244</v>
      </c>
      <c r="AB255" s="45" t="s">
        <v>9</v>
      </c>
      <c r="AD255" s="242">
        <f t="shared" si="247"/>
        <v>0</v>
      </c>
      <c r="AE255" s="242">
        <f t="shared" ca="1" si="248"/>
        <v>0</v>
      </c>
    </row>
    <row r="256" spans="1:31" ht="15.95" customHeight="1" outlineLevel="1" x14ac:dyDescent="0.2">
      <c r="A256" s="63" t="s">
        <v>167</v>
      </c>
      <c r="B256" s="54">
        <v>0</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W256" s="54">
        <f t="shared" si="242"/>
        <v>0</v>
      </c>
      <c r="X256" s="54">
        <f t="shared" si="243"/>
        <v>0</v>
      </c>
      <c r="Y256" s="54">
        <f t="shared" si="244"/>
        <v>0</v>
      </c>
      <c r="Z256" s="54">
        <f t="shared" si="245"/>
        <v>0</v>
      </c>
      <c r="AA256" s="54">
        <f t="shared" ca="1" si="246"/>
        <v>0</v>
      </c>
      <c r="AB256" s="45" t="s">
        <v>9</v>
      </c>
      <c r="AD256" s="242">
        <f t="shared" si="247"/>
        <v>0</v>
      </c>
      <c r="AE256" s="242">
        <f t="shared" ca="1" si="248"/>
        <v>0</v>
      </c>
    </row>
    <row r="257" spans="1:31" ht="15.95" customHeight="1" outlineLevel="1" x14ac:dyDescent="0.2">
      <c r="A257" s="63" t="s">
        <v>145</v>
      </c>
      <c r="B257" s="54">
        <v>0</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W257" s="54">
        <f t="shared" si="242"/>
        <v>0</v>
      </c>
      <c r="X257" s="54">
        <f t="shared" si="243"/>
        <v>0</v>
      </c>
      <c r="Y257" s="54">
        <f t="shared" si="244"/>
        <v>0</v>
      </c>
      <c r="Z257" s="54">
        <f t="shared" si="245"/>
        <v>0</v>
      </c>
      <c r="AA257" s="54">
        <f t="shared" ca="1" si="246"/>
        <v>0</v>
      </c>
      <c r="AB257" s="45" t="s">
        <v>9</v>
      </c>
      <c r="AD257" s="242">
        <f t="shared" si="247"/>
        <v>0</v>
      </c>
      <c r="AE257" s="242">
        <f t="shared" ca="1" si="248"/>
        <v>0</v>
      </c>
    </row>
    <row r="258" spans="1:31" ht="15.95" customHeight="1" outlineLevel="1" x14ac:dyDescent="0.2">
      <c r="A258" s="63" t="s">
        <v>168</v>
      </c>
      <c r="B258" s="54">
        <v>0</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W258" s="54">
        <f t="shared" si="242"/>
        <v>0</v>
      </c>
      <c r="X258" s="54">
        <f t="shared" si="243"/>
        <v>0</v>
      </c>
      <c r="Y258" s="54">
        <f t="shared" si="244"/>
        <v>0</v>
      </c>
      <c r="Z258" s="54">
        <f t="shared" si="245"/>
        <v>0</v>
      </c>
      <c r="AA258" s="54">
        <f t="shared" ca="1" si="246"/>
        <v>0</v>
      </c>
      <c r="AB258" s="45" t="s">
        <v>9</v>
      </c>
      <c r="AD258" s="242">
        <f t="shared" si="247"/>
        <v>0</v>
      </c>
      <c r="AE258" s="242">
        <f t="shared" ca="1" si="248"/>
        <v>0</v>
      </c>
    </row>
    <row r="259" spans="1:31" ht="15.95" customHeight="1" outlineLevel="1" x14ac:dyDescent="0.2">
      <c r="A259" s="63" t="s">
        <v>169</v>
      </c>
      <c r="B259" s="54">
        <v>4960</v>
      </c>
      <c r="C259" s="54">
        <v>4960</v>
      </c>
      <c r="D259" s="54">
        <v>4960</v>
      </c>
      <c r="E259" s="54">
        <v>123133</v>
      </c>
      <c r="F259" s="54">
        <v>117360</v>
      </c>
      <c r="G259" s="54">
        <v>117360</v>
      </c>
      <c r="H259" s="54">
        <v>117360</v>
      </c>
      <c r="I259" s="54">
        <v>238352</v>
      </c>
      <c r="J259" s="54">
        <v>211657</v>
      </c>
      <c r="K259" s="54">
        <v>211657</v>
      </c>
      <c r="L259" s="54">
        <v>211657</v>
      </c>
      <c r="M259" s="54">
        <v>282181</v>
      </c>
      <c r="N259" s="54">
        <v>278897</v>
      </c>
      <c r="O259" s="54">
        <v>237897</v>
      </c>
      <c r="P259" s="54">
        <v>195897</v>
      </c>
      <c r="Q259" s="54">
        <v>251343</v>
      </c>
      <c r="R259" s="54">
        <v>251343</v>
      </c>
      <c r="S259" s="54">
        <v>251343</v>
      </c>
      <c r="T259" s="54">
        <v>236343</v>
      </c>
      <c r="U259" s="54">
        <v>289853</v>
      </c>
      <c r="W259" s="54">
        <f t="shared" si="242"/>
        <v>123133</v>
      </c>
      <c r="X259" s="54">
        <f t="shared" si="243"/>
        <v>238352</v>
      </c>
      <c r="Y259" s="54">
        <f t="shared" si="244"/>
        <v>282181</v>
      </c>
      <c r="Z259" s="54">
        <f t="shared" si="245"/>
        <v>251343</v>
      </c>
      <c r="AA259" s="54">
        <f t="shared" ca="1" si="246"/>
        <v>289853</v>
      </c>
      <c r="AB259" s="45" t="s">
        <v>9</v>
      </c>
      <c r="AD259" s="242">
        <f t="shared" si="247"/>
        <v>0</v>
      </c>
      <c r="AE259" s="242">
        <f t="shared" ca="1" si="248"/>
        <v>0</v>
      </c>
    </row>
    <row r="260" spans="1:31" ht="15.95" customHeight="1" outlineLevel="1" x14ac:dyDescent="0.2">
      <c r="A260" s="63" t="s">
        <v>170</v>
      </c>
      <c r="B260" s="54">
        <v>94911</v>
      </c>
      <c r="C260" s="54">
        <v>49686</v>
      </c>
      <c r="D260" s="54">
        <v>87315</v>
      </c>
      <c r="E260" s="54">
        <v>-32469</v>
      </c>
      <c r="F260" s="54">
        <v>10827</v>
      </c>
      <c r="G260" s="54">
        <v>8745</v>
      </c>
      <c r="H260" s="54">
        <v>41960</v>
      </c>
      <c r="I260" s="54">
        <v>-2</v>
      </c>
      <c r="J260" s="54">
        <v>45163</v>
      </c>
      <c r="K260" s="54">
        <v>73433</v>
      </c>
      <c r="L260" s="54">
        <v>89696</v>
      </c>
      <c r="M260" s="54">
        <v>-5</v>
      </c>
      <c r="N260" s="54">
        <v>14514</v>
      </c>
      <c r="O260" s="54">
        <v>22828</v>
      </c>
      <c r="P260" s="54">
        <v>49223</v>
      </c>
      <c r="Q260" s="54">
        <v>4</v>
      </c>
      <c r="R260" s="54">
        <v>18600</v>
      </c>
      <c r="S260" s="54">
        <v>41646</v>
      </c>
      <c r="T260" s="54">
        <v>53390</v>
      </c>
      <c r="U260" s="54">
        <v>3</v>
      </c>
      <c r="W260" s="54">
        <f t="shared" si="242"/>
        <v>-32469</v>
      </c>
      <c r="X260" s="54">
        <f t="shared" si="243"/>
        <v>-2</v>
      </c>
      <c r="Y260" s="54">
        <f t="shared" si="244"/>
        <v>-5</v>
      </c>
      <c r="Z260" s="54">
        <f t="shared" si="245"/>
        <v>4</v>
      </c>
      <c r="AA260" s="54">
        <f t="shared" ca="1" si="246"/>
        <v>3</v>
      </c>
      <c r="AB260" s="45" t="s">
        <v>9</v>
      </c>
      <c r="AD260" s="242">
        <f t="shared" si="247"/>
        <v>0</v>
      </c>
      <c r="AE260" s="242">
        <f t="shared" ca="1" si="248"/>
        <v>0</v>
      </c>
    </row>
    <row r="261" spans="1:31" ht="15.95" customHeight="1" outlineLevel="1" x14ac:dyDescent="0.2">
      <c r="A261" s="63" t="s">
        <v>171</v>
      </c>
      <c r="B261" s="54">
        <v>0</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W261" s="54">
        <f t="shared" si="242"/>
        <v>0</v>
      </c>
      <c r="X261" s="54">
        <f t="shared" si="243"/>
        <v>0</v>
      </c>
      <c r="Y261" s="54">
        <f t="shared" si="244"/>
        <v>0</v>
      </c>
      <c r="Z261" s="54">
        <f t="shared" si="245"/>
        <v>0</v>
      </c>
      <c r="AA261" s="54">
        <f t="shared" ca="1" si="246"/>
        <v>0</v>
      </c>
      <c r="AB261" s="45" t="s">
        <v>9</v>
      </c>
      <c r="AD261" s="242">
        <f>Q261-Z261</f>
        <v>0</v>
      </c>
      <c r="AE261" s="242">
        <f t="shared" ca="1" si="248"/>
        <v>0</v>
      </c>
    </row>
    <row r="262" spans="1:31" ht="15.95" customHeight="1" collapsed="1" x14ac:dyDescent="0.2">
      <c r="P262" s="242">
        <f>P190-P222</f>
        <v>0</v>
      </c>
      <c r="Q262" s="242">
        <f>Q190-Q222</f>
        <v>0</v>
      </c>
      <c r="R262" s="242">
        <f>R190-R222</f>
        <v>0</v>
      </c>
      <c r="S262" s="242">
        <f>S190-S222</f>
        <v>0</v>
      </c>
      <c r="T262" s="242">
        <f>T190-T222</f>
        <v>0</v>
      </c>
      <c r="U262" s="242">
        <f>U190-U222</f>
        <v>0</v>
      </c>
      <c r="AB262" s="45" t="s">
        <v>9</v>
      </c>
    </row>
    <row r="263" spans="1:31" ht="15.95" customHeight="1" x14ac:dyDescent="0.2">
      <c r="A263" s="176" t="s">
        <v>187</v>
      </c>
      <c r="AB263" s="45" t="s">
        <v>9</v>
      </c>
    </row>
    <row r="264" spans="1:31" ht="15.95" customHeight="1" x14ac:dyDescent="0.2">
      <c r="AB264" s="45"/>
    </row>
    <row r="265" spans="1:31" ht="15.95" customHeight="1" x14ac:dyDescent="0.2">
      <c r="AB265" s="45"/>
    </row>
    <row r="266" spans="1:31" ht="15.95" customHeight="1" x14ac:dyDescent="0.2">
      <c r="AB266" s="45"/>
    </row>
    <row r="267" spans="1:31" ht="15.95" customHeight="1" x14ac:dyDescent="0.2">
      <c r="AB267" s="45"/>
    </row>
    <row r="268" spans="1:31" ht="15.95" customHeight="1" x14ac:dyDescent="0.2">
      <c r="AB268" s="45"/>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DF06-C423-469A-8034-E5549075F712}">
  <sheetPr>
    <tabColor theme="4" tint="0.79998168889431442"/>
    <outlinePr summaryBelow="0" summaryRight="0"/>
  </sheetPr>
  <dimension ref="A1:AF268"/>
  <sheetViews>
    <sheetView showGridLines="0" zoomScale="80" zoomScaleNormal="80" workbookViewId="0">
      <pane xSplit="1" ySplit="5" topLeftCell="L6" activePane="bottomRight" state="frozen"/>
      <selection activeCell="R24" sqref="R24"/>
      <selection pane="topRight" activeCell="R24" sqref="R24"/>
      <selection pane="bottomLeft" activeCell="R24" sqref="R24"/>
      <selection pane="bottomRight" activeCell="U231" sqref="U231"/>
    </sheetView>
  </sheetViews>
  <sheetFormatPr defaultRowHeight="15.95" customHeight="1" outlineLevelRow="1" x14ac:dyDescent="0.2"/>
  <cols>
    <col min="1" max="1" width="64.7109375" style="20" customWidth="1"/>
    <col min="2" max="21" width="14.7109375" style="34" customWidth="1"/>
    <col min="22" max="22" width="9.140625" style="20"/>
    <col min="23" max="27" width="14.7109375" style="34" customWidth="1"/>
    <col min="28" max="28" width="2.7109375" style="20" customWidth="1"/>
    <col min="29" max="29" width="9.140625" style="20"/>
    <col min="30" max="30" width="15" style="20" bestFit="1" customWidth="1"/>
    <col min="31" max="16384" width="9.140625" style="20"/>
  </cols>
  <sheetData>
    <row r="1" spans="1:32" s="2" customFormat="1" ht="21.95" customHeight="1" x14ac:dyDescent="0.2">
      <c r="A1" s="36" t="s">
        <v>192</v>
      </c>
      <c r="B1" s="37"/>
      <c r="C1" s="37"/>
      <c r="D1" s="37"/>
      <c r="E1" s="37"/>
      <c r="F1" s="37"/>
      <c r="G1" s="37"/>
      <c r="H1" s="37"/>
      <c r="I1" s="37"/>
      <c r="J1" s="37"/>
      <c r="K1" s="37"/>
      <c r="L1" s="37"/>
      <c r="M1" s="37"/>
      <c r="N1" s="37"/>
      <c r="O1" s="37"/>
      <c r="P1" s="37"/>
      <c r="Q1" s="37"/>
      <c r="R1" s="37"/>
      <c r="S1" s="37"/>
      <c r="T1" s="37"/>
      <c r="U1" s="37"/>
      <c r="W1" s="37"/>
      <c r="X1" s="37"/>
      <c r="Y1" s="37"/>
      <c r="Z1" s="37"/>
      <c r="AA1" s="37"/>
      <c r="AB1" s="38" t="s">
        <v>9</v>
      </c>
      <c r="AC1" s="243" t="s">
        <v>304</v>
      </c>
      <c r="AD1" s="244">
        <f>Q134</f>
        <v>0</v>
      </c>
      <c r="AE1" s="244">
        <f ca="1">OFFSET(V134,,-1)</f>
        <v>0</v>
      </c>
    </row>
    <row r="2" spans="1:32" s="2" customFormat="1" ht="21.95" customHeight="1" thickBot="1" x14ac:dyDescent="0.25">
      <c r="A2" s="66" t="s">
        <v>56</v>
      </c>
      <c r="B2" s="67"/>
      <c r="C2" s="67"/>
      <c r="D2" s="67"/>
      <c r="E2" s="67"/>
      <c r="F2" s="67"/>
      <c r="G2" s="67"/>
      <c r="H2" s="67"/>
      <c r="I2" s="67"/>
      <c r="J2" s="67"/>
      <c r="K2" s="67"/>
      <c r="L2" s="67"/>
      <c r="M2" s="67"/>
      <c r="N2" s="67"/>
      <c r="O2" s="67"/>
      <c r="P2" s="67"/>
      <c r="Q2" s="67"/>
      <c r="R2" s="67"/>
      <c r="S2" s="67"/>
      <c r="T2" s="67"/>
      <c r="U2" s="67"/>
      <c r="V2" s="68"/>
      <c r="W2" s="67"/>
      <c r="X2" s="67"/>
      <c r="Y2" s="67"/>
      <c r="Z2" s="67"/>
      <c r="AA2" s="67"/>
      <c r="AB2" s="38" t="s">
        <v>9</v>
      </c>
      <c r="AD2" s="244">
        <f>+Q262</f>
        <v>0</v>
      </c>
      <c r="AE2" s="244">
        <f ca="1">OFFSET(V262,,-1)</f>
        <v>0</v>
      </c>
    </row>
    <row r="3" spans="1:32" ht="21.95" customHeight="1" thickTop="1" x14ac:dyDescent="0.2">
      <c r="A3" s="65" t="s">
        <v>57</v>
      </c>
      <c r="B3" s="85" t="s">
        <v>189</v>
      </c>
      <c r="C3" s="85" t="s">
        <v>189</v>
      </c>
      <c r="D3" s="85" t="s">
        <v>189</v>
      </c>
      <c r="E3" s="85" t="s">
        <v>189</v>
      </c>
      <c r="F3" s="85" t="s">
        <v>189</v>
      </c>
      <c r="G3" s="85" t="s">
        <v>189</v>
      </c>
      <c r="H3" s="85" t="s">
        <v>189</v>
      </c>
      <c r="I3" s="82" t="s">
        <v>39</v>
      </c>
      <c r="J3" s="82" t="s">
        <v>39</v>
      </c>
      <c r="K3" s="82" t="s">
        <v>39</v>
      </c>
      <c r="L3" s="82" t="s">
        <v>39</v>
      </c>
      <c r="M3" s="82" t="s">
        <v>39</v>
      </c>
      <c r="N3" s="82" t="s">
        <v>39</v>
      </c>
      <c r="O3" s="82" t="s">
        <v>39</v>
      </c>
      <c r="P3" s="82" t="s">
        <v>39</v>
      </c>
      <c r="Q3" s="82" t="s">
        <v>39</v>
      </c>
      <c r="R3" s="82" t="s">
        <v>39</v>
      </c>
      <c r="S3" s="82" t="s">
        <v>39</v>
      </c>
      <c r="T3" s="82" t="s">
        <v>39</v>
      </c>
      <c r="U3" s="82" t="s">
        <v>39</v>
      </c>
      <c r="W3" s="85"/>
      <c r="X3" s="85"/>
      <c r="Y3" s="85"/>
      <c r="Z3" s="82"/>
      <c r="AA3" s="82"/>
      <c r="AB3" s="45" t="s">
        <v>9</v>
      </c>
      <c r="AC3" s="2"/>
      <c r="AD3" s="242">
        <f>SUM(AD12:AD261)</f>
        <v>0</v>
      </c>
      <c r="AE3" s="242">
        <f ca="1">SUM(AE12:AE261)</f>
        <v>0</v>
      </c>
    </row>
    <row r="4" spans="1:32" ht="21.95" customHeight="1" thickBot="1" x14ac:dyDescent="0.25">
      <c r="A4" s="66" t="s">
        <v>58</v>
      </c>
      <c r="B4" s="83">
        <v>0.49</v>
      </c>
      <c r="C4" s="83">
        <v>0.49</v>
      </c>
      <c r="D4" s="83">
        <v>0.49</v>
      </c>
      <c r="E4" s="83">
        <v>0.49</v>
      </c>
      <c r="F4" s="83">
        <v>0.49</v>
      </c>
      <c r="G4" s="83">
        <v>0.49</v>
      </c>
      <c r="H4" s="83">
        <v>0.49</v>
      </c>
      <c r="I4" s="83">
        <v>0.49</v>
      </c>
      <c r="J4" s="83">
        <v>0.49</v>
      </c>
      <c r="K4" s="83">
        <v>0.49</v>
      </c>
      <c r="L4" s="83">
        <v>0.49</v>
      </c>
      <c r="M4" s="83">
        <v>0.49</v>
      </c>
      <c r="N4" s="83">
        <f t="shared" ref="N4:U4" si="0">49%*70%</f>
        <v>0.34299999999999997</v>
      </c>
      <c r="O4" s="83">
        <f t="shared" si="0"/>
        <v>0.34299999999999997</v>
      </c>
      <c r="P4" s="83">
        <f t="shared" si="0"/>
        <v>0.34299999999999997</v>
      </c>
      <c r="Q4" s="83">
        <f t="shared" si="0"/>
        <v>0.34299999999999997</v>
      </c>
      <c r="R4" s="83">
        <f t="shared" si="0"/>
        <v>0.34299999999999997</v>
      </c>
      <c r="S4" s="83">
        <f t="shared" si="0"/>
        <v>0.34299999999999997</v>
      </c>
      <c r="T4" s="83">
        <f t="shared" si="0"/>
        <v>0.34299999999999997</v>
      </c>
      <c r="U4" s="83">
        <f t="shared" si="0"/>
        <v>0.34299999999999997</v>
      </c>
      <c r="W4" s="83"/>
      <c r="X4" s="83"/>
      <c r="Y4" s="83"/>
      <c r="Z4" s="84"/>
      <c r="AA4" s="84"/>
      <c r="AB4" s="45" t="s">
        <v>9</v>
      </c>
    </row>
    <row r="5" spans="1:32" s="2" customFormat="1" ht="21.95" customHeight="1" thickTop="1" x14ac:dyDescent="0.2">
      <c r="A5" s="36" t="s">
        <v>59</v>
      </c>
      <c r="B5" s="37" t="s">
        <v>60</v>
      </c>
      <c r="C5" s="37" t="s">
        <v>61</v>
      </c>
      <c r="D5" s="37" t="s">
        <v>62</v>
      </c>
      <c r="E5" s="37" t="s">
        <v>63</v>
      </c>
      <c r="F5" s="37" t="s">
        <v>64</v>
      </c>
      <c r="G5" s="37" t="s">
        <v>65</v>
      </c>
      <c r="H5" s="37" t="s">
        <v>66</v>
      </c>
      <c r="I5" s="37" t="s">
        <v>67</v>
      </c>
      <c r="J5" s="37" t="s">
        <v>68</v>
      </c>
      <c r="K5" s="37" t="s">
        <v>69</v>
      </c>
      <c r="L5" s="37" t="s">
        <v>285</v>
      </c>
      <c r="M5" s="37" t="s">
        <v>287</v>
      </c>
      <c r="N5" s="37" t="s">
        <v>291</v>
      </c>
      <c r="O5" s="37" t="s">
        <v>292</v>
      </c>
      <c r="P5" s="37" t="s">
        <v>303</v>
      </c>
      <c r="Q5" s="37" t="s">
        <v>306</v>
      </c>
      <c r="R5" s="37" t="s">
        <v>307</v>
      </c>
      <c r="S5" s="37" t="s">
        <v>309</v>
      </c>
      <c r="T5" s="37" t="s">
        <v>315</v>
      </c>
      <c r="U5" s="37" t="s">
        <v>321</v>
      </c>
      <c r="W5" s="125">
        <v>2019</v>
      </c>
      <c r="X5" s="125">
        <v>2020</v>
      </c>
      <c r="Y5" s="125">
        <v>2021</v>
      </c>
      <c r="Z5" s="125">
        <v>2022</v>
      </c>
      <c r="AA5" s="125">
        <v>2023</v>
      </c>
      <c r="AB5" s="38" t="s">
        <v>9</v>
      </c>
    </row>
    <row r="6" spans="1:32" s="42" customFormat="1" ht="18" customHeight="1" x14ac:dyDescent="0.2">
      <c r="A6" s="39" t="s">
        <v>70</v>
      </c>
      <c r="B6" s="40"/>
      <c r="C6" s="40"/>
      <c r="D6" s="40"/>
      <c r="E6" s="40"/>
      <c r="F6" s="40"/>
      <c r="G6" s="40"/>
      <c r="H6" s="40"/>
      <c r="I6" s="40"/>
      <c r="J6" s="40"/>
      <c r="K6" s="40"/>
      <c r="L6" s="40"/>
      <c r="M6" s="40"/>
      <c r="N6" s="40"/>
      <c r="O6" s="40"/>
      <c r="P6" s="40"/>
      <c r="Q6" s="40"/>
      <c r="R6" s="151"/>
      <c r="S6" s="151"/>
      <c r="T6" s="151"/>
      <c r="U6" s="151"/>
      <c r="W6" s="40"/>
      <c r="X6" s="40"/>
      <c r="Y6" s="40"/>
      <c r="Z6" s="40"/>
      <c r="AA6" s="40"/>
      <c r="AB6" s="41" t="s">
        <v>9</v>
      </c>
    </row>
    <row r="7" spans="1:32" ht="18" customHeight="1" x14ac:dyDescent="0.2">
      <c r="A7" s="43" t="s">
        <v>71</v>
      </c>
      <c r="B7" s="44"/>
      <c r="C7" s="44"/>
      <c r="D7" s="44"/>
      <c r="E7" s="44"/>
      <c r="F7" s="44"/>
      <c r="G7" s="44"/>
      <c r="H7" s="44"/>
      <c r="I7" s="44"/>
      <c r="J7" s="44"/>
      <c r="K7" s="44"/>
      <c r="L7" s="44"/>
      <c r="M7" s="44"/>
      <c r="N7" s="44"/>
      <c r="O7" s="44"/>
      <c r="P7" s="44"/>
      <c r="Q7" s="44"/>
      <c r="R7" s="150"/>
      <c r="S7" s="150"/>
      <c r="T7" s="150"/>
      <c r="U7" s="150"/>
      <c r="W7" s="44"/>
      <c r="X7" s="44"/>
      <c r="Y7" s="44"/>
      <c r="Z7" s="44"/>
      <c r="AA7" s="44"/>
      <c r="AB7" s="45" t="s">
        <v>9</v>
      </c>
      <c r="AD7" s="42"/>
    </row>
    <row r="8" spans="1:32" s="48" customFormat="1" ht="18" customHeight="1" x14ac:dyDescent="0.2">
      <c r="A8" s="46" t="s">
        <v>72</v>
      </c>
      <c r="B8" s="47">
        <f t="shared" ref="B8:H8" si="1">B40</f>
        <v>0</v>
      </c>
      <c r="C8" s="47">
        <f t="shared" si="1"/>
        <v>0</v>
      </c>
      <c r="D8" s="47">
        <f t="shared" si="1"/>
        <v>0</v>
      </c>
      <c r="E8" s="47">
        <f t="shared" si="1"/>
        <v>0</v>
      </c>
      <c r="F8" s="47">
        <f t="shared" si="1"/>
        <v>0</v>
      </c>
      <c r="G8" s="47">
        <f t="shared" si="1"/>
        <v>0</v>
      </c>
      <c r="H8" s="47">
        <f t="shared" si="1"/>
        <v>0</v>
      </c>
      <c r="I8" s="47">
        <f t="shared" ref="I8:J8" si="2">I40</f>
        <v>44529</v>
      </c>
      <c r="J8" s="47">
        <f t="shared" si="2"/>
        <v>60109</v>
      </c>
      <c r="K8" s="47">
        <f t="shared" ref="K8" si="3">K40</f>
        <v>59697</v>
      </c>
      <c r="L8" s="47">
        <f t="shared" ref="L8:R8" si="4">L40</f>
        <v>64825</v>
      </c>
      <c r="M8" s="47">
        <f t="shared" si="4"/>
        <v>64823</v>
      </c>
      <c r="N8" s="47">
        <f t="shared" si="4"/>
        <v>64667</v>
      </c>
      <c r="O8" s="47">
        <f t="shared" si="4"/>
        <v>60781</v>
      </c>
      <c r="P8" s="47">
        <f t="shared" si="4"/>
        <v>70882</v>
      </c>
      <c r="Q8" s="47">
        <f t="shared" si="4"/>
        <v>70874</v>
      </c>
      <c r="R8" s="47">
        <f t="shared" si="4"/>
        <v>70367</v>
      </c>
      <c r="S8" s="47">
        <f t="shared" ref="S8:T8" si="5">S40</f>
        <v>70906</v>
      </c>
      <c r="T8" s="47">
        <f t="shared" si="5"/>
        <v>73274</v>
      </c>
      <c r="U8" s="47">
        <f t="shared" ref="U8" si="6">U40</f>
        <v>73694</v>
      </c>
      <c r="W8" s="47">
        <f>W40</f>
        <v>0</v>
      </c>
      <c r="X8" s="47">
        <f>X40</f>
        <v>44529</v>
      </c>
      <c r="Y8" s="47">
        <f>Y40</f>
        <v>249454</v>
      </c>
      <c r="Z8" s="47">
        <f>Z40</f>
        <v>267204</v>
      </c>
      <c r="AA8" s="47">
        <f>AA40</f>
        <v>288241</v>
      </c>
      <c r="AB8" s="33" t="s">
        <v>9</v>
      </c>
      <c r="AD8" s="242">
        <f>SUM(N8:Q8)-Z8</f>
        <v>0</v>
      </c>
      <c r="AE8" s="242">
        <f>SUM(R8:V8)-AA8</f>
        <v>0</v>
      </c>
    </row>
    <row r="9" spans="1:32" s="48" customFormat="1" ht="18" customHeight="1" x14ac:dyDescent="0.2">
      <c r="A9" s="46" t="s">
        <v>73</v>
      </c>
      <c r="B9" s="47">
        <f t="shared" ref="B9:H9" si="7">SUM(B40:B41,B46)-SUM(B45,B48)</f>
        <v>-1</v>
      </c>
      <c r="C9" s="47">
        <f t="shared" si="7"/>
        <v>-16</v>
      </c>
      <c r="D9" s="47">
        <f t="shared" si="7"/>
        <v>-26</v>
      </c>
      <c r="E9" s="47">
        <f t="shared" si="7"/>
        <v>-16</v>
      </c>
      <c r="F9" s="47">
        <f t="shared" si="7"/>
        <v>-1</v>
      </c>
      <c r="G9" s="47">
        <f t="shared" si="7"/>
        <v>-8</v>
      </c>
      <c r="H9" s="47">
        <f t="shared" si="7"/>
        <v>-367</v>
      </c>
      <c r="I9" s="47">
        <f t="shared" ref="I9:J9" si="8">SUM(I40:I41,I46)-SUM(I45,I48)</f>
        <v>43875</v>
      </c>
      <c r="J9" s="47">
        <f t="shared" si="8"/>
        <v>56444</v>
      </c>
      <c r="K9" s="47">
        <f t="shared" ref="K9" si="9">SUM(K40:K41,K46)-SUM(K45,K48)</f>
        <v>54823</v>
      </c>
      <c r="L9" s="47">
        <f t="shared" ref="L9:Q9" si="10">SUM(L40:L41,L46)-SUM(L45,L48)</f>
        <v>61744</v>
      </c>
      <c r="M9" s="47">
        <f t="shared" si="10"/>
        <v>59710</v>
      </c>
      <c r="N9" s="47">
        <f t="shared" si="10"/>
        <v>61649</v>
      </c>
      <c r="O9" s="47">
        <f t="shared" si="10"/>
        <v>58542</v>
      </c>
      <c r="P9" s="47">
        <f t="shared" si="10"/>
        <v>67282</v>
      </c>
      <c r="Q9" s="47">
        <f t="shared" si="10"/>
        <v>65953</v>
      </c>
      <c r="R9" s="47">
        <f>SUM(R40:R41,R46)-SUM(R45,R48)</f>
        <v>66753</v>
      </c>
      <c r="S9" s="47">
        <f>SUM(S40:S41,S46)-SUM(S45,S48)</f>
        <v>67269</v>
      </c>
      <c r="T9" s="47">
        <f>SUM(T40:T41,T46)-SUM(T45,T48)</f>
        <v>70368</v>
      </c>
      <c r="U9" s="47">
        <f>SUM(U40:U41,U46)-SUM(U45,U48)</f>
        <v>68959</v>
      </c>
      <c r="W9" s="47">
        <f>SUM(W40:W41,W46)-SUM(W45,W48)</f>
        <v>-59</v>
      </c>
      <c r="X9" s="47">
        <f>SUM(X40:X41,X46)-SUM(X45,X48)</f>
        <v>43875</v>
      </c>
      <c r="Y9" s="47">
        <f>SUM(Y40:Y41,Y46)-SUM(Y45,Y48)</f>
        <v>232721</v>
      </c>
      <c r="Z9" s="47">
        <f>SUM(Z40:Z41,Z46)-SUM(Z45,Z48)</f>
        <v>253426</v>
      </c>
      <c r="AA9" s="47">
        <f>SUM(AA40:AA41,AA46)-SUM(AA45,AA48)</f>
        <v>273349</v>
      </c>
      <c r="AB9" s="33" t="s">
        <v>9</v>
      </c>
      <c r="AD9" s="242">
        <f>SUM(N9:Q9)-Z9</f>
        <v>0</v>
      </c>
      <c r="AE9" s="242">
        <f>SUM(R9:V9)-AA9</f>
        <v>0</v>
      </c>
    </row>
    <row r="10" spans="1:32" s="52" customFormat="1" ht="18" customHeight="1" x14ac:dyDescent="0.2">
      <c r="A10" s="49" t="s">
        <v>74</v>
      </c>
      <c r="B10" s="50" t="str">
        <f t="shared" ref="B10:H10" si="11">IFERROR(B9/B$8,"n/a")</f>
        <v>n/a</v>
      </c>
      <c r="C10" s="50" t="str">
        <f t="shared" si="11"/>
        <v>n/a</v>
      </c>
      <c r="D10" s="50" t="str">
        <f t="shared" si="11"/>
        <v>n/a</v>
      </c>
      <c r="E10" s="50" t="str">
        <f t="shared" si="11"/>
        <v>n/a</v>
      </c>
      <c r="F10" s="50" t="str">
        <f t="shared" si="11"/>
        <v>n/a</v>
      </c>
      <c r="G10" s="50" t="str">
        <f t="shared" si="11"/>
        <v>n/a</v>
      </c>
      <c r="H10" s="50" t="str">
        <f t="shared" si="11"/>
        <v>n/a</v>
      </c>
      <c r="I10" s="50">
        <f t="shared" ref="I10:J10" si="12">IFERROR(I9/I$8,"n/a")</f>
        <v>0.98531294212760223</v>
      </c>
      <c r="J10" s="50">
        <f t="shared" si="12"/>
        <v>0.93902743349581597</v>
      </c>
      <c r="K10" s="50">
        <f t="shared" ref="K10:L10" si="13">IFERROR(K9/K$8,"n/a")</f>
        <v>0.91835435616530148</v>
      </c>
      <c r="L10" s="50">
        <f t="shared" si="13"/>
        <v>0.95247204010798303</v>
      </c>
      <c r="M10" s="50">
        <f t="shared" ref="M10:N10" si="14">IFERROR(M9/M$8,"n/a")</f>
        <v>0.92112367523872696</v>
      </c>
      <c r="N10" s="50">
        <f t="shared" si="14"/>
        <v>0.95333013747351814</v>
      </c>
      <c r="O10" s="50">
        <f t="shared" ref="O10:P10" si="15">IFERROR(O9/O$8,"n/a")</f>
        <v>0.96316283048979123</v>
      </c>
      <c r="P10" s="50">
        <f t="shared" si="15"/>
        <v>0.94921136536779438</v>
      </c>
      <c r="Q10" s="50">
        <f t="shared" ref="Q10:R10" si="16">IFERROR(Q9/Q$8,"n/a")</f>
        <v>0.93056692157914045</v>
      </c>
      <c r="R10" s="50">
        <f t="shared" si="16"/>
        <v>0.94864069805448581</v>
      </c>
      <c r="S10" s="50">
        <f t="shared" ref="S10:T10" si="17">IFERROR(S9/S$8,"n/a")</f>
        <v>0.94870673849885767</v>
      </c>
      <c r="T10" s="50">
        <f t="shared" si="17"/>
        <v>0.96034063924447965</v>
      </c>
      <c r="U10" s="50">
        <f t="shared" ref="U10" si="18">IFERROR(U9/U$8,"n/a")</f>
        <v>0.93574782207506713</v>
      </c>
      <c r="W10" s="50" t="str">
        <f>IFERROR(W9/W$8,"n/a")</f>
        <v>n/a</v>
      </c>
      <c r="X10" s="50">
        <f>IFERROR(X9/X$8,"n/a")</f>
        <v>0.98531294212760223</v>
      </c>
      <c r="Y10" s="50">
        <f>IFERROR(Y9/Y$8,"n/a")</f>
        <v>0.93292150055721701</v>
      </c>
      <c r="Z10" s="50">
        <f>IFERROR(Z9/Z$8,"n/a")</f>
        <v>0.94843640065268486</v>
      </c>
      <c r="AA10" s="50">
        <f>IFERROR(AA9/AA$8,"n/a")</f>
        <v>0.94833490030911638</v>
      </c>
      <c r="AB10" s="51" t="s">
        <v>9</v>
      </c>
      <c r="AD10" s="42"/>
    </row>
    <row r="11" spans="1:32" ht="18" customHeight="1" x14ac:dyDescent="0.2">
      <c r="A11" s="53" t="s">
        <v>75</v>
      </c>
      <c r="B11" s="54">
        <f t="shared" ref="B11:F11" si="19">SUM(B41:B42,B47)-SUM(B46,B49)</f>
        <v>0</v>
      </c>
      <c r="C11" s="54">
        <f t="shared" si="19"/>
        <v>0</v>
      </c>
      <c r="D11" s="54">
        <f t="shared" si="19"/>
        <v>0</v>
      </c>
      <c r="E11" s="54">
        <f t="shared" si="19"/>
        <v>0</v>
      </c>
      <c r="F11" s="54">
        <f t="shared" si="19"/>
        <v>0</v>
      </c>
      <c r="G11" s="54">
        <v>0</v>
      </c>
      <c r="H11" s="54">
        <v>0</v>
      </c>
      <c r="I11" s="211">
        <v>0</v>
      </c>
      <c r="J11" s="211">
        <v>0</v>
      </c>
      <c r="K11" s="211">
        <v>0</v>
      </c>
      <c r="L11" s="211">
        <v>0</v>
      </c>
      <c r="M11" s="211">
        <v>0</v>
      </c>
      <c r="N11" s="211">
        <v>0</v>
      </c>
      <c r="O11" s="211">
        <v>0</v>
      </c>
      <c r="P11" s="211">
        <v>0</v>
      </c>
      <c r="Q11" s="211">
        <v>0</v>
      </c>
      <c r="R11" s="54">
        <v>0</v>
      </c>
      <c r="S11" s="54">
        <v>0</v>
      </c>
      <c r="T11" s="54">
        <v>0</v>
      </c>
      <c r="U11" s="54">
        <v>0</v>
      </c>
      <c r="W11" s="54">
        <f>SUM(B11:E11)</f>
        <v>0</v>
      </c>
      <c r="X11" s="54">
        <f>SUM(F11:I11)</f>
        <v>0</v>
      </c>
      <c r="Y11" s="54">
        <f>SUM(J11:M11)</f>
        <v>0</v>
      </c>
      <c r="Z11" s="54">
        <f>SUM(N11:Q11)</f>
        <v>0</v>
      </c>
      <c r="AA11" s="54">
        <f>SUM(R11:W11)</f>
        <v>0</v>
      </c>
      <c r="AB11" s="45" t="s">
        <v>9</v>
      </c>
      <c r="AD11" s="42"/>
    </row>
    <row r="12" spans="1:32" s="48" customFormat="1" ht="18" customHeight="1" thickBot="1" x14ac:dyDescent="0.25">
      <c r="A12" s="46" t="s">
        <v>76</v>
      </c>
      <c r="B12" s="47">
        <f t="shared" ref="B12:H12" si="20">B9-B11</f>
        <v>-1</v>
      </c>
      <c r="C12" s="47">
        <f t="shared" si="20"/>
        <v>-16</v>
      </c>
      <c r="D12" s="47">
        <f t="shared" si="20"/>
        <v>-26</v>
      </c>
      <c r="E12" s="47">
        <f t="shared" si="20"/>
        <v>-16</v>
      </c>
      <c r="F12" s="47">
        <f t="shared" si="20"/>
        <v>-1</v>
      </c>
      <c r="G12" s="47">
        <f t="shared" si="20"/>
        <v>-8</v>
      </c>
      <c r="H12" s="47">
        <f t="shared" si="20"/>
        <v>-367</v>
      </c>
      <c r="I12" s="47">
        <f t="shared" ref="I12:J12" si="21">I9-I11</f>
        <v>43875</v>
      </c>
      <c r="J12" s="47">
        <f t="shared" si="21"/>
        <v>56444</v>
      </c>
      <c r="K12" s="47">
        <f t="shared" ref="K12:L12" si="22">K9-K11</f>
        <v>54823</v>
      </c>
      <c r="L12" s="47">
        <f t="shared" si="22"/>
        <v>61744</v>
      </c>
      <c r="M12" s="47">
        <f t="shared" ref="M12:N12" si="23">M9-M11</f>
        <v>59710</v>
      </c>
      <c r="N12" s="47">
        <f t="shared" si="23"/>
        <v>61649</v>
      </c>
      <c r="O12" s="47">
        <f t="shared" ref="O12:P12" si="24">O9-O11</f>
        <v>58542</v>
      </c>
      <c r="P12" s="47">
        <f t="shared" si="24"/>
        <v>67282</v>
      </c>
      <c r="Q12" s="47">
        <f t="shared" ref="Q12:R12" si="25">Q9-Q11</f>
        <v>65953</v>
      </c>
      <c r="R12" s="47">
        <f t="shared" si="25"/>
        <v>66753</v>
      </c>
      <c r="S12" s="47">
        <f t="shared" ref="S12:T12" si="26">S9-S11</f>
        <v>67269</v>
      </c>
      <c r="T12" s="47">
        <f t="shared" si="26"/>
        <v>70368</v>
      </c>
      <c r="U12" s="47">
        <f t="shared" ref="U12" si="27">U9-U11</f>
        <v>68959</v>
      </c>
      <c r="W12" s="47">
        <f>W9-W11</f>
        <v>-59</v>
      </c>
      <c r="X12" s="47">
        <f>X9-X11</f>
        <v>43875</v>
      </c>
      <c r="Y12" s="47">
        <f>Y9-Y11</f>
        <v>232721</v>
      </c>
      <c r="Z12" s="47">
        <f>Z9-Z11</f>
        <v>253426</v>
      </c>
      <c r="AA12" s="47">
        <f>AA9-AA11</f>
        <v>273349</v>
      </c>
      <c r="AB12" s="33" t="s">
        <v>9</v>
      </c>
      <c r="AD12" s="242">
        <f>SUM(N12:Q12)-Z12</f>
        <v>0</v>
      </c>
      <c r="AE12" s="242">
        <f>SUM(R12:V12)-AA12</f>
        <v>0</v>
      </c>
      <c r="AF12" s="149"/>
    </row>
    <row r="13" spans="1:32" s="52" customFormat="1" ht="18" customHeight="1" thickTop="1" x14ac:dyDescent="0.2">
      <c r="A13" s="49" t="s">
        <v>77</v>
      </c>
      <c r="B13" s="50" t="str">
        <f t="shared" ref="B13:H13" si="28">IFERROR(B12/B$8,"n/a")</f>
        <v>n/a</v>
      </c>
      <c r="C13" s="50" t="str">
        <f t="shared" si="28"/>
        <v>n/a</v>
      </c>
      <c r="D13" s="50" t="str">
        <f t="shared" si="28"/>
        <v>n/a</v>
      </c>
      <c r="E13" s="50" t="str">
        <f t="shared" si="28"/>
        <v>n/a</v>
      </c>
      <c r="F13" s="50" t="str">
        <f t="shared" si="28"/>
        <v>n/a</v>
      </c>
      <c r="G13" s="50" t="str">
        <f t="shared" si="28"/>
        <v>n/a</v>
      </c>
      <c r="H13" s="50" t="str">
        <f t="shared" si="28"/>
        <v>n/a</v>
      </c>
      <c r="I13" s="50">
        <f t="shared" ref="I13:J13" si="29">IFERROR(I12/I$8,"n/a")</f>
        <v>0.98531294212760223</v>
      </c>
      <c r="J13" s="50">
        <f t="shared" si="29"/>
        <v>0.93902743349581597</v>
      </c>
      <c r="K13" s="50">
        <f t="shared" ref="K13:L13" si="30">IFERROR(K12/K$8,"n/a")</f>
        <v>0.91835435616530148</v>
      </c>
      <c r="L13" s="50">
        <f t="shared" si="30"/>
        <v>0.95247204010798303</v>
      </c>
      <c r="M13" s="50">
        <f t="shared" ref="M13:N13" si="31">IFERROR(M12/M$8,"n/a")</f>
        <v>0.92112367523872696</v>
      </c>
      <c r="N13" s="50">
        <f t="shared" si="31"/>
        <v>0.95333013747351814</v>
      </c>
      <c r="O13" s="50">
        <f t="shared" ref="O13:P13" si="32">IFERROR(O12/O$8,"n/a")</f>
        <v>0.96316283048979123</v>
      </c>
      <c r="P13" s="50">
        <f t="shared" si="32"/>
        <v>0.94921136536779438</v>
      </c>
      <c r="Q13" s="50">
        <f t="shared" ref="Q13" si="33">IFERROR(Q12/Q$8,"n/a")</f>
        <v>0.93056692157914045</v>
      </c>
      <c r="R13" s="50">
        <f>IFERROR(R12/R$8,"n/a")</f>
        <v>0.94864069805448581</v>
      </c>
      <c r="S13" s="50">
        <f>IFERROR(S12/S$8,"n/a")</f>
        <v>0.94870673849885767</v>
      </c>
      <c r="T13" s="50">
        <f>IFERROR(T12/T$8,"n/a")</f>
        <v>0.96034063924447965</v>
      </c>
      <c r="U13" s="50">
        <f>IFERROR(U12/U$8,"n/a")</f>
        <v>0.93574782207506713</v>
      </c>
      <c r="W13" s="50" t="str">
        <f>IFERROR(W12/W$8,"n/a")</f>
        <v>n/a</v>
      </c>
      <c r="X13" s="50">
        <f>IFERROR(X12/X$8,"n/a")</f>
        <v>0.98531294212760223</v>
      </c>
      <c r="Y13" s="50">
        <f>IFERROR(Y12/Y$8,"n/a")</f>
        <v>0.93292150055721701</v>
      </c>
      <c r="Z13" s="50">
        <f>IFERROR(Z12/Z$8,"n/a")</f>
        <v>0.94843640065268486</v>
      </c>
      <c r="AA13" s="50">
        <f>IFERROR(AA12/AA$8,"n/a")</f>
        <v>0.94833490030911638</v>
      </c>
      <c r="AB13" s="51" t="s">
        <v>9</v>
      </c>
      <c r="AD13" s="42"/>
    </row>
    <row r="14" spans="1:32" s="48" customFormat="1" ht="18" customHeight="1" x14ac:dyDescent="0.2">
      <c r="A14" s="46" t="s">
        <v>78</v>
      </c>
      <c r="B14" s="47">
        <f t="shared" ref="B14:H14" si="34">B67</f>
        <v>-1</v>
      </c>
      <c r="C14" s="47">
        <f t="shared" si="34"/>
        <v>-16</v>
      </c>
      <c r="D14" s="47">
        <f t="shared" si="34"/>
        <v>-26</v>
      </c>
      <c r="E14" s="47">
        <f t="shared" si="34"/>
        <v>-16</v>
      </c>
      <c r="F14" s="47">
        <f t="shared" si="34"/>
        <v>-1</v>
      </c>
      <c r="G14" s="47">
        <f t="shared" si="34"/>
        <v>-8</v>
      </c>
      <c r="H14" s="47">
        <f t="shared" si="34"/>
        <v>-367</v>
      </c>
      <c r="I14" s="47">
        <f t="shared" ref="I14:J14" si="35">I67</f>
        <v>4713</v>
      </c>
      <c r="J14" s="47">
        <f t="shared" si="35"/>
        <v>1049</v>
      </c>
      <c r="K14" s="47">
        <f t="shared" ref="K14:L14" si="36">K67</f>
        <v>2557</v>
      </c>
      <c r="L14" s="47">
        <f t="shared" si="36"/>
        <v>-7186</v>
      </c>
      <c r="M14" s="47">
        <f t="shared" ref="M14:N14" si="37">M67</f>
        <v>-13645</v>
      </c>
      <c r="N14" s="47">
        <f t="shared" si="37"/>
        <v>-7848</v>
      </c>
      <c r="O14" s="47">
        <f t="shared" ref="O14:P14" si="38">O67</f>
        <v>-14428</v>
      </c>
      <c r="P14" s="47">
        <f t="shared" si="38"/>
        <v>42672</v>
      </c>
      <c r="Q14" s="47">
        <f t="shared" ref="Q14:R14" si="39">Q67</f>
        <v>14462</v>
      </c>
      <c r="R14" s="47">
        <f t="shared" si="39"/>
        <v>604</v>
      </c>
      <c r="S14" s="47">
        <f t="shared" ref="S14:T14" si="40">S67</f>
        <v>16545</v>
      </c>
      <c r="T14" s="47">
        <f t="shared" si="40"/>
        <v>26668</v>
      </c>
      <c r="U14" s="47">
        <f t="shared" ref="U14" si="41">U67</f>
        <v>22118</v>
      </c>
      <c r="W14" s="47">
        <f>W67</f>
        <v>-59</v>
      </c>
      <c r="X14" s="47">
        <f>X67</f>
        <v>4713</v>
      </c>
      <c r="Y14" s="47">
        <f>Y67</f>
        <v>-17225</v>
      </c>
      <c r="Z14" s="47">
        <f>Z67</f>
        <v>34858</v>
      </c>
      <c r="AA14" s="47">
        <f>AA67</f>
        <v>65935</v>
      </c>
      <c r="AB14" s="33" t="s">
        <v>9</v>
      </c>
      <c r="AD14" s="242">
        <f>SUM(N14:Q14)-Z14</f>
        <v>0</v>
      </c>
      <c r="AE14" s="242">
        <f>SUM(R14:V14)-AA14</f>
        <v>0</v>
      </c>
    </row>
    <row r="15" spans="1:32" ht="18" customHeight="1" x14ac:dyDescent="0.2">
      <c r="A15" s="43" t="s">
        <v>79</v>
      </c>
      <c r="B15" s="44"/>
      <c r="C15" s="44"/>
      <c r="D15" s="44"/>
      <c r="E15" s="44"/>
      <c r="F15" s="44"/>
      <c r="G15" s="44"/>
      <c r="H15" s="44"/>
      <c r="I15" s="44"/>
      <c r="J15" s="44"/>
      <c r="K15" s="44"/>
      <c r="L15" s="44"/>
      <c r="M15" s="44"/>
      <c r="N15" s="44"/>
      <c r="O15" s="44"/>
      <c r="P15" s="44"/>
      <c r="Q15" s="44"/>
      <c r="R15" s="44"/>
      <c r="S15" s="44"/>
      <c r="T15" s="44"/>
      <c r="U15" s="44"/>
      <c r="W15" s="44"/>
      <c r="X15" s="44"/>
      <c r="Y15" s="44"/>
      <c r="Z15" s="44"/>
      <c r="AA15" s="44"/>
      <c r="AB15" s="45" t="s">
        <v>9</v>
      </c>
      <c r="AD15" s="42"/>
      <c r="AE15" s="48"/>
    </row>
    <row r="16" spans="1:32" s="48" customFormat="1" ht="18" customHeight="1" x14ac:dyDescent="0.2">
      <c r="A16" s="46" t="s">
        <v>80</v>
      </c>
      <c r="B16" s="47">
        <f t="shared" ref="B16:H16" si="42">SUM(B101:B102,B114:B115)</f>
        <v>1050569</v>
      </c>
      <c r="C16" s="47">
        <f t="shared" si="42"/>
        <v>1081466</v>
      </c>
      <c r="D16" s="47">
        <f t="shared" si="42"/>
        <v>1068889</v>
      </c>
      <c r="E16" s="47">
        <f t="shared" si="42"/>
        <v>1099875</v>
      </c>
      <c r="F16" s="47">
        <f t="shared" si="42"/>
        <v>1095825</v>
      </c>
      <c r="G16" s="47">
        <f t="shared" si="42"/>
        <v>1108005</v>
      </c>
      <c r="H16" s="47">
        <f t="shared" si="42"/>
        <v>1102702</v>
      </c>
      <c r="I16" s="47">
        <f t="shared" ref="I16:J16" si="43">SUM(I101:I102,I114:I115)</f>
        <v>1153925</v>
      </c>
      <c r="J16" s="47">
        <f t="shared" si="43"/>
        <v>1164696</v>
      </c>
      <c r="K16" s="47">
        <f t="shared" ref="K16:L16" si="44">SUM(K101:K102,K114:K115)</f>
        <v>1206265</v>
      </c>
      <c r="L16" s="47">
        <f t="shared" si="44"/>
        <v>1221131</v>
      </c>
      <c r="M16" s="47">
        <f t="shared" ref="M16:N16" si="45">SUM(M101:M102,M114:M115)</f>
        <v>1280940</v>
      </c>
      <c r="N16" s="47">
        <f t="shared" si="45"/>
        <v>1295775</v>
      </c>
      <c r="O16" s="47">
        <f t="shared" ref="O16" si="46">SUM(O101:O102,O114:O115)</f>
        <v>1355760</v>
      </c>
      <c r="P16" s="47">
        <f>SUM(P101:P102,P114:P115)</f>
        <v>1323042</v>
      </c>
      <c r="Q16" s="47">
        <f>SUM(Q101:Q102,Q114:Q115)</f>
        <v>1360123</v>
      </c>
      <c r="R16" s="47">
        <f t="shared" ref="R16:S16" si="47">SUM(R101:R102,R114:R115)</f>
        <v>1328359</v>
      </c>
      <c r="S16" s="47">
        <f t="shared" si="47"/>
        <v>1365152</v>
      </c>
      <c r="T16" s="47">
        <f t="shared" ref="T16:U16" si="48">SUM(T101:T102,T114:T115)</f>
        <v>1308481</v>
      </c>
      <c r="U16" s="47">
        <f t="shared" si="48"/>
        <v>1341538</v>
      </c>
      <c r="W16" s="47">
        <f>SUM(W101:W102,W114:W115)</f>
        <v>1099875</v>
      </c>
      <c r="X16" s="47">
        <f>SUM(X101:X102,X114:X115)</f>
        <v>1153925</v>
      </c>
      <c r="Y16" s="47">
        <f>SUM(Y101:Y102,Y114:Y115)</f>
        <v>1280940</v>
      </c>
      <c r="Z16" s="47">
        <f>SUM(Z101:Z102,Z114:Z115)</f>
        <v>1360123</v>
      </c>
      <c r="AA16" s="47">
        <f ca="1">SUM(AA101:AA102,AA114:AA115)</f>
        <v>1341538</v>
      </c>
      <c r="AB16" s="33" t="s">
        <v>9</v>
      </c>
      <c r="AD16" s="42"/>
    </row>
    <row r="17" spans="1:31" s="48" customFormat="1" ht="18" customHeight="1" x14ac:dyDescent="0.2">
      <c r="A17" s="46" t="s">
        <v>81</v>
      </c>
      <c r="B17" s="47">
        <f t="shared" ref="B17:H17" si="49">SUM(B101:B102,B114:B115)-SUM(B72:B74,B88)</f>
        <v>67003</v>
      </c>
      <c r="C17" s="47">
        <f t="shared" si="49"/>
        <v>135985</v>
      </c>
      <c r="D17" s="47">
        <f t="shared" si="49"/>
        <v>359099</v>
      </c>
      <c r="E17" s="47">
        <f t="shared" si="49"/>
        <v>680141</v>
      </c>
      <c r="F17" s="47">
        <f t="shared" si="49"/>
        <v>865242</v>
      </c>
      <c r="G17" s="47">
        <f t="shared" si="49"/>
        <v>1025330</v>
      </c>
      <c r="H17" s="47">
        <f t="shared" si="49"/>
        <v>1076584</v>
      </c>
      <c r="I17" s="47">
        <f t="shared" ref="I17:J17" si="50">SUM(I101:I102,I114:I115)-SUM(I72:I74,I88)</f>
        <v>1136704</v>
      </c>
      <c r="J17" s="47">
        <f t="shared" si="50"/>
        <v>1133521</v>
      </c>
      <c r="K17" s="47">
        <f t="shared" ref="K17:L17" si="51">SUM(K101:K102,K114:K115)-SUM(K72:K74,K88)</f>
        <v>1154287</v>
      </c>
      <c r="L17" s="47">
        <f t="shared" si="51"/>
        <v>1167611</v>
      </c>
      <c r="M17" s="47">
        <f t="shared" ref="M17:N17" si="52">SUM(M101:M102,M114:M115)-SUM(M72:M74,M88)</f>
        <v>1237596</v>
      </c>
      <c r="N17" s="47">
        <f t="shared" si="52"/>
        <v>1237228</v>
      </c>
      <c r="O17" s="47">
        <f t="shared" ref="O17" si="53">SUM(O101:O102,O114:O115)-SUM(O72:O74,O88)</f>
        <v>1302977</v>
      </c>
      <c r="P17" s="47">
        <f>SUM(P101:P102,P114:P115)-SUM(P72:P74,P88)</f>
        <v>1260460</v>
      </c>
      <c r="Q17" s="47">
        <f>SUM(Q101:Q102,Q114:Q115)-SUM(Q72:Q74,Q88)</f>
        <v>1302609</v>
      </c>
      <c r="R17" s="47">
        <f t="shared" ref="R17:S17" si="54">SUM(R101:R102,R114:R115)-SUM(R72:R74,R88)</f>
        <v>1291611</v>
      </c>
      <c r="S17" s="47">
        <f t="shared" si="54"/>
        <v>1288884</v>
      </c>
      <c r="T17" s="47">
        <f t="shared" ref="T17:U17" si="55">SUM(T101:T102,T114:T115)-SUM(T72:T74,T88)</f>
        <v>1260337</v>
      </c>
      <c r="U17" s="47">
        <f t="shared" si="55"/>
        <v>1261441</v>
      </c>
      <c r="V17" s="143"/>
      <c r="W17" s="47">
        <f>SUM(W101:W102,W114:W115)-SUM(W72:W74,W88)</f>
        <v>680141</v>
      </c>
      <c r="X17" s="47">
        <f>SUM(X101:X102,X114:X115)-SUM(X72:X74,X88)</f>
        <v>1136704</v>
      </c>
      <c r="Y17" s="47">
        <f>SUM(Y101:Y102,Y114:Y115)-SUM(Y72:Y74,Y88)</f>
        <v>1237596</v>
      </c>
      <c r="Z17" s="47">
        <f>SUM(Z101:Z102,Z114:Z115)-SUM(Z72:Z74,Z88)</f>
        <v>1302609</v>
      </c>
      <c r="AA17" s="47">
        <f ca="1">SUM(AA101:AA102,AA114:AA115)-SUM(AA72:AA74,AA88)</f>
        <v>1261441</v>
      </c>
      <c r="AB17" s="33" t="s">
        <v>9</v>
      </c>
      <c r="AD17" s="42"/>
    </row>
    <row r="18" spans="1:31" ht="18" customHeight="1" x14ac:dyDescent="0.2">
      <c r="A18" s="43" t="s">
        <v>82</v>
      </c>
      <c r="B18" s="44"/>
      <c r="C18" s="44"/>
      <c r="D18" s="44"/>
      <c r="E18" s="44"/>
      <c r="F18" s="44"/>
      <c r="G18" s="44"/>
      <c r="H18" s="44"/>
      <c r="I18" s="44"/>
      <c r="J18" s="44"/>
      <c r="K18" s="44"/>
      <c r="L18" s="44"/>
      <c r="M18" s="44"/>
      <c r="N18" s="44"/>
      <c r="O18" s="44"/>
      <c r="P18" s="44"/>
      <c r="Q18" s="44"/>
      <c r="R18" s="44"/>
      <c r="S18" s="44"/>
      <c r="T18" s="44"/>
      <c r="U18" s="44"/>
      <c r="W18" s="44"/>
      <c r="X18" s="44"/>
      <c r="Y18" s="44"/>
      <c r="Z18" s="44"/>
      <c r="AA18" s="44"/>
      <c r="AB18" s="45" t="s">
        <v>9</v>
      </c>
      <c r="AD18" s="48"/>
      <c r="AE18" s="48"/>
    </row>
    <row r="19" spans="1:31" s="48" customFormat="1" ht="18" customHeight="1" x14ac:dyDescent="0.2">
      <c r="A19" s="46" t="s">
        <v>83</v>
      </c>
      <c r="B19" s="47">
        <v>0</v>
      </c>
      <c r="C19" s="47">
        <v>0</v>
      </c>
      <c r="D19" s="47">
        <v>0</v>
      </c>
      <c r="E19" s="47">
        <v>0</v>
      </c>
      <c r="F19" s="47">
        <v>0</v>
      </c>
      <c r="G19" s="47">
        <v>0</v>
      </c>
      <c r="H19" s="47">
        <v>0</v>
      </c>
      <c r="I19" s="47">
        <v>0</v>
      </c>
      <c r="J19" s="47">
        <v>0</v>
      </c>
      <c r="K19" s="47">
        <v>15000</v>
      </c>
      <c r="L19" s="47">
        <v>10000</v>
      </c>
      <c r="M19" s="47">
        <v>64953.004009999997</v>
      </c>
      <c r="N19" s="47">
        <v>0</v>
      </c>
      <c r="O19" s="47">
        <v>65000</v>
      </c>
      <c r="P19" s="47">
        <v>0</v>
      </c>
      <c r="Q19" s="47">
        <v>62565.932099999998</v>
      </c>
      <c r="R19" s="47">
        <v>0</v>
      </c>
      <c r="S19" s="47">
        <v>20000</v>
      </c>
      <c r="T19" s="47">
        <v>6256.59321</v>
      </c>
      <c r="U19" s="47">
        <v>28527.856190000002</v>
      </c>
      <c r="W19" s="47">
        <f>SUM(B19:E19)</f>
        <v>0</v>
      </c>
      <c r="X19" s="47">
        <f>SUM(F19:I19)</f>
        <v>0</v>
      </c>
      <c r="Y19" s="47">
        <f>SUM(J19:M19)</f>
        <v>89953.004010000004</v>
      </c>
      <c r="Z19" s="47">
        <f>SUM(N19:Q19)</f>
        <v>127565.93210000001</v>
      </c>
      <c r="AA19" s="56">
        <f>SUM(R19:V19)</f>
        <v>54784.449399999998</v>
      </c>
      <c r="AB19" s="33" t="s">
        <v>9</v>
      </c>
      <c r="AD19" s="242">
        <f>SUM(N19:Q19)-Z19</f>
        <v>0</v>
      </c>
      <c r="AE19" s="242">
        <f>SUM(R19:V19)-AA19</f>
        <v>0</v>
      </c>
    </row>
    <row r="20" spans="1:31" ht="15.95" customHeight="1" x14ac:dyDescent="0.2">
      <c r="J20" s="217"/>
      <c r="K20" s="217"/>
      <c r="L20" s="217"/>
      <c r="M20" s="217"/>
      <c r="N20" s="217"/>
      <c r="O20" s="217"/>
      <c r="P20" s="217"/>
      <c r="Q20" s="217"/>
      <c r="R20" s="217"/>
      <c r="S20" s="217"/>
      <c r="T20" s="217"/>
      <c r="U20" s="217"/>
      <c r="Z20" s="217"/>
      <c r="AA20" s="217"/>
      <c r="AB20" s="45" t="s">
        <v>9</v>
      </c>
      <c r="AD20" s="217"/>
    </row>
    <row r="21" spans="1:31" s="42" customFormat="1" ht="15.95" customHeight="1" x14ac:dyDescent="0.2">
      <c r="A21" s="39" t="s">
        <v>84</v>
      </c>
      <c r="B21" s="40"/>
      <c r="C21" s="40"/>
      <c r="D21" s="40"/>
      <c r="E21" s="40"/>
      <c r="F21" s="40"/>
      <c r="G21" s="40"/>
      <c r="H21" s="40"/>
      <c r="I21" s="40"/>
      <c r="J21" s="40"/>
      <c r="K21" s="40"/>
      <c r="L21" s="40"/>
      <c r="M21" s="40"/>
      <c r="N21" s="40"/>
      <c r="O21" s="40"/>
      <c r="P21" s="40"/>
      <c r="Q21" s="40"/>
      <c r="R21" s="40"/>
      <c r="S21" s="40"/>
      <c r="T21" s="40"/>
      <c r="U21" s="40"/>
      <c r="W21" s="40"/>
      <c r="X21" s="40"/>
      <c r="Y21" s="40"/>
      <c r="Z21" s="40"/>
      <c r="AA21" s="40"/>
      <c r="AB21" s="41" t="s">
        <v>9</v>
      </c>
    </row>
    <row r="22" spans="1:31" ht="15.95" customHeight="1" outlineLevel="1" x14ac:dyDescent="0.2">
      <c r="A22" s="55" t="s">
        <v>85</v>
      </c>
      <c r="B22" s="56">
        <v>0</v>
      </c>
      <c r="C22" s="56">
        <v>0</v>
      </c>
      <c r="D22" s="56">
        <v>0</v>
      </c>
      <c r="E22" s="56">
        <v>0</v>
      </c>
      <c r="F22" s="56">
        <v>0</v>
      </c>
      <c r="G22" s="56">
        <v>0</v>
      </c>
      <c r="H22" s="56">
        <v>0</v>
      </c>
      <c r="I22" s="56">
        <f t="shared" ref="I22:N22" si="56">SUM(I23:I28)</f>
        <v>49771</v>
      </c>
      <c r="J22" s="56">
        <f t="shared" si="56"/>
        <v>67070</v>
      </c>
      <c r="K22" s="56">
        <f t="shared" si="56"/>
        <v>66870</v>
      </c>
      <c r="L22" s="56">
        <f t="shared" si="56"/>
        <v>72467</v>
      </c>
      <c r="M22" s="56">
        <f t="shared" si="56"/>
        <v>72464</v>
      </c>
      <c r="N22" s="56">
        <f t="shared" si="56"/>
        <v>72290</v>
      </c>
      <c r="O22" s="56">
        <f t="shared" ref="O22:T22" si="57">SUM(O23:O28)</f>
        <v>67946</v>
      </c>
      <c r="P22" s="56">
        <f t="shared" si="57"/>
        <v>79236</v>
      </c>
      <c r="Q22" s="56">
        <f t="shared" si="57"/>
        <v>79229</v>
      </c>
      <c r="R22" s="56">
        <f t="shared" si="57"/>
        <v>78666</v>
      </c>
      <c r="S22" s="56">
        <f t="shared" si="57"/>
        <v>79265</v>
      </c>
      <c r="T22" s="56">
        <f t="shared" si="57"/>
        <v>82079</v>
      </c>
      <c r="U22" s="56">
        <f t="shared" ref="U22" si="58">SUM(U23:U28)</f>
        <v>82383</v>
      </c>
      <c r="W22" s="56">
        <f>SUM(B22:E22)</f>
        <v>0</v>
      </c>
      <c r="X22" s="56">
        <f t="shared" ref="X22:X53" si="59">I22</f>
        <v>49771</v>
      </c>
      <c r="Y22" s="56">
        <f t="shared" ref="Y22:Y67" si="60">SUM(J22:M22)</f>
        <v>278871</v>
      </c>
      <c r="Z22" s="56">
        <f>SUM(N22:Q22)</f>
        <v>298701</v>
      </c>
      <c r="AA22" s="56">
        <f>SUM(R22:V22)</f>
        <v>322393</v>
      </c>
      <c r="AB22" s="45" t="s">
        <v>9</v>
      </c>
      <c r="AD22" s="242">
        <f>SUM(N22:Q22)-Z22</f>
        <v>0</v>
      </c>
      <c r="AE22" s="242">
        <f>SUM(R22:V22)-AA22</f>
        <v>0</v>
      </c>
    </row>
    <row r="23" spans="1:31" ht="15.95" customHeight="1" outlineLevel="1" x14ac:dyDescent="0.2">
      <c r="A23" s="57" t="s">
        <v>86</v>
      </c>
      <c r="B23" s="58">
        <v>0</v>
      </c>
      <c r="C23" s="58">
        <v>0</v>
      </c>
      <c r="D23" s="58">
        <v>0</v>
      </c>
      <c r="E23" s="58">
        <v>0</v>
      </c>
      <c r="F23" s="58">
        <v>0</v>
      </c>
      <c r="G23" s="58">
        <v>0</v>
      </c>
      <c r="H23" s="58">
        <v>0</v>
      </c>
      <c r="I23" s="58">
        <v>49771</v>
      </c>
      <c r="J23" s="58">
        <v>67070</v>
      </c>
      <c r="K23" s="58">
        <v>66870</v>
      </c>
      <c r="L23" s="58">
        <v>72467</v>
      </c>
      <c r="M23" s="58">
        <v>72464</v>
      </c>
      <c r="N23" s="58">
        <v>72290</v>
      </c>
      <c r="O23" s="58">
        <v>67946</v>
      </c>
      <c r="P23" s="58">
        <v>79236</v>
      </c>
      <c r="Q23" s="58">
        <v>79229</v>
      </c>
      <c r="R23" s="58">
        <v>78666</v>
      </c>
      <c r="S23" s="58">
        <v>79265</v>
      </c>
      <c r="T23" s="58">
        <v>82079</v>
      </c>
      <c r="U23" s="58">
        <v>82383</v>
      </c>
      <c r="W23" s="58">
        <f t="shared" ref="W23:W67" si="61">SUM(B23:E23)</f>
        <v>0</v>
      </c>
      <c r="X23" s="58">
        <f t="shared" si="59"/>
        <v>49771</v>
      </c>
      <c r="Y23" s="58">
        <f t="shared" si="60"/>
        <v>278871</v>
      </c>
      <c r="Z23" s="58">
        <f t="shared" ref="Z23:Z67" si="62">SUM(N23:Q23)</f>
        <v>298701</v>
      </c>
      <c r="AA23" s="58">
        <f t="shared" ref="AA23:AA67" si="63">SUM(R23:V23)</f>
        <v>322393</v>
      </c>
      <c r="AB23" s="45" t="s">
        <v>9</v>
      </c>
      <c r="AD23" s="242">
        <f>SUM(N23:Q23)-Z23</f>
        <v>0</v>
      </c>
      <c r="AE23" s="242">
        <f t="shared" ref="AE23:AE67" si="64">SUM(R23:V23)-AA23</f>
        <v>0</v>
      </c>
    </row>
    <row r="24" spans="1:31" ht="15.95" customHeight="1" outlineLevel="1" x14ac:dyDescent="0.2">
      <c r="A24" s="57" t="s">
        <v>87</v>
      </c>
      <c r="B24" s="58">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W24" s="58">
        <f t="shared" si="61"/>
        <v>0</v>
      </c>
      <c r="X24" s="58">
        <f t="shared" si="59"/>
        <v>0</v>
      </c>
      <c r="Y24" s="58">
        <f t="shared" si="60"/>
        <v>0</v>
      </c>
      <c r="Z24" s="58">
        <f t="shared" si="62"/>
        <v>0</v>
      </c>
      <c r="AA24" s="58">
        <f t="shared" si="63"/>
        <v>0</v>
      </c>
      <c r="AB24" s="45" t="s">
        <v>9</v>
      </c>
      <c r="AD24" s="242">
        <f t="shared" ref="AD24:AD67" si="65">SUM(N24:Q24)-Z24</f>
        <v>0</v>
      </c>
      <c r="AE24" s="242">
        <f t="shared" si="64"/>
        <v>0</v>
      </c>
    </row>
    <row r="25" spans="1:31" ht="15.95" customHeight="1" outlineLevel="1" x14ac:dyDescent="0.2">
      <c r="A25" s="57" t="s">
        <v>88</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W25" s="58">
        <f t="shared" si="61"/>
        <v>0</v>
      </c>
      <c r="X25" s="58">
        <f t="shared" si="59"/>
        <v>0</v>
      </c>
      <c r="Y25" s="58">
        <f t="shared" si="60"/>
        <v>0</v>
      </c>
      <c r="Z25" s="58">
        <f t="shared" si="62"/>
        <v>0</v>
      </c>
      <c r="AA25" s="58">
        <f t="shared" si="63"/>
        <v>0</v>
      </c>
      <c r="AB25" s="45" t="s">
        <v>9</v>
      </c>
      <c r="AD25" s="242">
        <f t="shared" si="65"/>
        <v>0</v>
      </c>
      <c r="AE25" s="242">
        <f t="shared" si="64"/>
        <v>0</v>
      </c>
    </row>
    <row r="26" spans="1:31" ht="15.95" customHeight="1" outlineLevel="1" x14ac:dyDescent="0.2">
      <c r="A26" s="57" t="s">
        <v>89</v>
      </c>
      <c r="B26" s="58">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W26" s="58">
        <f t="shared" si="61"/>
        <v>0</v>
      </c>
      <c r="X26" s="58">
        <f t="shared" si="59"/>
        <v>0</v>
      </c>
      <c r="Y26" s="58">
        <f t="shared" si="60"/>
        <v>0</v>
      </c>
      <c r="Z26" s="58">
        <f t="shared" si="62"/>
        <v>0</v>
      </c>
      <c r="AA26" s="58">
        <f t="shared" si="63"/>
        <v>0</v>
      </c>
      <c r="AB26" s="45" t="s">
        <v>9</v>
      </c>
      <c r="AD26" s="242">
        <f t="shared" si="65"/>
        <v>0</v>
      </c>
      <c r="AE26" s="242">
        <f t="shared" si="64"/>
        <v>0</v>
      </c>
    </row>
    <row r="27" spans="1:31" ht="15.95" customHeight="1" outlineLevel="1" x14ac:dyDescent="0.2">
      <c r="A27" s="57" t="s">
        <v>90</v>
      </c>
      <c r="B27" s="58">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W27" s="58">
        <f t="shared" si="61"/>
        <v>0</v>
      </c>
      <c r="X27" s="58">
        <f t="shared" si="59"/>
        <v>0</v>
      </c>
      <c r="Y27" s="58">
        <f t="shared" si="60"/>
        <v>0</v>
      </c>
      <c r="Z27" s="58">
        <f t="shared" si="62"/>
        <v>0</v>
      </c>
      <c r="AA27" s="58">
        <f t="shared" si="63"/>
        <v>0</v>
      </c>
      <c r="AB27" s="45" t="s">
        <v>9</v>
      </c>
      <c r="AD27" s="242">
        <f t="shared" si="65"/>
        <v>0</v>
      </c>
      <c r="AE27" s="242">
        <f t="shared" si="64"/>
        <v>0</v>
      </c>
    </row>
    <row r="28" spans="1:31" ht="15.95" customHeight="1" outlineLevel="1" x14ac:dyDescent="0.2">
      <c r="A28" s="57" t="s">
        <v>91</v>
      </c>
      <c r="B28" s="58">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W28" s="58">
        <f t="shared" si="61"/>
        <v>0</v>
      </c>
      <c r="X28" s="58">
        <f t="shared" si="59"/>
        <v>0</v>
      </c>
      <c r="Y28" s="58">
        <f t="shared" si="60"/>
        <v>0</v>
      </c>
      <c r="Z28" s="58">
        <f t="shared" si="62"/>
        <v>0</v>
      </c>
      <c r="AA28" s="58">
        <f t="shared" si="63"/>
        <v>0</v>
      </c>
      <c r="AB28" s="45" t="s">
        <v>9</v>
      </c>
      <c r="AD28" s="242">
        <f t="shared" si="65"/>
        <v>0</v>
      </c>
      <c r="AE28" s="242">
        <f t="shared" si="64"/>
        <v>0</v>
      </c>
    </row>
    <row r="29" spans="1:31" ht="15.95" customHeight="1" outlineLevel="1" x14ac:dyDescent="0.2">
      <c r="A29" s="55" t="s">
        <v>92</v>
      </c>
      <c r="B29" s="56">
        <v>0</v>
      </c>
      <c r="C29" s="56">
        <v>0</v>
      </c>
      <c r="D29" s="56">
        <v>0</v>
      </c>
      <c r="E29" s="56">
        <v>0</v>
      </c>
      <c r="F29" s="56">
        <v>0</v>
      </c>
      <c r="G29" s="56">
        <v>0</v>
      </c>
      <c r="H29" s="56">
        <v>0</v>
      </c>
      <c r="I29" s="56">
        <f t="shared" ref="I29:N29" si="66">SUM(I30:I39)</f>
        <v>-5242</v>
      </c>
      <c r="J29" s="56">
        <f t="shared" si="66"/>
        <v>-6961</v>
      </c>
      <c r="K29" s="56">
        <f t="shared" si="66"/>
        <v>-7173</v>
      </c>
      <c r="L29" s="56">
        <f t="shared" si="66"/>
        <v>-7642</v>
      </c>
      <c r="M29" s="56">
        <f t="shared" si="66"/>
        <v>-7641</v>
      </c>
      <c r="N29" s="56">
        <f t="shared" si="66"/>
        <v>-7623</v>
      </c>
      <c r="O29" s="56">
        <f t="shared" ref="O29:T29" si="67">SUM(O30:O39)</f>
        <v>-7165</v>
      </c>
      <c r="P29" s="56">
        <f t="shared" si="67"/>
        <v>-8354</v>
      </c>
      <c r="Q29" s="56">
        <f t="shared" si="67"/>
        <v>-8355</v>
      </c>
      <c r="R29" s="56">
        <f t="shared" si="67"/>
        <v>-8299</v>
      </c>
      <c r="S29" s="56">
        <f t="shared" si="67"/>
        <v>-8359</v>
      </c>
      <c r="T29" s="56">
        <f t="shared" si="67"/>
        <v>-8805</v>
      </c>
      <c r="U29" s="56">
        <f t="shared" ref="U29" si="68">SUM(U30:U39)</f>
        <v>-8689</v>
      </c>
      <c r="W29" s="56">
        <f t="shared" si="61"/>
        <v>0</v>
      </c>
      <c r="X29" s="56">
        <f t="shared" si="59"/>
        <v>-5242</v>
      </c>
      <c r="Y29" s="56">
        <f t="shared" si="60"/>
        <v>-29417</v>
      </c>
      <c r="Z29" s="56">
        <f t="shared" si="62"/>
        <v>-31497</v>
      </c>
      <c r="AA29" s="56">
        <f t="shared" si="63"/>
        <v>-34152</v>
      </c>
      <c r="AB29" s="56"/>
      <c r="AC29" s="56"/>
      <c r="AD29" s="242">
        <f t="shared" si="65"/>
        <v>0</v>
      </c>
      <c r="AE29" s="242">
        <f t="shared" si="64"/>
        <v>0</v>
      </c>
    </row>
    <row r="30" spans="1:31" ht="15.95" customHeight="1" outlineLevel="1" x14ac:dyDescent="0.2">
      <c r="A30" s="57" t="s">
        <v>93</v>
      </c>
      <c r="B30" s="58">
        <v>0</v>
      </c>
      <c r="C30" s="58">
        <v>0</v>
      </c>
      <c r="D30" s="58">
        <v>0</v>
      </c>
      <c r="E30" s="58">
        <v>0</v>
      </c>
      <c r="F30" s="58">
        <v>0</v>
      </c>
      <c r="G30" s="58">
        <v>0</v>
      </c>
      <c r="H30" s="58">
        <v>0</v>
      </c>
      <c r="I30" s="58">
        <v>-820</v>
      </c>
      <c r="J30" s="58">
        <v>-1108</v>
      </c>
      <c r="K30" s="58">
        <v>-1103</v>
      </c>
      <c r="L30" s="58">
        <v>-1196</v>
      </c>
      <c r="M30" s="58">
        <v>-1196</v>
      </c>
      <c r="N30" s="58">
        <v>-1193</v>
      </c>
      <c r="O30" s="58">
        <v>-1121</v>
      </c>
      <c r="P30" s="58">
        <v>-1307</v>
      </c>
      <c r="Q30" s="58">
        <v>-1308</v>
      </c>
      <c r="R30" s="58">
        <v>-1299</v>
      </c>
      <c r="S30" s="58">
        <v>-1308</v>
      </c>
      <c r="T30" s="58">
        <v>-1381</v>
      </c>
      <c r="U30" s="58">
        <v>-1359</v>
      </c>
      <c r="W30" s="58">
        <f t="shared" si="61"/>
        <v>0</v>
      </c>
      <c r="X30" s="58">
        <f t="shared" si="59"/>
        <v>-820</v>
      </c>
      <c r="Y30" s="58">
        <f t="shared" si="60"/>
        <v>-4603</v>
      </c>
      <c r="Z30" s="58">
        <f t="shared" si="62"/>
        <v>-4929</v>
      </c>
      <c r="AA30" s="58">
        <f t="shared" si="63"/>
        <v>-5347</v>
      </c>
      <c r="AB30" s="45" t="s">
        <v>9</v>
      </c>
      <c r="AD30" s="242">
        <f t="shared" si="65"/>
        <v>0</v>
      </c>
      <c r="AE30" s="242">
        <f t="shared" si="64"/>
        <v>0</v>
      </c>
    </row>
    <row r="31" spans="1:31" ht="15.95" customHeight="1" outlineLevel="1" x14ac:dyDescent="0.2">
      <c r="A31" s="57" t="s">
        <v>94</v>
      </c>
      <c r="B31" s="58">
        <v>0</v>
      </c>
      <c r="C31" s="58">
        <v>0</v>
      </c>
      <c r="D31" s="58">
        <v>0</v>
      </c>
      <c r="E31" s="58">
        <v>0</v>
      </c>
      <c r="F31" s="58">
        <v>0</v>
      </c>
      <c r="G31" s="58">
        <v>0</v>
      </c>
      <c r="H31" s="58">
        <v>0</v>
      </c>
      <c r="I31" s="58">
        <v>-3776</v>
      </c>
      <c r="J31" s="58">
        <v>-5103</v>
      </c>
      <c r="K31" s="58">
        <v>-5082</v>
      </c>
      <c r="L31" s="58">
        <v>-5508</v>
      </c>
      <c r="M31" s="58">
        <v>-5507</v>
      </c>
      <c r="N31" s="58">
        <v>-5494</v>
      </c>
      <c r="O31" s="58">
        <v>-5164</v>
      </c>
      <c r="P31" s="58">
        <v>-6022</v>
      </c>
      <c r="Q31" s="58">
        <v>-6021</v>
      </c>
      <c r="R31" s="58">
        <v>-5982</v>
      </c>
      <c r="S31" s="58">
        <v>-6024</v>
      </c>
      <c r="T31" s="58">
        <v>-6362</v>
      </c>
      <c r="U31" s="58">
        <v>-6262</v>
      </c>
      <c r="W31" s="58">
        <f t="shared" si="61"/>
        <v>0</v>
      </c>
      <c r="X31" s="58">
        <f t="shared" si="59"/>
        <v>-3776</v>
      </c>
      <c r="Y31" s="58">
        <f t="shared" si="60"/>
        <v>-21200</v>
      </c>
      <c r="Z31" s="58">
        <f t="shared" si="62"/>
        <v>-22701</v>
      </c>
      <c r="AA31" s="58">
        <f t="shared" si="63"/>
        <v>-24630</v>
      </c>
      <c r="AB31" s="45" t="s">
        <v>9</v>
      </c>
      <c r="AD31" s="242">
        <f t="shared" si="65"/>
        <v>0</v>
      </c>
      <c r="AE31" s="242">
        <f t="shared" si="64"/>
        <v>0</v>
      </c>
    </row>
    <row r="32" spans="1:31" ht="15.95" customHeight="1" outlineLevel="1" x14ac:dyDescent="0.2">
      <c r="A32" s="57" t="s">
        <v>95</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W32" s="58">
        <f t="shared" si="61"/>
        <v>0</v>
      </c>
      <c r="X32" s="58">
        <f t="shared" si="59"/>
        <v>0</v>
      </c>
      <c r="Y32" s="58">
        <f t="shared" si="60"/>
        <v>0</v>
      </c>
      <c r="Z32" s="58">
        <f t="shared" si="62"/>
        <v>0</v>
      </c>
      <c r="AA32" s="58">
        <f t="shared" si="63"/>
        <v>0</v>
      </c>
      <c r="AB32" s="45" t="s">
        <v>9</v>
      </c>
      <c r="AD32" s="242">
        <f t="shared" si="65"/>
        <v>0</v>
      </c>
      <c r="AE32" s="242">
        <f t="shared" si="64"/>
        <v>0</v>
      </c>
    </row>
    <row r="33" spans="1:31" ht="15.95" customHeight="1" outlineLevel="1" x14ac:dyDescent="0.2">
      <c r="A33" s="57" t="s">
        <v>96</v>
      </c>
      <c r="B33" s="58">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W33" s="58">
        <f t="shared" si="61"/>
        <v>0</v>
      </c>
      <c r="X33" s="58">
        <f t="shared" si="59"/>
        <v>0</v>
      </c>
      <c r="Y33" s="58">
        <f t="shared" si="60"/>
        <v>0</v>
      </c>
      <c r="Z33" s="58">
        <f t="shared" si="62"/>
        <v>0</v>
      </c>
      <c r="AA33" s="58">
        <f t="shared" si="63"/>
        <v>0</v>
      </c>
      <c r="AB33" s="45" t="s">
        <v>9</v>
      </c>
      <c r="AD33" s="242">
        <f t="shared" si="65"/>
        <v>0</v>
      </c>
      <c r="AE33" s="242">
        <f t="shared" si="64"/>
        <v>0</v>
      </c>
    </row>
    <row r="34" spans="1:31" ht="15.95" customHeight="1" outlineLevel="1" x14ac:dyDescent="0.2">
      <c r="A34" s="57" t="s">
        <v>97</v>
      </c>
      <c r="B34" s="58">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W34" s="58">
        <f t="shared" si="61"/>
        <v>0</v>
      </c>
      <c r="X34" s="58">
        <f t="shared" si="59"/>
        <v>0</v>
      </c>
      <c r="Y34" s="58">
        <f t="shared" si="60"/>
        <v>0</v>
      </c>
      <c r="Z34" s="58">
        <f t="shared" si="62"/>
        <v>0</v>
      </c>
      <c r="AA34" s="58">
        <f t="shared" si="63"/>
        <v>0</v>
      </c>
      <c r="AB34" s="45" t="s">
        <v>9</v>
      </c>
      <c r="AD34" s="242">
        <f t="shared" si="65"/>
        <v>0</v>
      </c>
      <c r="AE34" s="242">
        <f t="shared" si="64"/>
        <v>0</v>
      </c>
    </row>
    <row r="35" spans="1:31" ht="15.95" customHeight="1" outlineLevel="1" x14ac:dyDescent="0.2">
      <c r="A35" s="57" t="s">
        <v>98</v>
      </c>
      <c r="B35" s="58">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W35" s="58">
        <f t="shared" si="61"/>
        <v>0</v>
      </c>
      <c r="X35" s="58">
        <f t="shared" si="59"/>
        <v>0</v>
      </c>
      <c r="Y35" s="58">
        <f t="shared" si="60"/>
        <v>0</v>
      </c>
      <c r="Z35" s="58">
        <f t="shared" si="62"/>
        <v>0</v>
      </c>
      <c r="AA35" s="58">
        <f t="shared" si="63"/>
        <v>0</v>
      </c>
      <c r="AB35" s="45" t="s">
        <v>9</v>
      </c>
      <c r="AD35" s="242">
        <f t="shared" si="65"/>
        <v>0</v>
      </c>
      <c r="AE35" s="242">
        <f t="shared" si="64"/>
        <v>0</v>
      </c>
    </row>
    <row r="36" spans="1:31" ht="15.95" customHeight="1" outlineLevel="1" x14ac:dyDescent="0.2">
      <c r="A36" s="57" t="s">
        <v>99</v>
      </c>
      <c r="B36" s="58">
        <v>0</v>
      </c>
      <c r="C36" s="58">
        <v>0</v>
      </c>
      <c r="D36" s="58">
        <v>0</v>
      </c>
      <c r="E36" s="58">
        <v>0</v>
      </c>
      <c r="F36" s="58">
        <v>0</v>
      </c>
      <c r="G36" s="58">
        <v>0</v>
      </c>
      <c r="H36" s="58">
        <v>0</v>
      </c>
      <c r="I36" s="58">
        <v>-179</v>
      </c>
      <c r="J36" s="58">
        <v>-241</v>
      </c>
      <c r="K36" s="58">
        <v>-240</v>
      </c>
      <c r="L36" s="58">
        <v>-259</v>
      </c>
      <c r="M36" s="58">
        <v>-259</v>
      </c>
      <c r="N36" s="58">
        <v>-259</v>
      </c>
      <c r="O36" s="58">
        <v>-243</v>
      </c>
      <c r="P36" s="58">
        <v>-283</v>
      </c>
      <c r="Q36" s="58">
        <v>-284</v>
      </c>
      <c r="R36" s="58">
        <v>-281</v>
      </c>
      <c r="S36" s="58">
        <v>-284</v>
      </c>
      <c r="T36" s="58">
        <v>-294</v>
      </c>
      <c r="U36" s="58">
        <v>-295</v>
      </c>
      <c r="W36" s="58">
        <f t="shared" si="61"/>
        <v>0</v>
      </c>
      <c r="X36" s="58">
        <f t="shared" si="59"/>
        <v>-179</v>
      </c>
      <c r="Y36" s="58">
        <f t="shared" si="60"/>
        <v>-999</v>
      </c>
      <c r="Z36" s="58">
        <f t="shared" si="62"/>
        <v>-1069</v>
      </c>
      <c r="AA36" s="58">
        <f t="shared" si="63"/>
        <v>-1154</v>
      </c>
      <c r="AB36" s="45" t="s">
        <v>9</v>
      </c>
      <c r="AD36" s="242">
        <f t="shared" si="65"/>
        <v>0</v>
      </c>
      <c r="AE36" s="242">
        <f t="shared" si="64"/>
        <v>0</v>
      </c>
    </row>
    <row r="37" spans="1:31" ht="15.95" customHeight="1" outlineLevel="1" x14ac:dyDescent="0.2">
      <c r="A37" s="57" t="s">
        <v>100</v>
      </c>
      <c r="B37" s="58">
        <v>0</v>
      </c>
      <c r="C37" s="58">
        <v>0</v>
      </c>
      <c r="D37" s="58">
        <v>0</v>
      </c>
      <c r="E37" s="58">
        <v>0</v>
      </c>
      <c r="F37" s="58">
        <v>0</v>
      </c>
      <c r="G37" s="58">
        <v>0</v>
      </c>
      <c r="H37" s="58">
        <v>0</v>
      </c>
      <c r="I37" s="58">
        <v>-179</v>
      </c>
      <c r="J37" s="58">
        <v>-161</v>
      </c>
      <c r="K37" s="58">
        <v>-320</v>
      </c>
      <c r="L37" s="58">
        <v>-259</v>
      </c>
      <c r="M37" s="58">
        <v>-259</v>
      </c>
      <c r="N37" s="58">
        <v>-259</v>
      </c>
      <c r="O37" s="58">
        <v>-243</v>
      </c>
      <c r="P37" s="58">
        <v>-283</v>
      </c>
      <c r="Q37" s="58">
        <v>-284</v>
      </c>
      <c r="R37" s="58">
        <v>-281</v>
      </c>
      <c r="S37" s="58">
        <v>-284</v>
      </c>
      <c r="T37" s="58">
        <v>-294</v>
      </c>
      <c r="U37" s="58">
        <v>-295</v>
      </c>
      <c r="W37" s="58">
        <f t="shared" si="61"/>
        <v>0</v>
      </c>
      <c r="X37" s="58">
        <f t="shared" si="59"/>
        <v>-179</v>
      </c>
      <c r="Y37" s="58">
        <f t="shared" si="60"/>
        <v>-999</v>
      </c>
      <c r="Z37" s="58">
        <f t="shared" si="62"/>
        <v>-1069</v>
      </c>
      <c r="AA37" s="58">
        <f t="shared" si="63"/>
        <v>-1154</v>
      </c>
      <c r="AB37" s="45" t="s">
        <v>9</v>
      </c>
      <c r="AD37" s="242">
        <f t="shared" si="65"/>
        <v>0</v>
      </c>
      <c r="AE37" s="242">
        <f t="shared" si="64"/>
        <v>0</v>
      </c>
    </row>
    <row r="38" spans="1:31" ht="15.95" customHeight="1" outlineLevel="1" x14ac:dyDescent="0.2">
      <c r="A38" s="57" t="s">
        <v>101</v>
      </c>
      <c r="B38" s="58">
        <v>0</v>
      </c>
      <c r="C38" s="58">
        <v>0</v>
      </c>
      <c r="D38" s="58">
        <v>0</v>
      </c>
      <c r="E38" s="58">
        <v>0</v>
      </c>
      <c r="F38" s="58">
        <v>0</v>
      </c>
      <c r="G38" s="58">
        <v>0</v>
      </c>
      <c r="H38" s="58">
        <v>0</v>
      </c>
      <c r="I38" s="58">
        <v>-89</v>
      </c>
      <c r="J38" s="58">
        <v>-80</v>
      </c>
      <c r="K38" s="58">
        <v>-160</v>
      </c>
      <c r="L38" s="58">
        <v>-130</v>
      </c>
      <c r="M38" s="58">
        <v>-130</v>
      </c>
      <c r="N38" s="58">
        <v>-129</v>
      </c>
      <c r="O38" s="58">
        <v>-122</v>
      </c>
      <c r="P38" s="58">
        <v>-142</v>
      </c>
      <c r="Q38" s="58">
        <v>-141</v>
      </c>
      <c r="R38" s="58">
        <v>-141</v>
      </c>
      <c r="S38" s="58">
        <v>-142</v>
      </c>
      <c r="T38" s="58">
        <v>-146</v>
      </c>
      <c r="U38" s="58">
        <v>-148</v>
      </c>
      <c r="W38" s="58">
        <f t="shared" si="61"/>
        <v>0</v>
      </c>
      <c r="X38" s="58">
        <f t="shared" si="59"/>
        <v>-89</v>
      </c>
      <c r="Y38" s="58">
        <f t="shared" si="60"/>
        <v>-500</v>
      </c>
      <c r="Z38" s="58">
        <f t="shared" si="62"/>
        <v>-534</v>
      </c>
      <c r="AA38" s="58">
        <f t="shared" si="63"/>
        <v>-577</v>
      </c>
      <c r="AB38" s="45" t="s">
        <v>9</v>
      </c>
      <c r="AD38" s="242">
        <f t="shared" si="65"/>
        <v>0</v>
      </c>
      <c r="AE38" s="242">
        <f t="shared" si="64"/>
        <v>0</v>
      </c>
    </row>
    <row r="39" spans="1:31" ht="15.95" customHeight="1" outlineLevel="1" x14ac:dyDescent="0.2">
      <c r="A39" s="57" t="s">
        <v>102</v>
      </c>
      <c r="B39" s="58">
        <v>0</v>
      </c>
      <c r="C39" s="58">
        <v>0</v>
      </c>
      <c r="D39" s="58">
        <v>0</v>
      </c>
      <c r="E39" s="58">
        <v>0</v>
      </c>
      <c r="F39" s="58">
        <v>0</v>
      </c>
      <c r="G39" s="58">
        <v>0</v>
      </c>
      <c r="H39" s="58">
        <v>0</v>
      </c>
      <c r="I39" s="58">
        <v>-199</v>
      </c>
      <c r="J39" s="58">
        <v>-268</v>
      </c>
      <c r="K39" s="58">
        <v>-268</v>
      </c>
      <c r="L39" s="58">
        <v>-290</v>
      </c>
      <c r="M39" s="58">
        <v>-290</v>
      </c>
      <c r="N39" s="58">
        <v>-289</v>
      </c>
      <c r="O39" s="58">
        <v>-272</v>
      </c>
      <c r="P39" s="58">
        <v>-317</v>
      </c>
      <c r="Q39" s="58">
        <v>-317</v>
      </c>
      <c r="R39" s="58">
        <v>-315</v>
      </c>
      <c r="S39" s="58">
        <v>-317</v>
      </c>
      <c r="T39" s="58">
        <v>-328</v>
      </c>
      <c r="U39" s="58">
        <v>-330</v>
      </c>
      <c r="W39" s="58">
        <f t="shared" si="61"/>
        <v>0</v>
      </c>
      <c r="X39" s="58">
        <f t="shared" si="59"/>
        <v>-199</v>
      </c>
      <c r="Y39" s="58">
        <f t="shared" si="60"/>
        <v>-1116</v>
      </c>
      <c r="Z39" s="58">
        <f t="shared" si="62"/>
        <v>-1195</v>
      </c>
      <c r="AA39" s="58">
        <f t="shared" si="63"/>
        <v>-1290</v>
      </c>
      <c r="AB39" s="45" t="s">
        <v>9</v>
      </c>
      <c r="AD39" s="242">
        <f t="shared" si="65"/>
        <v>0</v>
      </c>
      <c r="AE39" s="242">
        <f t="shared" si="64"/>
        <v>0</v>
      </c>
    </row>
    <row r="40" spans="1:31" ht="15.95" customHeight="1" outlineLevel="1" x14ac:dyDescent="0.2">
      <c r="A40" s="55" t="s">
        <v>103</v>
      </c>
      <c r="B40" s="56">
        <f t="shared" ref="B40:H40" si="69">B22+B29</f>
        <v>0</v>
      </c>
      <c r="C40" s="56">
        <f t="shared" si="69"/>
        <v>0</v>
      </c>
      <c r="D40" s="56">
        <f t="shared" si="69"/>
        <v>0</v>
      </c>
      <c r="E40" s="56">
        <f t="shared" si="69"/>
        <v>0</v>
      </c>
      <c r="F40" s="56">
        <f t="shared" si="69"/>
        <v>0</v>
      </c>
      <c r="G40" s="56">
        <f t="shared" si="69"/>
        <v>0</v>
      </c>
      <c r="H40" s="56">
        <f t="shared" si="69"/>
        <v>0</v>
      </c>
      <c r="I40" s="56">
        <f t="shared" ref="I40:J40" si="70">I22+I29</f>
        <v>44529</v>
      </c>
      <c r="J40" s="56">
        <f t="shared" si="70"/>
        <v>60109</v>
      </c>
      <c r="K40" s="56">
        <f t="shared" ref="K40:L40" si="71">K22+K29</f>
        <v>59697</v>
      </c>
      <c r="L40" s="56">
        <f t="shared" si="71"/>
        <v>64825</v>
      </c>
      <c r="M40" s="56">
        <f t="shared" ref="M40:N40" si="72">M22+M29</f>
        <v>64823</v>
      </c>
      <c r="N40" s="56">
        <f t="shared" si="72"/>
        <v>64667</v>
      </c>
      <c r="O40" s="56">
        <f t="shared" ref="O40:T40" si="73">O22+O29</f>
        <v>60781</v>
      </c>
      <c r="P40" s="56">
        <f t="shared" si="73"/>
        <v>70882</v>
      </c>
      <c r="Q40" s="56">
        <f t="shared" si="73"/>
        <v>70874</v>
      </c>
      <c r="R40" s="56">
        <f t="shared" si="73"/>
        <v>70367</v>
      </c>
      <c r="S40" s="56">
        <f t="shared" si="73"/>
        <v>70906</v>
      </c>
      <c r="T40" s="56">
        <f t="shared" si="73"/>
        <v>73274</v>
      </c>
      <c r="U40" s="56">
        <f t="shared" ref="U40" si="74">U22+U29</f>
        <v>73694</v>
      </c>
      <c r="W40" s="56">
        <f t="shared" si="61"/>
        <v>0</v>
      </c>
      <c r="X40" s="56">
        <f t="shared" si="59"/>
        <v>44529</v>
      </c>
      <c r="Y40" s="56">
        <f t="shared" si="60"/>
        <v>249454</v>
      </c>
      <c r="Z40" s="56">
        <f t="shared" si="62"/>
        <v>267204</v>
      </c>
      <c r="AA40" s="56">
        <f t="shared" si="63"/>
        <v>288241</v>
      </c>
      <c r="AB40" s="33" t="s">
        <v>9</v>
      </c>
      <c r="AC40" s="48"/>
      <c r="AD40" s="242">
        <f t="shared" si="65"/>
        <v>0</v>
      </c>
      <c r="AE40" s="242">
        <f t="shared" si="64"/>
        <v>0</v>
      </c>
    </row>
    <row r="41" spans="1:31" ht="15.95" customHeight="1" outlineLevel="1" x14ac:dyDescent="0.2">
      <c r="A41" s="55" t="s">
        <v>104</v>
      </c>
      <c r="B41" s="56">
        <v>0</v>
      </c>
      <c r="C41" s="56">
        <v>0</v>
      </c>
      <c r="D41" s="56">
        <v>0</v>
      </c>
      <c r="E41" s="56">
        <v>0</v>
      </c>
      <c r="F41" s="56">
        <v>0</v>
      </c>
      <c r="G41" s="56">
        <v>-8</v>
      </c>
      <c r="H41" s="56">
        <v>8</v>
      </c>
      <c r="I41" s="56">
        <f t="shared" ref="I41:N41" si="75">SUM(I42:I45)</f>
        <v>-475</v>
      </c>
      <c r="J41" s="56">
        <f t="shared" si="75"/>
        <v>-2813</v>
      </c>
      <c r="K41" s="56">
        <f t="shared" si="75"/>
        <v>-9750</v>
      </c>
      <c r="L41" s="56">
        <f t="shared" si="75"/>
        <v>-11435</v>
      </c>
      <c r="M41" s="56">
        <f t="shared" si="75"/>
        <v>-12776</v>
      </c>
      <c r="N41" s="56">
        <f t="shared" si="75"/>
        <v>-11370</v>
      </c>
      <c r="O41" s="56">
        <f t="shared" ref="O41:T41" si="76">SUM(O42:O45)</f>
        <v>-11022</v>
      </c>
      <c r="P41" s="56">
        <f t="shared" si="76"/>
        <v>-11155</v>
      </c>
      <c r="Q41" s="56">
        <f t="shared" si="76"/>
        <v>-12525</v>
      </c>
      <c r="R41" s="56">
        <f t="shared" si="76"/>
        <v>-11718</v>
      </c>
      <c r="S41" s="56">
        <f t="shared" si="76"/>
        <v>-11494</v>
      </c>
      <c r="T41" s="56">
        <f t="shared" si="76"/>
        <v>-12296</v>
      </c>
      <c r="U41" s="56">
        <f t="shared" ref="U41" si="77">SUM(U42:U45)</f>
        <v>-12537</v>
      </c>
      <c r="W41" s="56">
        <f t="shared" si="61"/>
        <v>0</v>
      </c>
      <c r="X41" s="56">
        <f t="shared" si="59"/>
        <v>-475</v>
      </c>
      <c r="Y41" s="56">
        <f t="shared" si="60"/>
        <v>-36774</v>
      </c>
      <c r="Z41" s="56">
        <f t="shared" si="62"/>
        <v>-46072</v>
      </c>
      <c r="AA41" s="56">
        <f t="shared" si="63"/>
        <v>-48045</v>
      </c>
      <c r="AB41" s="45" t="s">
        <v>9</v>
      </c>
      <c r="AD41" s="242">
        <f t="shared" si="65"/>
        <v>0</v>
      </c>
      <c r="AE41" s="242">
        <f t="shared" si="64"/>
        <v>0</v>
      </c>
    </row>
    <row r="42" spans="1:31" ht="15.95" customHeight="1" outlineLevel="1" x14ac:dyDescent="0.2">
      <c r="A42" s="57" t="s">
        <v>105</v>
      </c>
      <c r="B42" s="58">
        <v>0</v>
      </c>
      <c r="C42" s="58">
        <v>0</v>
      </c>
      <c r="D42" s="58">
        <v>0</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W42" s="58">
        <f t="shared" si="61"/>
        <v>0</v>
      </c>
      <c r="X42" s="58">
        <f t="shared" si="59"/>
        <v>0</v>
      </c>
      <c r="Y42" s="58">
        <f t="shared" si="60"/>
        <v>0</v>
      </c>
      <c r="Z42" s="58">
        <f t="shared" si="62"/>
        <v>0</v>
      </c>
      <c r="AA42" s="58">
        <f t="shared" si="63"/>
        <v>0</v>
      </c>
      <c r="AB42" s="45" t="s">
        <v>9</v>
      </c>
      <c r="AD42" s="242">
        <f t="shared" si="65"/>
        <v>0</v>
      </c>
      <c r="AE42" s="242">
        <f t="shared" si="64"/>
        <v>0</v>
      </c>
    </row>
    <row r="43" spans="1:31" ht="15.95" customHeight="1" outlineLevel="1" x14ac:dyDescent="0.2">
      <c r="A43" s="57" t="s">
        <v>106</v>
      </c>
      <c r="B43" s="58">
        <v>0</v>
      </c>
      <c r="C43" s="58">
        <v>0</v>
      </c>
      <c r="D43" s="58">
        <v>0</v>
      </c>
      <c r="E43" s="58">
        <v>0</v>
      </c>
      <c r="F43" s="58">
        <v>0</v>
      </c>
      <c r="G43" s="58">
        <v>-8</v>
      </c>
      <c r="H43" s="58">
        <v>8</v>
      </c>
      <c r="I43" s="58">
        <v>-475</v>
      </c>
      <c r="J43" s="58">
        <v>-2813</v>
      </c>
      <c r="K43" s="58">
        <v>-3435</v>
      </c>
      <c r="L43" s="58">
        <v>-1962</v>
      </c>
      <c r="M43" s="58">
        <v>-3304</v>
      </c>
      <c r="N43" s="58">
        <v>-1899</v>
      </c>
      <c r="O43" s="58">
        <v>-1572</v>
      </c>
      <c r="P43" s="58">
        <v>-1687</v>
      </c>
      <c r="Q43" s="58">
        <v>-3058</v>
      </c>
      <c r="R43" s="58">
        <v>-2250</v>
      </c>
      <c r="S43" s="58">
        <v>-2027</v>
      </c>
      <c r="T43" s="58">
        <v>-2829</v>
      </c>
      <c r="U43" s="58">
        <v>-3069</v>
      </c>
      <c r="W43" s="58">
        <f t="shared" si="61"/>
        <v>0</v>
      </c>
      <c r="X43" s="58">
        <f t="shared" si="59"/>
        <v>-475</v>
      </c>
      <c r="Y43" s="58">
        <f t="shared" si="60"/>
        <v>-11514</v>
      </c>
      <c r="Z43" s="58">
        <f t="shared" si="62"/>
        <v>-8216</v>
      </c>
      <c r="AA43" s="58">
        <f t="shared" si="63"/>
        <v>-10175</v>
      </c>
      <c r="AB43" s="45" t="s">
        <v>9</v>
      </c>
      <c r="AD43" s="242">
        <f t="shared" si="65"/>
        <v>0</v>
      </c>
      <c r="AE43" s="242">
        <f t="shared" si="64"/>
        <v>0</v>
      </c>
    </row>
    <row r="44" spans="1:31" ht="15.95" customHeight="1" outlineLevel="1" x14ac:dyDescent="0.2">
      <c r="A44" s="57" t="s">
        <v>107</v>
      </c>
      <c r="B44" s="58">
        <v>0</v>
      </c>
      <c r="C44" s="58">
        <v>0</v>
      </c>
      <c r="D44" s="58">
        <v>0</v>
      </c>
      <c r="E44" s="58">
        <v>0</v>
      </c>
      <c r="F44" s="58">
        <v>0</v>
      </c>
      <c r="G44" s="58">
        <v>0</v>
      </c>
      <c r="H44" s="58">
        <v>0</v>
      </c>
      <c r="I44" s="58">
        <v>0</v>
      </c>
      <c r="J44" s="58">
        <v>0</v>
      </c>
      <c r="K44" s="58">
        <v>0</v>
      </c>
      <c r="L44" s="58">
        <v>0</v>
      </c>
      <c r="M44" s="58">
        <v>0</v>
      </c>
      <c r="N44" s="58">
        <v>0</v>
      </c>
      <c r="O44" s="58">
        <v>0</v>
      </c>
      <c r="P44" s="58">
        <v>0</v>
      </c>
      <c r="Q44" s="58">
        <v>0</v>
      </c>
      <c r="R44" s="58">
        <v>0</v>
      </c>
      <c r="S44" s="58">
        <v>0</v>
      </c>
      <c r="T44" s="58">
        <v>0</v>
      </c>
      <c r="U44" s="58">
        <v>0</v>
      </c>
      <c r="W44" s="58">
        <f t="shared" si="61"/>
        <v>0</v>
      </c>
      <c r="X44" s="58">
        <f t="shared" si="59"/>
        <v>0</v>
      </c>
      <c r="Y44" s="58">
        <f t="shared" si="60"/>
        <v>0</v>
      </c>
      <c r="Z44" s="58">
        <f t="shared" si="62"/>
        <v>0</v>
      </c>
      <c r="AA44" s="58">
        <f t="shared" si="63"/>
        <v>0</v>
      </c>
      <c r="AB44" s="45" t="s">
        <v>9</v>
      </c>
      <c r="AD44" s="242">
        <f t="shared" si="65"/>
        <v>0</v>
      </c>
      <c r="AE44" s="242">
        <f t="shared" si="64"/>
        <v>0</v>
      </c>
    </row>
    <row r="45" spans="1:31" ht="15.95" customHeight="1" outlineLevel="1" x14ac:dyDescent="0.2">
      <c r="A45" s="57" t="s">
        <v>108</v>
      </c>
      <c r="B45" s="58">
        <v>0</v>
      </c>
      <c r="C45" s="58">
        <v>0</v>
      </c>
      <c r="D45" s="58">
        <v>0</v>
      </c>
      <c r="E45" s="58">
        <v>0</v>
      </c>
      <c r="F45" s="58">
        <v>0</v>
      </c>
      <c r="G45" s="58">
        <v>0</v>
      </c>
      <c r="H45" s="58">
        <v>0</v>
      </c>
      <c r="I45" s="58">
        <v>0</v>
      </c>
      <c r="J45" s="58">
        <v>0</v>
      </c>
      <c r="K45" s="58">
        <v>-6315</v>
      </c>
      <c r="L45" s="58">
        <v>-9473</v>
      </c>
      <c r="M45" s="58">
        <v>-9472</v>
      </c>
      <c r="N45" s="58">
        <v>-9471</v>
      </c>
      <c r="O45" s="58">
        <v>-9450</v>
      </c>
      <c r="P45" s="58">
        <v>-9468</v>
      </c>
      <c r="Q45" s="58">
        <v>-9467</v>
      </c>
      <c r="R45" s="58">
        <v>-9468</v>
      </c>
      <c r="S45" s="58">
        <v>-9467</v>
      </c>
      <c r="T45" s="58">
        <v>-9467</v>
      </c>
      <c r="U45" s="58">
        <v>-9468</v>
      </c>
      <c r="W45" s="58">
        <f t="shared" si="61"/>
        <v>0</v>
      </c>
      <c r="X45" s="58">
        <f t="shared" si="59"/>
        <v>0</v>
      </c>
      <c r="Y45" s="58">
        <f t="shared" si="60"/>
        <v>-25260</v>
      </c>
      <c r="Z45" s="58">
        <f t="shared" si="62"/>
        <v>-37856</v>
      </c>
      <c r="AA45" s="58">
        <f t="shared" si="63"/>
        <v>-37870</v>
      </c>
      <c r="AB45" s="45" t="s">
        <v>9</v>
      </c>
      <c r="AD45" s="242">
        <f t="shared" si="65"/>
        <v>0</v>
      </c>
      <c r="AE45" s="242">
        <f t="shared" si="64"/>
        <v>0</v>
      </c>
    </row>
    <row r="46" spans="1:31" ht="15.95" customHeight="1" outlineLevel="1" x14ac:dyDescent="0.2">
      <c r="A46" s="55" t="s">
        <v>109</v>
      </c>
      <c r="B46" s="56">
        <v>-1</v>
      </c>
      <c r="C46" s="56">
        <v>-16</v>
      </c>
      <c r="D46" s="56">
        <v>-26</v>
      </c>
      <c r="E46" s="56">
        <v>-16</v>
      </c>
      <c r="F46" s="56">
        <v>-1</v>
      </c>
      <c r="G46" s="56">
        <v>0</v>
      </c>
      <c r="H46" s="56">
        <v>-375</v>
      </c>
      <c r="I46" s="56">
        <f t="shared" ref="I46:N46" si="78">SUM(I47:I52)</f>
        <v>-179</v>
      </c>
      <c r="J46" s="56">
        <f t="shared" si="78"/>
        <v>-852</v>
      </c>
      <c r="K46" s="56">
        <f t="shared" si="78"/>
        <v>-1439</v>
      </c>
      <c r="L46" s="56">
        <f t="shared" si="78"/>
        <v>-1119</v>
      </c>
      <c r="M46" s="56">
        <f t="shared" si="78"/>
        <v>-1809</v>
      </c>
      <c r="N46" s="56">
        <f t="shared" si="78"/>
        <v>-1119</v>
      </c>
      <c r="O46" s="56">
        <f t="shared" ref="O46:T46" si="79">SUM(O47:O52)</f>
        <v>-667</v>
      </c>
      <c r="P46" s="56">
        <f t="shared" si="79"/>
        <v>-1913</v>
      </c>
      <c r="Q46" s="56">
        <f t="shared" si="79"/>
        <v>-1863</v>
      </c>
      <c r="R46" s="56">
        <f t="shared" si="79"/>
        <v>-1364</v>
      </c>
      <c r="S46" s="56">
        <f t="shared" si="79"/>
        <v>-1610</v>
      </c>
      <c r="T46" s="56">
        <f t="shared" si="79"/>
        <v>-77</v>
      </c>
      <c r="U46" s="56">
        <f t="shared" ref="U46" si="80">SUM(U47:U52)</f>
        <v>-1666</v>
      </c>
      <c r="W46" s="56">
        <f t="shared" si="61"/>
        <v>-59</v>
      </c>
      <c r="X46" s="56">
        <f t="shared" si="59"/>
        <v>-179</v>
      </c>
      <c r="Y46" s="56">
        <f t="shared" si="60"/>
        <v>-5219</v>
      </c>
      <c r="Z46" s="56">
        <f t="shared" si="62"/>
        <v>-5562</v>
      </c>
      <c r="AA46" s="58">
        <f t="shared" si="63"/>
        <v>-4717</v>
      </c>
      <c r="AB46" s="45" t="s">
        <v>9</v>
      </c>
      <c r="AD46" s="242">
        <f t="shared" si="65"/>
        <v>0</v>
      </c>
      <c r="AE46" s="242">
        <f t="shared" si="64"/>
        <v>0</v>
      </c>
    </row>
    <row r="47" spans="1:31" ht="15.95" customHeight="1" outlineLevel="1" x14ac:dyDescent="0.2">
      <c r="A47" s="57" t="s">
        <v>110</v>
      </c>
      <c r="B47" s="58">
        <v>-1</v>
      </c>
      <c r="C47" s="58">
        <v>-16</v>
      </c>
      <c r="D47" s="58">
        <v>-26</v>
      </c>
      <c r="E47" s="58">
        <v>-16</v>
      </c>
      <c r="F47" s="58">
        <v>-1</v>
      </c>
      <c r="G47" s="58">
        <v>0</v>
      </c>
      <c r="H47" s="58">
        <v>-375</v>
      </c>
      <c r="I47" s="58">
        <v>-167</v>
      </c>
      <c r="J47" s="58">
        <v>-550</v>
      </c>
      <c r="K47" s="58">
        <v>-493</v>
      </c>
      <c r="L47" s="58">
        <v>-555</v>
      </c>
      <c r="M47" s="58">
        <v>-442</v>
      </c>
      <c r="N47" s="58">
        <v>-609</v>
      </c>
      <c r="O47" s="58">
        <v>-428</v>
      </c>
      <c r="P47" s="58">
        <v>-759</v>
      </c>
      <c r="Q47" s="58">
        <v>-697</v>
      </c>
      <c r="R47" s="58">
        <v>-510</v>
      </c>
      <c r="S47" s="58">
        <v>-647</v>
      </c>
      <c r="T47" s="58">
        <v>-645</v>
      </c>
      <c r="U47" s="58">
        <v>-552</v>
      </c>
      <c r="W47" s="58">
        <f t="shared" si="61"/>
        <v>-59</v>
      </c>
      <c r="X47" s="58">
        <f t="shared" si="59"/>
        <v>-167</v>
      </c>
      <c r="Y47" s="58">
        <f t="shared" si="60"/>
        <v>-2040</v>
      </c>
      <c r="Z47" s="58">
        <f t="shared" si="62"/>
        <v>-2493</v>
      </c>
      <c r="AA47" s="58">
        <f t="shared" si="63"/>
        <v>-2354</v>
      </c>
      <c r="AB47" s="45" t="s">
        <v>9</v>
      </c>
      <c r="AD47" s="242">
        <f t="shared" si="65"/>
        <v>0</v>
      </c>
      <c r="AE47" s="242">
        <f t="shared" si="64"/>
        <v>0</v>
      </c>
    </row>
    <row r="48" spans="1:31" ht="15.95" customHeight="1" outlineLevel="1" x14ac:dyDescent="0.2">
      <c r="A48" s="57" t="s">
        <v>111</v>
      </c>
      <c r="B48" s="58">
        <v>0</v>
      </c>
      <c r="C48" s="58">
        <v>0</v>
      </c>
      <c r="D48" s="58">
        <v>0</v>
      </c>
      <c r="E48" s="58">
        <v>0</v>
      </c>
      <c r="F48" s="58">
        <v>0</v>
      </c>
      <c r="G48" s="58">
        <v>0</v>
      </c>
      <c r="H48" s="58">
        <v>0</v>
      </c>
      <c r="I48" s="58">
        <v>0</v>
      </c>
      <c r="J48" s="58">
        <v>0</v>
      </c>
      <c r="K48" s="58">
        <v>0</v>
      </c>
      <c r="L48" s="58">
        <v>0</v>
      </c>
      <c r="M48" s="58">
        <v>0</v>
      </c>
      <c r="N48" s="58">
        <v>0</v>
      </c>
      <c r="O48" s="58">
        <v>0</v>
      </c>
      <c r="P48" s="58">
        <v>0</v>
      </c>
      <c r="Q48" s="58">
        <v>0</v>
      </c>
      <c r="R48" s="58">
        <v>0</v>
      </c>
      <c r="S48" s="58">
        <v>0</v>
      </c>
      <c r="T48" s="58">
        <v>0</v>
      </c>
      <c r="U48" s="58">
        <v>0</v>
      </c>
      <c r="W48" s="58">
        <f t="shared" si="61"/>
        <v>0</v>
      </c>
      <c r="X48" s="58">
        <f t="shared" si="59"/>
        <v>0</v>
      </c>
      <c r="Y48" s="58">
        <f t="shared" si="60"/>
        <v>0</v>
      </c>
      <c r="Z48" s="58">
        <f t="shared" si="62"/>
        <v>0</v>
      </c>
      <c r="AA48" s="58">
        <f t="shared" si="63"/>
        <v>0</v>
      </c>
      <c r="AB48" s="45" t="s">
        <v>9</v>
      </c>
      <c r="AD48" s="242">
        <f t="shared" si="65"/>
        <v>0</v>
      </c>
      <c r="AE48" s="242">
        <f t="shared" si="64"/>
        <v>0</v>
      </c>
    </row>
    <row r="49" spans="1:31" ht="15.95" customHeight="1" outlineLevel="1" x14ac:dyDescent="0.2">
      <c r="A49" s="57" t="s">
        <v>112</v>
      </c>
      <c r="B49" s="58">
        <v>0</v>
      </c>
      <c r="C49" s="58">
        <v>0</v>
      </c>
      <c r="D49" s="58">
        <v>0</v>
      </c>
      <c r="E49" s="58">
        <v>0</v>
      </c>
      <c r="F49" s="58">
        <v>0</v>
      </c>
      <c r="G49" s="58">
        <v>0</v>
      </c>
      <c r="H49" s="58">
        <v>0</v>
      </c>
      <c r="I49" s="58">
        <v>-12</v>
      </c>
      <c r="J49" s="58">
        <v>-600</v>
      </c>
      <c r="K49" s="58">
        <v>-946</v>
      </c>
      <c r="L49" s="58">
        <v>-564</v>
      </c>
      <c r="M49" s="58">
        <v>-1367</v>
      </c>
      <c r="N49" s="58">
        <v>-510</v>
      </c>
      <c r="O49" s="58">
        <v>-239</v>
      </c>
      <c r="P49" s="58">
        <v>-1154</v>
      </c>
      <c r="Q49" s="58">
        <v>-1166</v>
      </c>
      <c r="R49" s="58">
        <v>-896</v>
      </c>
      <c r="S49" s="58">
        <v>-963</v>
      </c>
      <c r="T49" s="58">
        <v>-1070</v>
      </c>
      <c r="U49" s="58">
        <v>-1114</v>
      </c>
      <c r="W49" s="58">
        <f t="shared" si="61"/>
        <v>0</v>
      </c>
      <c r="X49" s="58">
        <f t="shared" si="59"/>
        <v>-12</v>
      </c>
      <c r="Y49" s="58">
        <f t="shared" si="60"/>
        <v>-3477</v>
      </c>
      <c r="Z49" s="58">
        <f t="shared" si="62"/>
        <v>-3069</v>
      </c>
      <c r="AA49" s="58">
        <f t="shared" si="63"/>
        <v>-4043</v>
      </c>
      <c r="AB49" s="45" t="s">
        <v>9</v>
      </c>
      <c r="AD49" s="242">
        <f t="shared" si="65"/>
        <v>0</v>
      </c>
      <c r="AE49" s="242">
        <f t="shared" si="64"/>
        <v>0</v>
      </c>
    </row>
    <row r="50" spans="1:31" ht="15.95" customHeight="1" outlineLevel="1" x14ac:dyDescent="0.2">
      <c r="A50" s="57" t="s">
        <v>113</v>
      </c>
      <c r="B50" s="58">
        <v>0</v>
      </c>
      <c r="C50" s="58">
        <v>0</v>
      </c>
      <c r="D50" s="58">
        <v>0</v>
      </c>
      <c r="E50" s="58">
        <v>0</v>
      </c>
      <c r="F50" s="58">
        <v>0</v>
      </c>
      <c r="G50" s="58">
        <v>0</v>
      </c>
      <c r="H50" s="58">
        <v>0</v>
      </c>
      <c r="I50" s="58">
        <v>0</v>
      </c>
      <c r="J50" s="58">
        <v>0</v>
      </c>
      <c r="K50" s="58">
        <v>0</v>
      </c>
      <c r="L50" s="58">
        <v>0</v>
      </c>
      <c r="M50" s="58">
        <v>0</v>
      </c>
      <c r="N50" s="58">
        <v>0</v>
      </c>
      <c r="O50" s="58">
        <v>0</v>
      </c>
      <c r="P50" s="58">
        <v>0</v>
      </c>
      <c r="Q50" s="58">
        <v>0</v>
      </c>
      <c r="R50" s="58">
        <v>0</v>
      </c>
      <c r="S50" s="58">
        <v>0</v>
      </c>
      <c r="T50" s="58">
        <v>0</v>
      </c>
      <c r="U50" s="58">
        <v>0</v>
      </c>
      <c r="W50" s="58">
        <f t="shared" si="61"/>
        <v>0</v>
      </c>
      <c r="X50" s="58">
        <f t="shared" si="59"/>
        <v>0</v>
      </c>
      <c r="Y50" s="58">
        <f t="shared" si="60"/>
        <v>0</v>
      </c>
      <c r="Z50" s="58">
        <f t="shared" si="62"/>
        <v>0</v>
      </c>
      <c r="AA50" s="58">
        <f t="shared" si="63"/>
        <v>0</v>
      </c>
      <c r="AB50" s="45" t="s">
        <v>9</v>
      </c>
      <c r="AD50" s="242">
        <f t="shared" si="65"/>
        <v>0</v>
      </c>
      <c r="AE50" s="242">
        <f t="shared" si="64"/>
        <v>0</v>
      </c>
    </row>
    <row r="51" spans="1:31" ht="15.95" customHeight="1" outlineLevel="1" x14ac:dyDescent="0.2">
      <c r="A51" s="57" t="s">
        <v>114</v>
      </c>
      <c r="B51" s="58">
        <v>0</v>
      </c>
      <c r="C51" s="58">
        <v>0</v>
      </c>
      <c r="D51" s="58">
        <v>0</v>
      </c>
      <c r="E51" s="58">
        <v>0</v>
      </c>
      <c r="F51" s="58">
        <v>0</v>
      </c>
      <c r="G51" s="58">
        <v>0</v>
      </c>
      <c r="H51" s="58">
        <v>0</v>
      </c>
      <c r="I51" s="58">
        <v>0</v>
      </c>
      <c r="J51" s="58">
        <v>298</v>
      </c>
      <c r="K51" s="58">
        <v>0</v>
      </c>
      <c r="L51" s="58">
        <v>0</v>
      </c>
      <c r="M51" s="58">
        <v>0</v>
      </c>
      <c r="N51" s="58">
        <v>0</v>
      </c>
      <c r="O51" s="58">
        <v>0</v>
      </c>
      <c r="P51" s="58">
        <v>0</v>
      </c>
      <c r="Q51" s="58">
        <v>0</v>
      </c>
      <c r="R51" s="58">
        <v>42</v>
      </c>
      <c r="S51" s="58">
        <v>0</v>
      </c>
      <c r="T51" s="58">
        <v>1638</v>
      </c>
      <c r="U51" s="58">
        <v>0</v>
      </c>
      <c r="W51" s="58">
        <f t="shared" si="61"/>
        <v>0</v>
      </c>
      <c r="X51" s="58">
        <f t="shared" si="59"/>
        <v>0</v>
      </c>
      <c r="Y51" s="58">
        <f t="shared" si="60"/>
        <v>298</v>
      </c>
      <c r="Z51" s="58">
        <f t="shared" si="62"/>
        <v>0</v>
      </c>
      <c r="AA51" s="58">
        <f t="shared" si="63"/>
        <v>1680</v>
      </c>
      <c r="AB51" s="45" t="s">
        <v>9</v>
      </c>
      <c r="AD51" s="242">
        <f t="shared" si="65"/>
        <v>0</v>
      </c>
      <c r="AE51" s="242">
        <f t="shared" si="64"/>
        <v>0</v>
      </c>
    </row>
    <row r="52" spans="1:31" ht="15.95" customHeight="1" outlineLevel="1" x14ac:dyDescent="0.2">
      <c r="A52" s="57" t="s">
        <v>115</v>
      </c>
      <c r="B52" s="58">
        <v>0</v>
      </c>
      <c r="C52" s="58">
        <v>0</v>
      </c>
      <c r="D52" s="58">
        <v>0</v>
      </c>
      <c r="E52" s="58">
        <v>0</v>
      </c>
      <c r="F52" s="58">
        <v>0</v>
      </c>
      <c r="G52" s="58">
        <v>0</v>
      </c>
      <c r="H52" s="58">
        <v>0</v>
      </c>
      <c r="I52" s="58">
        <v>0</v>
      </c>
      <c r="J52" s="58">
        <v>0</v>
      </c>
      <c r="K52" s="58">
        <v>0</v>
      </c>
      <c r="L52" s="58">
        <v>0</v>
      </c>
      <c r="M52" s="58">
        <v>0</v>
      </c>
      <c r="N52" s="58">
        <v>0</v>
      </c>
      <c r="O52" s="58">
        <v>0</v>
      </c>
      <c r="P52" s="58">
        <v>0</v>
      </c>
      <c r="Q52" s="58">
        <v>0</v>
      </c>
      <c r="R52" s="58">
        <v>0</v>
      </c>
      <c r="S52" s="58">
        <v>0</v>
      </c>
      <c r="T52" s="58">
        <v>0</v>
      </c>
      <c r="U52" s="58">
        <v>0</v>
      </c>
      <c r="W52" s="58">
        <f t="shared" si="61"/>
        <v>0</v>
      </c>
      <c r="X52" s="58">
        <f t="shared" si="59"/>
        <v>0</v>
      </c>
      <c r="Y52" s="58">
        <f t="shared" si="60"/>
        <v>0</v>
      </c>
      <c r="Z52" s="58">
        <f t="shared" si="62"/>
        <v>0</v>
      </c>
      <c r="AA52" s="58">
        <f t="shared" si="63"/>
        <v>0</v>
      </c>
      <c r="AB52" s="45" t="s">
        <v>9</v>
      </c>
      <c r="AD52" s="242">
        <f t="shared" si="65"/>
        <v>0</v>
      </c>
      <c r="AE52" s="242">
        <f t="shared" si="64"/>
        <v>0</v>
      </c>
    </row>
    <row r="53" spans="1:31" ht="15.95" customHeight="1" outlineLevel="1" x14ac:dyDescent="0.2">
      <c r="A53" s="59" t="s">
        <v>116</v>
      </c>
      <c r="B53" s="56">
        <f t="shared" ref="B53:H53" si="81">B40+B41+B46</f>
        <v>-1</v>
      </c>
      <c r="C53" s="56">
        <f t="shared" si="81"/>
        <v>-16</v>
      </c>
      <c r="D53" s="56">
        <f t="shared" si="81"/>
        <v>-26</v>
      </c>
      <c r="E53" s="56">
        <f t="shared" si="81"/>
        <v>-16</v>
      </c>
      <c r="F53" s="56">
        <f t="shared" si="81"/>
        <v>-1</v>
      </c>
      <c r="G53" s="56">
        <f t="shared" si="81"/>
        <v>-8</v>
      </c>
      <c r="H53" s="56">
        <f t="shared" si="81"/>
        <v>-367</v>
      </c>
      <c r="I53" s="56">
        <f t="shared" ref="I53:J53" si="82">I40+I41+I46</f>
        <v>43875</v>
      </c>
      <c r="J53" s="56">
        <f t="shared" si="82"/>
        <v>56444</v>
      </c>
      <c r="K53" s="56">
        <f t="shared" ref="K53:L53" si="83">K40+K41+K46</f>
        <v>48508</v>
      </c>
      <c r="L53" s="56">
        <f t="shared" si="83"/>
        <v>52271</v>
      </c>
      <c r="M53" s="56">
        <f t="shared" ref="M53:N53" si="84">M40+M41+M46</f>
        <v>50238</v>
      </c>
      <c r="N53" s="56">
        <f t="shared" si="84"/>
        <v>52178</v>
      </c>
      <c r="O53" s="56">
        <f t="shared" ref="O53:T53" si="85">O40+O41+O46</f>
        <v>49092</v>
      </c>
      <c r="P53" s="56">
        <f t="shared" si="85"/>
        <v>57814</v>
      </c>
      <c r="Q53" s="56">
        <f t="shared" si="85"/>
        <v>56486</v>
      </c>
      <c r="R53" s="56">
        <f t="shared" si="85"/>
        <v>57285</v>
      </c>
      <c r="S53" s="56">
        <f t="shared" si="85"/>
        <v>57802</v>
      </c>
      <c r="T53" s="56">
        <f t="shared" si="85"/>
        <v>60901</v>
      </c>
      <c r="U53" s="56">
        <f t="shared" ref="U53" si="86">U40+U41+U46</f>
        <v>59491</v>
      </c>
      <c r="W53" s="56">
        <f t="shared" si="61"/>
        <v>-59</v>
      </c>
      <c r="X53" s="56">
        <f t="shared" si="59"/>
        <v>43875</v>
      </c>
      <c r="Y53" s="56">
        <f t="shared" si="60"/>
        <v>207461</v>
      </c>
      <c r="Z53" s="56">
        <f t="shared" si="62"/>
        <v>215570</v>
      </c>
      <c r="AA53" s="56">
        <f t="shared" si="63"/>
        <v>235479</v>
      </c>
      <c r="AB53" s="45" t="s">
        <v>9</v>
      </c>
      <c r="AD53" s="242">
        <f t="shared" si="65"/>
        <v>0</v>
      </c>
      <c r="AE53" s="242">
        <f t="shared" si="64"/>
        <v>0</v>
      </c>
    </row>
    <row r="54" spans="1:31" ht="15.95" customHeight="1" outlineLevel="1" x14ac:dyDescent="0.2">
      <c r="A54" s="60" t="s">
        <v>117</v>
      </c>
      <c r="B54" s="56">
        <v>0</v>
      </c>
      <c r="C54" s="56">
        <v>0</v>
      </c>
      <c r="D54" s="56">
        <v>0</v>
      </c>
      <c r="E54" s="56">
        <v>0</v>
      </c>
      <c r="F54" s="56">
        <v>0</v>
      </c>
      <c r="G54" s="56">
        <v>0</v>
      </c>
      <c r="H54" s="56">
        <v>0</v>
      </c>
      <c r="I54" s="56">
        <f t="shared" ref="I54:N54" si="87">SUM(I55:I57)</f>
        <v>-39222</v>
      </c>
      <c r="J54" s="56">
        <f t="shared" si="87"/>
        <v>-56018</v>
      </c>
      <c r="K54" s="56">
        <f t="shared" si="87"/>
        <v>-46401</v>
      </c>
      <c r="L54" s="56">
        <f t="shared" si="87"/>
        <v>-60306</v>
      </c>
      <c r="M54" s="56">
        <f t="shared" si="87"/>
        <v>-64918</v>
      </c>
      <c r="N54" s="56">
        <f t="shared" si="87"/>
        <v>-61482</v>
      </c>
      <c r="O54" s="56">
        <f t="shared" ref="O54:T54" si="88">SUM(O55:O57)</f>
        <v>-65399</v>
      </c>
      <c r="P54" s="56">
        <f t="shared" si="88"/>
        <v>-16796</v>
      </c>
      <c r="Q54" s="56">
        <f t="shared" si="88"/>
        <v>-42577</v>
      </c>
      <c r="R54" s="56">
        <f t="shared" si="88"/>
        <v>-58844</v>
      </c>
      <c r="S54" s="56">
        <f t="shared" si="88"/>
        <v>-42263</v>
      </c>
      <c r="T54" s="56">
        <f t="shared" si="88"/>
        <v>-35311</v>
      </c>
      <c r="U54" s="56">
        <f t="shared" ref="U54" si="89">SUM(U55:U57)</f>
        <v>-38442</v>
      </c>
      <c r="W54" s="56">
        <f t="shared" si="61"/>
        <v>0</v>
      </c>
      <c r="X54" s="56">
        <f t="shared" ref="X54:X85" si="90">I54</f>
        <v>-39222</v>
      </c>
      <c r="Y54" s="56">
        <f t="shared" si="60"/>
        <v>-227643</v>
      </c>
      <c r="Z54" s="56">
        <f t="shared" si="62"/>
        <v>-186254</v>
      </c>
      <c r="AA54" s="56">
        <f t="shared" si="63"/>
        <v>-174860</v>
      </c>
      <c r="AB54" s="45" t="s">
        <v>9</v>
      </c>
      <c r="AD54" s="242">
        <f t="shared" si="65"/>
        <v>0</v>
      </c>
      <c r="AE54" s="242">
        <f t="shared" si="64"/>
        <v>0</v>
      </c>
    </row>
    <row r="55" spans="1:31" ht="15.95" customHeight="1" outlineLevel="1" x14ac:dyDescent="0.2">
      <c r="A55" s="57" t="s">
        <v>118</v>
      </c>
      <c r="B55" s="58">
        <v>0</v>
      </c>
      <c r="C55" s="58">
        <v>0</v>
      </c>
      <c r="D55" s="58">
        <v>0</v>
      </c>
      <c r="E55" s="58">
        <v>0</v>
      </c>
      <c r="F55" s="58">
        <v>0</v>
      </c>
      <c r="G55" s="58">
        <v>0</v>
      </c>
      <c r="H55" s="58">
        <v>0</v>
      </c>
      <c r="I55" s="58">
        <v>-39216</v>
      </c>
      <c r="J55" s="58">
        <v>-47903</v>
      </c>
      <c r="K55" s="58">
        <v>-41568</v>
      </c>
      <c r="L55" s="58">
        <v>-55276</v>
      </c>
      <c r="M55" s="58">
        <v>-59808</v>
      </c>
      <c r="N55" s="58">
        <v>-56221</v>
      </c>
      <c r="O55" s="58">
        <v>-59985</v>
      </c>
      <c r="P55" s="58">
        <v>-11218</v>
      </c>
      <c r="Q55" s="58">
        <v>-37080</v>
      </c>
      <c r="R55" s="58">
        <v>-53386</v>
      </c>
      <c r="S55" s="58">
        <v>-36793</v>
      </c>
      <c r="T55" s="58">
        <v>-29764</v>
      </c>
      <c r="U55" s="58">
        <v>-33058</v>
      </c>
      <c r="W55" s="58">
        <f t="shared" si="61"/>
        <v>0</v>
      </c>
      <c r="X55" s="58">
        <f t="shared" si="90"/>
        <v>-39216</v>
      </c>
      <c r="Y55" s="58">
        <f t="shared" si="60"/>
        <v>-204555</v>
      </c>
      <c r="Z55" s="58">
        <f t="shared" si="62"/>
        <v>-164504</v>
      </c>
      <c r="AA55" s="58">
        <f t="shared" si="63"/>
        <v>-153001</v>
      </c>
      <c r="AB55" s="45" t="s">
        <v>9</v>
      </c>
      <c r="AD55" s="242">
        <f t="shared" si="65"/>
        <v>0</v>
      </c>
      <c r="AE55" s="242">
        <f t="shared" si="64"/>
        <v>0</v>
      </c>
    </row>
    <row r="56" spans="1:31" ht="15.95" customHeight="1" outlineLevel="1" x14ac:dyDescent="0.2">
      <c r="A56" s="57" t="s">
        <v>119</v>
      </c>
      <c r="B56" s="58">
        <v>0</v>
      </c>
      <c r="C56" s="58">
        <v>0</v>
      </c>
      <c r="D56" s="58">
        <v>0</v>
      </c>
      <c r="E56" s="58">
        <v>0</v>
      </c>
      <c r="F56" s="58">
        <v>0</v>
      </c>
      <c r="G56" s="58">
        <v>0</v>
      </c>
      <c r="H56" s="58">
        <v>0</v>
      </c>
      <c r="I56" s="58">
        <v>0</v>
      </c>
      <c r="J56" s="58">
        <v>0</v>
      </c>
      <c r="K56" s="58">
        <v>0</v>
      </c>
      <c r="L56" s="58">
        <v>0</v>
      </c>
      <c r="M56" s="58">
        <v>0</v>
      </c>
      <c r="N56" s="58">
        <v>0</v>
      </c>
      <c r="O56" s="58">
        <v>0</v>
      </c>
      <c r="P56" s="58">
        <v>0</v>
      </c>
      <c r="Q56" s="58">
        <v>0</v>
      </c>
      <c r="R56" s="58">
        <v>0</v>
      </c>
      <c r="S56" s="58">
        <v>0</v>
      </c>
      <c r="T56" s="58">
        <v>0</v>
      </c>
      <c r="U56" s="58">
        <v>0</v>
      </c>
      <c r="W56" s="58">
        <f t="shared" si="61"/>
        <v>0</v>
      </c>
      <c r="X56" s="58">
        <f t="shared" si="90"/>
        <v>0</v>
      </c>
      <c r="Y56" s="58">
        <f t="shared" si="60"/>
        <v>0</v>
      </c>
      <c r="Z56" s="58">
        <f t="shared" si="62"/>
        <v>0</v>
      </c>
      <c r="AA56" s="58">
        <f t="shared" si="63"/>
        <v>0</v>
      </c>
      <c r="AB56" s="45" t="s">
        <v>9</v>
      </c>
      <c r="AD56" s="242">
        <f t="shared" si="65"/>
        <v>0</v>
      </c>
      <c r="AE56" s="242">
        <f t="shared" si="64"/>
        <v>0</v>
      </c>
    </row>
    <row r="57" spans="1:31" ht="15.95" customHeight="1" outlineLevel="1" x14ac:dyDescent="0.2">
      <c r="A57" s="57" t="s">
        <v>120</v>
      </c>
      <c r="B57" s="58">
        <v>0</v>
      </c>
      <c r="C57" s="58">
        <v>0</v>
      </c>
      <c r="D57" s="58">
        <v>0</v>
      </c>
      <c r="E57" s="58">
        <v>0</v>
      </c>
      <c r="F57" s="58">
        <v>0</v>
      </c>
      <c r="G57" s="58">
        <v>0</v>
      </c>
      <c r="H57" s="58">
        <v>0</v>
      </c>
      <c r="I57" s="58">
        <v>-6</v>
      </c>
      <c r="J57" s="58">
        <v>-8115</v>
      </c>
      <c r="K57" s="58">
        <v>-4833</v>
      </c>
      <c r="L57" s="58">
        <v>-5030</v>
      </c>
      <c r="M57" s="58">
        <v>-5110</v>
      </c>
      <c r="N57" s="58">
        <v>-5261</v>
      </c>
      <c r="O57" s="58">
        <v>-5414</v>
      </c>
      <c r="P57" s="58">
        <v>-5578</v>
      </c>
      <c r="Q57" s="58">
        <v>-5497</v>
      </c>
      <c r="R57" s="58">
        <v>-5458</v>
      </c>
      <c r="S57" s="58">
        <v>-5470</v>
      </c>
      <c r="T57" s="58">
        <v>-5547</v>
      </c>
      <c r="U57" s="58">
        <v>-5384</v>
      </c>
      <c r="W57" s="58">
        <f t="shared" si="61"/>
        <v>0</v>
      </c>
      <c r="X57" s="58">
        <f t="shared" si="90"/>
        <v>-6</v>
      </c>
      <c r="Y57" s="58">
        <f t="shared" si="60"/>
        <v>-23088</v>
      </c>
      <c r="Z57" s="58">
        <f t="shared" si="62"/>
        <v>-21750</v>
      </c>
      <c r="AA57" s="58">
        <f t="shared" si="63"/>
        <v>-21859</v>
      </c>
      <c r="AB57" s="45" t="s">
        <v>9</v>
      </c>
      <c r="AD57" s="242">
        <f t="shared" si="65"/>
        <v>0</v>
      </c>
      <c r="AE57" s="242">
        <f t="shared" si="64"/>
        <v>0</v>
      </c>
    </row>
    <row r="58" spans="1:31" ht="15.95" customHeight="1" outlineLevel="1" x14ac:dyDescent="0.2">
      <c r="A58" s="60" t="s">
        <v>121</v>
      </c>
      <c r="B58" s="56">
        <v>0</v>
      </c>
      <c r="C58" s="56">
        <v>0</v>
      </c>
      <c r="D58" s="56">
        <v>0</v>
      </c>
      <c r="E58" s="56">
        <v>0</v>
      </c>
      <c r="F58" s="56">
        <v>0</v>
      </c>
      <c r="G58" s="56">
        <v>0</v>
      </c>
      <c r="H58" s="56">
        <v>0</v>
      </c>
      <c r="I58" s="56">
        <f t="shared" ref="I58:N58" si="91">SUM(I59:I60)</f>
        <v>60</v>
      </c>
      <c r="J58" s="56">
        <f t="shared" si="91"/>
        <v>623</v>
      </c>
      <c r="K58" s="56">
        <f t="shared" si="91"/>
        <v>450</v>
      </c>
      <c r="L58" s="56">
        <f t="shared" si="91"/>
        <v>849</v>
      </c>
      <c r="M58" s="56">
        <f t="shared" si="91"/>
        <v>1035</v>
      </c>
      <c r="N58" s="56">
        <f t="shared" si="91"/>
        <v>1456</v>
      </c>
      <c r="O58" s="56">
        <f t="shared" ref="O58:T58" si="92">SUM(O59:O60)</f>
        <v>1879</v>
      </c>
      <c r="P58" s="56">
        <f t="shared" si="92"/>
        <v>2325</v>
      </c>
      <c r="Q58" s="56">
        <f t="shared" si="92"/>
        <v>1259</v>
      </c>
      <c r="R58" s="56">
        <f t="shared" si="92"/>
        <v>2163</v>
      </c>
      <c r="S58" s="56">
        <f t="shared" si="92"/>
        <v>1552</v>
      </c>
      <c r="T58" s="56">
        <f t="shared" si="92"/>
        <v>2599</v>
      </c>
      <c r="U58" s="56">
        <f t="shared" ref="U58" si="93">SUM(U59:U60)</f>
        <v>2169</v>
      </c>
      <c r="W58" s="56">
        <f t="shared" si="61"/>
        <v>0</v>
      </c>
      <c r="X58" s="56">
        <f t="shared" si="90"/>
        <v>60</v>
      </c>
      <c r="Y58" s="56">
        <f t="shared" si="60"/>
        <v>2957</v>
      </c>
      <c r="Z58" s="56">
        <f t="shared" si="62"/>
        <v>6919</v>
      </c>
      <c r="AA58" s="56">
        <f t="shared" si="63"/>
        <v>8483</v>
      </c>
      <c r="AB58" s="45" t="s">
        <v>9</v>
      </c>
      <c r="AD58" s="242">
        <f t="shared" si="65"/>
        <v>0</v>
      </c>
      <c r="AE58" s="242">
        <f t="shared" si="64"/>
        <v>0</v>
      </c>
    </row>
    <row r="59" spans="1:31" ht="15.95" customHeight="1" outlineLevel="1" x14ac:dyDescent="0.2">
      <c r="A59" s="57" t="s">
        <v>122</v>
      </c>
      <c r="B59" s="58">
        <v>0</v>
      </c>
      <c r="C59" s="58">
        <v>0</v>
      </c>
      <c r="D59" s="58">
        <v>0</v>
      </c>
      <c r="E59" s="58">
        <v>0</v>
      </c>
      <c r="F59" s="58">
        <v>0</v>
      </c>
      <c r="G59" s="58">
        <v>0</v>
      </c>
      <c r="H59" s="58">
        <v>0</v>
      </c>
      <c r="I59" s="58">
        <v>57</v>
      </c>
      <c r="J59" s="58">
        <v>84</v>
      </c>
      <c r="K59" s="58">
        <v>347</v>
      </c>
      <c r="L59" s="58">
        <v>815</v>
      </c>
      <c r="M59" s="58">
        <v>1024</v>
      </c>
      <c r="N59" s="58">
        <v>1454</v>
      </c>
      <c r="O59" s="58">
        <v>1844</v>
      </c>
      <c r="P59" s="58">
        <v>2130</v>
      </c>
      <c r="Q59" s="58">
        <v>1163</v>
      </c>
      <c r="R59" s="58">
        <v>2102</v>
      </c>
      <c r="S59" s="58">
        <v>1536</v>
      </c>
      <c r="T59" s="58">
        <v>2587</v>
      </c>
      <c r="U59" s="58">
        <v>1870</v>
      </c>
      <c r="W59" s="58">
        <f t="shared" si="61"/>
        <v>0</v>
      </c>
      <c r="X59" s="58">
        <f t="shared" si="90"/>
        <v>57</v>
      </c>
      <c r="Y59" s="58">
        <f t="shared" si="60"/>
        <v>2270</v>
      </c>
      <c r="Z59" s="58">
        <f t="shared" si="62"/>
        <v>6591</v>
      </c>
      <c r="AA59" s="58">
        <f t="shared" si="63"/>
        <v>8095</v>
      </c>
      <c r="AB59" s="45" t="s">
        <v>9</v>
      </c>
      <c r="AD59" s="242">
        <f t="shared" si="65"/>
        <v>0</v>
      </c>
      <c r="AE59" s="242">
        <f t="shared" si="64"/>
        <v>0</v>
      </c>
    </row>
    <row r="60" spans="1:31" ht="15.95" customHeight="1" outlineLevel="1" x14ac:dyDescent="0.2">
      <c r="A60" s="57" t="s">
        <v>120</v>
      </c>
      <c r="B60" s="58">
        <v>0</v>
      </c>
      <c r="C60" s="58">
        <v>0</v>
      </c>
      <c r="D60" s="58">
        <v>0</v>
      </c>
      <c r="E60" s="58">
        <v>0</v>
      </c>
      <c r="F60" s="58">
        <v>0</v>
      </c>
      <c r="G60" s="58">
        <v>0</v>
      </c>
      <c r="H60" s="58">
        <v>0</v>
      </c>
      <c r="I60" s="58">
        <v>3</v>
      </c>
      <c r="J60" s="58">
        <v>539</v>
      </c>
      <c r="K60" s="58">
        <v>103</v>
      </c>
      <c r="L60" s="58">
        <v>34</v>
      </c>
      <c r="M60" s="58">
        <v>11</v>
      </c>
      <c r="N60" s="58">
        <v>2</v>
      </c>
      <c r="O60" s="58">
        <v>35</v>
      </c>
      <c r="P60" s="58">
        <v>195</v>
      </c>
      <c r="Q60" s="58">
        <v>96</v>
      </c>
      <c r="R60" s="58">
        <v>61</v>
      </c>
      <c r="S60" s="58">
        <v>16</v>
      </c>
      <c r="T60" s="58">
        <v>12</v>
      </c>
      <c r="U60" s="58">
        <v>299</v>
      </c>
      <c r="W60" s="58">
        <f t="shared" si="61"/>
        <v>0</v>
      </c>
      <c r="X60" s="58">
        <f t="shared" si="90"/>
        <v>3</v>
      </c>
      <c r="Y60" s="58">
        <f t="shared" si="60"/>
        <v>687</v>
      </c>
      <c r="Z60" s="58">
        <f t="shared" si="62"/>
        <v>328</v>
      </c>
      <c r="AA60" s="58">
        <f t="shared" si="63"/>
        <v>388</v>
      </c>
      <c r="AB60" s="45" t="s">
        <v>9</v>
      </c>
      <c r="AD60" s="242">
        <f t="shared" si="65"/>
        <v>0</v>
      </c>
      <c r="AE60" s="242">
        <f t="shared" si="64"/>
        <v>0</v>
      </c>
    </row>
    <row r="61" spans="1:31" ht="15.95" customHeight="1" outlineLevel="1" x14ac:dyDescent="0.2">
      <c r="A61" s="55" t="s">
        <v>123</v>
      </c>
      <c r="B61" s="56">
        <f t="shared" ref="B61:H61" si="94">B53+B54+B58</f>
        <v>-1</v>
      </c>
      <c r="C61" s="56">
        <f t="shared" si="94"/>
        <v>-16</v>
      </c>
      <c r="D61" s="56">
        <f t="shared" si="94"/>
        <v>-26</v>
      </c>
      <c r="E61" s="56">
        <f t="shared" si="94"/>
        <v>-16</v>
      </c>
      <c r="F61" s="56">
        <f t="shared" si="94"/>
        <v>-1</v>
      </c>
      <c r="G61" s="56">
        <f t="shared" si="94"/>
        <v>-8</v>
      </c>
      <c r="H61" s="56">
        <f t="shared" si="94"/>
        <v>-367</v>
      </c>
      <c r="I61" s="56">
        <f t="shared" ref="I61:J61" si="95">I53+I54+I58</f>
        <v>4713</v>
      </c>
      <c r="J61" s="56">
        <f t="shared" si="95"/>
        <v>1049</v>
      </c>
      <c r="K61" s="56">
        <f t="shared" ref="K61:L61" si="96">K53+K54+K58</f>
        <v>2557</v>
      </c>
      <c r="L61" s="56">
        <f t="shared" si="96"/>
        <v>-7186</v>
      </c>
      <c r="M61" s="56">
        <f t="shared" ref="M61:N61" si="97">M53+M54+M58</f>
        <v>-13645</v>
      </c>
      <c r="N61" s="56">
        <f t="shared" si="97"/>
        <v>-7848</v>
      </c>
      <c r="O61" s="56">
        <f t="shared" ref="O61:T61" si="98">O53+O54+O58</f>
        <v>-14428</v>
      </c>
      <c r="P61" s="56">
        <f t="shared" si="98"/>
        <v>43343</v>
      </c>
      <c r="Q61" s="56">
        <f t="shared" si="98"/>
        <v>15168</v>
      </c>
      <c r="R61" s="56">
        <f t="shared" si="98"/>
        <v>604</v>
      </c>
      <c r="S61" s="56">
        <f t="shared" si="98"/>
        <v>17091</v>
      </c>
      <c r="T61" s="56">
        <f t="shared" si="98"/>
        <v>28189</v>
      </c>
      <c r="U61" s="56">
        <f t="shared" ref="U61" si="99">U53+U54+U58</f>
        <v>23218</v>
      </c>
      <c r="W61" s="56">
        <f t="shared" si="61"/>
        <v>-59</v>
      </c>
      <c r="X61" s="56">
        <f t="shared" si="90"/>
        <v>4713</v>
      </c>
      <c r="Y61" s="56">
        <f t="shared" si="60"/>
        <v>-17225</v>
      </c>
      <c r="Z61" s="56">
        <f t="shared" si="62"/>
        <v>36235</v>
      </c>
      <c r="AA61" s="56">
        <f t="shared" si="63"/>
        <v>69102</v>
      </c>
      <c r="AB61" s="45" t="s">
        <v>9</v>
      </c>
      <c r="AD61" s="242">
        <f t="shared" si="65"/>
        <v>0</v>
      </c>
      <c r="AE61" s="242">
        <f t="shared" si="64"/>
        <v>0</v>
      </c>
    </row>
    <row r="62" spans="1:31" ht="15.95" customHeight="1" outlineLevel="1" x14ac:dyDescent="0.2">
      <c r="A62" s="55" t="s">
        <v>124</v>
      </c>
      <c r="B62" s="56">
        <f t="shared" ref="B62:M62" si="100">SUM(B63:B66)</f>
        <v>0</v>
      </c>
      <c r="C62" s="56">
        <f t="shared" si="100"/>
        <v>0</v>
      </c>
      <c r="D62" s="56">
        <f t="shared" si="100"/>
        <v>0</v>
      </c>
      <c r="E62" s="56">
        <f t="shared" si="100"/>
        <v>0</v>
      </c>
      <c r="F62" s="56">
        <f t="shared" si="100"/>
        <v>0</v>
      </c>
      <c r="G62" s="56">
        <f t="shared" si="100"/>
        <v>0</v>
      </c>
      <c r="H62" s="56">
        <f t="shared" si="100"/>
        <v>0</v>
      </c>
      <c r="I62" s="56">
        <f t="shared" si="100"/>
        <v>0</v>
      </c>
      <c r="J62" s="56">
        <f t="shared" si="100"/>
        <v>0</v>
      </c>
      <c r="K62" s="56">
        <f t="shared" si="100"/>
        <v>0</v>
      </c>
      <c r="L62" s="56">
        <f t="shared" si="100"/>
        <v>0</v>
      </c>
      <c r="M62" s="56">
        <f t="shared" si="100"/>
        <v>0</v>
      </c>
      <c r="N62" s="56">
        <f t="shared" ref="N62:O62" si="101">SUM(N63:N66)</f>
        <v>0</v>
      </c>
      <c r="O62" s="56">
        <f t="shared" si="101"/>
        <v>0</v>
      </c>
      <c r="P62" s="56">
        <f t="shared" ref="P62:T62" si="102">SUM(P63:P66)</f>
        <v>-671</v>
      </c>
      <c r="Q62" s="56">
        <f t="shared" si="102"/>
        <v>-706</v>
      </c>
      <c r="R62" s="56">
        <f t="shared" si="102"/>
        <v>0</v>
      </c>
      <c r="S62" s="56">
        <f t="shared" si="102"/>
        <v>-546</v>
      </c>
      <c r="T62" s="56">
        <f t="shared" si="102"/>
        <v>-1521</v>
      </c>
      <c r="U62" s="56">
        <f t="shared" ref="U62" si="103">SUM(U63:U66)</f>
        <v>-1100</v>
      </c>
      <c r="W62" s="56">
        <f>SUM(B62:F62)</f>
        <v>0</v>
      </c>
      <c r="X62" s="56">
        <f t="shared" si="90"/>
        <v>0</v>
      </c>
      <c r="Y62" s="56">
        <f t="shared" si="60"/>
        <v>0</v>
      </c>
      <c r="Z62" s="56">
        <f t="shared" si="62"/>
        <v>-1377</v>
      </c>
      <c r="AA62" s="56">
        <f t="shared" si="63"/>
        <v>-3167</v>
      </c>
      <c r="AB62" s="45" t="s">
        <v>9</v>
      </c>
      <c r="AD62" s="242">
        <f t="shared" si="65"/>
        <v>0</v>
      </c>
      <c r="AE62" s="242">
        <f t="shared" si="64"/>
        <v>0</v>
      </c>
    </row>
    <row r="63" spans="1:31" ht="15.95" customHeight="1" outlineLevel="1" x14ac:dyDescent="0.2">
      <c r="A63" s="57" t="s">
        <v>125</v>
      </c>
      <c r="B63" s="58">
        <v>0</v>
      </c>
      <c r="C63" s="58">
        <v>0</v>
      </c>
      <c r="D63" s="58">
        <v>0</v>
      </c>
      <c r="E63" s="58">
        <v>0</v>
      </c>
      <c r="F63" s="58">
        <v>0</v>
      </c>
      <c r="G63" s="58">
        <v>0</v>
      </c>
      <c r="H63" s="58">
        <v>0</v>
      </c>
      <c r="I63" s="58">
        <v>0</v>
      </c>
      <c r="J63" s="58">
        <v>0</v>
      </c>
      <c r="K63" s="58">
        <v>0</v>
      </c>
      <c r="L63" s="58">
        <v>0</v>
      </c>
      <c r="M63" s="58">
        <v>0</v>
      </c>
      <c r="N63" s="58">
        <v>0</v>
      </c>
      <c r="O63" s="58">
        <v>0</v>
      </c>
      <c r="P63" s="58">
        <v>0</v>
      </c>
      <c r="Q63" s="58">
        <v>0</v>
      </c>
      <c r="R63" s="58">
        <v>0</v>
      </c>
      <c r="S63" s="58">
        <v>0</v>
      </c>
      <c r="T63" s="58">
        <v>0</v>
      </c>
      <c r="U63" s="58">
        <v>0</v>
      </c>
      <c r="W63" s="58">
        <f t="shared" si="61"/>
        <v>0</v>
      </c>
      <c r="X63" s="58">
        <f t="shared" si="90"/>
        <v>0</v>
      </c>
      <c r="Y63" s="58">
        <f t="shared" si="60"/>
        <v>0</v>
      </c>
      <c r="Z63" s="58">
        <f t="shared" si="62"/>
        <v>0</v>
      </c>
      <c r="AA63" s="58">
        <f t="shared" si="63"/>
        <v>0</v>
      </c>
      <c r="AB63" s="45" t="s">
        <v>9</v>
      </c>
      <c r="AD63" s="242">
        <f t="shared" si="65"/>
        <v>0</v>
      </c>
      <c r="AE63" s="242">
        <f t="shared" si="64"/>
        <v>0</v>
      </c>
    </row>
    <row r="64" spans="1:31" ht="15.95" customHeight="1" outlineLevel="1" x14ac:dyDescent="0.2">
      <c r="A64" s="57" t="s">
        <v>126</v>
      </c>
      <c r="B64" s="58">
        <v>0</v>
      </c>
      <c r="C64" s="58">
        <v>0</v>
      </c>
      <c r="D64" s="58">
        <v>0</v>
      </c>
      <c r="E64" s="58">
        <v>0</v>
      </c>
      <c r="F64" s="58">
        <v>0</v>
      </c>
      <c r="G64" s="58">
        <v>0</v>
      </c>
      <c r="H64" s="58">
        <v>0</v>
      </c>
      <c r="I64" s="58">
        <v>0</v>
      </c>
      <c r="J64" s="58">
        <v>0</v>
      </c>
      <c r="K64" s="58">
        <v>0</v>
      </c>
      <c r="L64" s="58">
        <v>0</v>
      </c>
      <c r="M64" s="58">
        <v>0</v>
      </c>
      <c r="N64" s="58">
        <v>0</v>
      </c>
      <c r="O64" s="58">
        <v>0</v>
      </c>
      <c r="P64" s="58">
        <v>-671</v>
      </c>
      <c r="Q64" s="58">
        <v>-706</v>
      </c>
      <c r="R64" s="58">
        <v>0</v>
      </c>
      <c r="S64" s="58">
        <v>-546</v>
      </c>
      <c r="T64" s="58">
        <v>-1521</v>
      </c>
      <c r="U64" s="58">
        <v>-1100</v>
      </c>
      <c r="W64" s="58">
        <f t="shared" si="61"/>
        <v>0</v>
      </c>
      <c r="X64" s="58">
        <f t="shared" si="90"/>
        <v>0</v>
      </c>
      <c r="Y64" s="58">
        <f t="shared" si="60"/>
        <v>0</v>
      </c>
      <c r="Z64" s="58">
        <f t="shared" si="62"/>
        <v>-1377</v>
      </c>
      <c r="AA64" s="58">
        <f t="shared" si="63"/>
        <v>-3167</v>
      </c>
      <c r="AB64" s="45" t="s">
        <v>9</v>
      </c>
      <c r="AD64" s="242">
        <f t="shared" si="65"/>
        <v>0</v>
      </c>
      <c r="AE64" s="242">
        <f t="shared" si="64"/>
        <v>0</v>
      </c>
    </row>
    <row r="65" spans="1:31" ht="15.95" customHeight="1" outlineLevel="1" x14ac:dyDescent="0.2">
      <c r="A65" s="57" t="s">
        <v>127</v>
      </c>
      <c r="B65" s="58">
        <v>0</v>
      </c>
      <c r="C65" s="58">
        <v>0</v>
      </c>
      <c r="D65" s="58">
        <v>0</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W65" s="58">
        <f t="shared" si="61"/>
        <v>0</v>
      </c>
      <c r="X65" s="58">
        <f t="shared" si="90"/>
        <v>0</v>
      </c>
      <c r="Y65" s="58">
        <f t="shared" si="60"/>
        <v>0</v>
      </c>
      <c r="Z65" s="58">
        <f t="shared" si="62"/>
        <v>0</v>
      </c>
      <c r="AA65" s="58">
        <f t="shared" si="63"/>
        <v>0</v>
      </c>
      <c r="AB65" s="45" t="s">
        <v>9</v>
      </c>
      <c r="AD65" s="242">
        <f t="shared" si="65"/>
        <v>0</v>
      </c>
      <c r="AE65" s="242">
        <f t="shared" si="64"/>
        <v>0</v>
      </c>
    </row>
    <row r="66" spans="1:31" ht="15.95" customHeight="1" outlineLevel="1" x14ac:dyDescent="0.2">
      <c r="A66" s="57" t="s">
        <v>128</v>
      </c>
      <c r="B66" s="58">
        <v>0</v>
      </c>
      <c r="C66" s="58">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c r="U66" s="58">
        <v>0</v>
      </c>
      <c r="W66" s="58">
        <f t="shared" si="61"/>
        <v>0</v>
      </c>
      <c r="X66" s="58">
        <f t="shared" si="90"/>
        <v>0</v>
      </c>
      <c r="Y66" s="58">
        <f t="shared" si="60"/>
        <v>0</v>
      </c>
      <c r="Z66" s="58">
        <f t="shared" si="62"/>
        <v>0</v>
      </c>
      <c r="AA66" s="58">
        <f t="shared" si="63"/>
        <v>0</v>
      </c>
      <c r="AB66" s="45" t="s">
        <v>9</v>
      </c>
      <c r="AD66" s="242">
        <f t="shared" si="65"/>
        <v>0</v>
      </c>
      <c r="AE66" s="242">
        <f t="shared" si="64"/>
        <v>0</v>
      </c>
    </row>
    <row r="67" spans="1:31" ht="15.95" customHeight="1" outlineLevel="1" x14ac:dyDescent="0.2">
      <c r="A67" s="55" t="s">
        <v>78</v>
      </c>
      <c r="B67" s="56">
        <f t="shared" ref="B67:H67" si="104">B61+B62</f>
        <v>-1</v>
      </c>
      <c r="C67" s="56">
        <f t="shared" si="104"/>
        <v>-16</v>
      </c>
      <c r="D67" s="56">
        <f t="shared" si="104"/>
        <v>-26</v>
      </c>
      <c r="E67" s="56">
        <f t="shared" si="104"/>
        <v>-16</v>
      </c>
      <c r="F67" s="56">
        <f t="shared" si="104"/>
        <v>-1</v>
      </c>
      <c r="G67" s="56">
        <f t="shared" si="104"/>
        <v>-8</v>
      </c>
      <c r="H67" s="56">
        <f t="shared" si="104"/>
        <v>-367</v>
      </c>
      <c r="I67" s="56">
        <f t="shared" ref="I67:J67" si="105">I61+I62</f>
        <v>4713</v>
      </c>
      <c r="J67" s="56">
        <f t="shared" si="105"/>
        <v>1049</v>
      </c>
      <c r="K67" s="56">
        <f t="shared" ref="K67:L67" si="106">K61+K62</f>
        <v>2557</v>
      </c>
      <c r="L67" s="56">
        <f t="shared" si="106"/>
        <v>-7186</v>
      </c>
      <c r="M67" s="56">
        <f t="shared" ref="M67:N67" si="107">M61+M62</f>
        <v>-13645</v>
      </c>
      <c r="N67" s="56">
        <f t="shared" si="107"/>
        <v>-7848</v>
      </c>
      <c r="O67" s="56">
        <f t="shared" ref="O67:T67" si="108">O61+O62</f>
        <v>-14428</v>
      </c>
      <c r="P67" s="56">
        <f t="shared" si="108"/>
        <v>42672</v>
      </c>
      <c r="Q67" s="56">
        <f t="shared" si="108"/>
        <v>14462</v>
      </c>
      <c r="R67" s="56">
        <f t="shared" si="108"/>
        <v>604</v>
      </c>
      <c r="S67" s="56">
        <f t="shared" si="108"/>
        <v>16545</v>
      </c>
      <c r="T67" s="56">
        <f t="shared" si="108"/>
        <v>26668</v>
      </c>
      <c r="U67" s="56">
        <f t="shared" ref="U67" si="109">U61+U62</f>
        <v>22118</v>
      </c>
      <c r="W67" s="56">
        <f t="shared" si="61"/>
        <v>-59</v>
      </c>
      <c r="X67" s="56">
        <f t="shared" si="90"/>
        <v>4713</v>
      </c>
      <c r="Y67" s="56">
        <f t="shared" si="60"/>
        <v>-17225</v>
      </c>
      <c r="Z67" s="56">
        <f t="shared" si="62"/>
        <v>34858</v>
      </c>
      <c r="AA67" s="56">
        <f t="shared" si="63"/>
        <v>65935</v>
      </c>
      <c r="AB67" s="45" t="s">
        <v>9</v>
      </c>
      <c r="AD67" s="242">
        <f t="shared" si="65"/>
        <v>0</v>
      </c>
      <c r="AE67" s="242">
        <f t="shared" si="64"/>
        <v>0</v>
      </c>
    </row>
    <row r="68" spans="1:31" ht="15.95" customHeight="1" collapsed="1" x14ac:dyDescent="0.2">
      <c r="X68" s="34">
        <f t="shared" si="90"/>
        <v>0</v>
      </c>
      <c r="AB68" s="45" t="s">
        <v>9</v>
      </c>
    </row>
    <row r="69" spans="1:31" s="42" customFormat="1" ht="15.95" customHeight="1" x14ac:dyDescent="0.2">
      <c r="A69" s="39" t="s">
        <v>129</v>
      </c>
      <c r="B69" s="40"/>
      <c r="C69" s="40"/>
      <c r="D69" s="40"/>
      <c r="E69" s="40"/>
      <c r="F69" s="40"/>
      <c r="G69" s="40"/>
      <c r="H69" s="40"/>
      <c r="I69" s="40"/>
      <c r="J69" s="40"/>
      <c r="K69" s="40"/>
      <c r="L69" s="40"/>
      <c r="M69" s="40"/>
      <c r="N69" s="40"/>
      <c r="O69" s="40"/>
      <c r="P69" s="40"/>
      <c r="Q69" s="40"/>
      <c r="R69" s="40"/>
      <c r="S69" s="40"/>
      <c r="T69" s="40"/>
      <c r="U69" s="40"/>
      <c r="W69" s="40"/>
      <c r="X69" s="40"/>
      <c r="Y69" s="40"/>
      <c r="Z69" s="40"/>
      <c r="AA69" s="40"/>
      <c r="AB69" s="41" t="s">
        <v>9</v>
      </c>
    </row>
    <row r="70" spans="1:31" ht="15.95" customHeight="1" x14ac:dyDescent="0.2">
      <c r="A70" s="43" t="s">
        <v>130</v>
      </c>
      <c r="B70" s="44">
        <f t="shared" ref="B70:H70" si="110">B71+B84</f>
        <v>1092269</v>
      </c>
      <c r="C70" s="44">
        <f t="shared" si="110"/>
        <v>1126953</v>
      </c>
      <c r="D70" s="44">
        <f t="shared" si="110"/>
        <v>1142357</v>
      </c>
      <c r="E70" s="44">
        <f t="shared" si="110"/>
        <v>1147375</v>
      </c>
      <c r="F70" s="44">
        <f t="shared" si="110"/>
        <v>1140979</v>
      </c>
      <c r="G70" s="44">
        <f t="shared" si="110"/>
        <v>1188497</v>
      </c>
      <c r="H70" s="44">
        <f t="shared" si="110"/>
        <v>1281282</v>
      </c>
      <c r="I70" s="44">
        <f t="shared" ref="I70:J70" si="111">I71+I84</f>
        <v>1477569</v>
      </c>
      <c r="J70" s="44">
        <f t="shared" si="111"/>
        <v>1484881</v>
      </c>
      <c r="K70" s="44">
        <f t="shared" ref="K70:L70" si="112">K71+K84</f>
        <v>1514509</v>
      </c>
      <c r="L70" s="44">
        <f t="shared" si="112"/>
        <v>1501717</v>
      </c>
      <c r="M70" s="44">
        <f t="shared" ref="M70:N70" si="113">M71+M84</f>
        <v>1456249</v>
      </c>
      <c r="N70" s="44">
        <f t="shared" si="113"/>
        <v>1461423</v>
      </c>
      <c r="O70" s="44">
        <f t="shared" ref="O70:T70" si="114">O71+O84</f>
        <v>1446569</v>
      </c>
      <c r="P70" s="44">
        <f t="shared" si="114"/>
        <v>1461098</v>
      </c>
      <c r="Q70" s="44">
        <f t="shared" si="114"/>
        <v>1452510</v>
      </c>
      <c r="R70" s="44">
        <f t="shared" si="114"/>
        <v>1420690</v>
      </c>
      <c r="S70" s="44">
        <f t="shared" si="114"/>
        <v>1420468</v>
      </c>
      <c r="T70" s="44">
        <f t="shared" si="114"/>
        <v>1401358</v>
      </c>
      <c r="U70" s="44">
        <f t="shared" ref="U70" si="115">U71+U84</f>
        <v>1423495</v>
      </c>
      <c r="W70" s="154">
        <f t="shared" ref="W70:W101" si="116">E70</f>
        <v>1147375</v>
      </c>
      <c r="X70" s="154">
        <f t="shared" si="90"/>
        <v>1477569</v>
      </c>
      <c r="Y70" s="154">
        <f t="shared" ref="Y70:Y101" si="117">M70</f>
        <v>1456249</v>
      </c>
      <c r="Z70" s="44">
        <f t="shared" ref="Z70:Z101" si="118">Q70</f>
        <v>1452510</v>
      </c>
      <c r="AA70" s="44">
        <f t="shared" ref="AA70:AA101" ca="1" si="119">OFFSET(V70,0,-1)</f>
        <v>1423495</v>
      </c>
      <c r="AB70" s="45" t="s">
        <v>9</v>
      </c>
      <c r="AD70" s="242">
        <f t="shared" ref="AD70:AD132" si="120">Q70-Z70</f>
        <v>0</v>
      </c>
      <c r="AE70" s="242">
        <f t="shared" ref="AE70:AE133" ca="1" si="121">AA70-OFFSET(V70,,-1)</f>
        <v>0</v>
      </c>
    </row>
    <row r="71" spans="1:31" ht="15.95" customHeight="1" outlineLevel="1" x14ac:dyDescent="0.2">
      <c r="A71" s="61" t="s">
        <v>131</v>
      </c>
      <c r="B71" s="155">
        <v>988058</v>
      </c>
      <c r="C71" s="155">
        <v>952983</v>
      </c>
      <c r="D71" s="155">
        <v>718903</v>
      </c>
      <c r="E71" s="155">
        <v>432283</v>
      </c>
      <c r="F71" s="155">
        <v>246369</v>
      </c>
      <c r="G71" s="155">
        <v>99163</v>
      </c>
      <c r="H71" s="155">
        <v>42720</v>
      </c>
      <c r="I71" s="155">
        <f t="shared" ref="I71:N71" si="122">SUM(I72:I83)</f>
        <v>89156</v>
      </c>
      <c r="J71" s="155">
        <f t="shared" si="122"/>
        <v>96468</v>
      </c>
      <c r="K71" s="155">
        <f t="shared" si="122"/>
        <v>132299</v>
      </c>
      <c r="L71" s="155">
        <f t="shared" si="122"/>
        <v>128731</v>
      </c>
      <c r="M71" s="155">
        <f t="shared" si="122"/>
        <v>91672</v>
      </c>
      <c r="N71" s="155">
        <f t="shared" si="122"/>
        <v>106263</v>
      </c>
      <c r="O71" s="155">
        <f t="shared" ref="O71:T71" si="123">SUM(O72:O83)</f>
        <v>100810</v>
      </c>
      <c r="P71" s="155">
        <f t="shared" si="123"/>
        <v>124588</v>
      </c>
      <c r="Q71" s="155">
        <f t="shared" si="123"/>
        <v>127301</v>
      </c>
      <c r="R71" s="62">
        <f t="shared" si="123"/>
        <v>112008</v>
      </c>
      <c r="S71" s="62">
        <f t="shared" si="123"/>
        <v>120460</v>
      </c>
      <c r="T71" s="62">
        <f t="shared" si="123"/>
        <v>97244</v>
      </c>
      <c r="U71" s="62">
        <f t="shared" ref="U71" si="124">SUM(U72:U83)</f>
        <v>128146</v>
      </c>
      <c r="W71" s="155">
        <f t="shared" si="116"/>
        <v>432283</v>
      </c>
      <c r="X71" s="155">
        <f t="shared" si="90"/>
        <v>89156</v>
      </c>
      <c r="Y71" s="155">
        <f t="shared" si="117"/>
        <v>91672</v>
      </c>
      <c r="Z71" s="62">
        <f t="shared" si="118"/>
        <v>127301</v>
      </c>
      <c r="AA71" s="62">
        <f t="shared" ca="1" si="119"/>
        <v>128146</v>
      </c>
      <c r="AB71" s="45" t="s">
        <v>9</v>
      </c>
      <c r="AD71" s="242">
        <f t="shared" si="120"/>
        <v>0</v>
      </c>
      <c r="AE71" s="242">
        <f t="shared" ca="1" si="121"/>
        <v>0</v>
      </c>
    </row>
    <row r="72" spans="1:31" ht="15.95" customHeight="1" outlineLevel="1" x14ac:dyDescent="0.2">
      <c r="A72" s="63" t="s">
        <v>132</v>
      </c>
      <c r="B72" s="156">
        <v>983566</v>
      </c>
      <c r="C72" s="156">
        <v>945481</v>
      </c>
      <c r="D72" s="156">
        <v>709790</v>
      </c>
      <c r="E72" s="156">
        <v>291</v>
      </c>
      <c r="F72" s="156">
        <v>523</v>
      </c>
      <c r="G72" s="156">
        <v>107</v>
      </c>
      <c r="H72" s="156">
        <v>110</v>
      </c>
      <c r="I72" s="156">
        <v>111</v>
      </c>
      <c r="J72" s="156">
        <v>74</v>
      </c>
      <c r="K72" s="156">
        <v>267</v>
      </c>
      <c r="L72" s="156">
        <v>36</v>
      </c>
      <c r="M72" s="156">
        <v>450</v>
      </c>
      <c r="N72" s="156">
        <v>40</v>
      </c>
      <c r="O72" s="156">
        <v>41</v>
      </c>
      <c r="P72" s="156">
        <v>39</v>
      </c>
      <c r="Q72" s="156">
        <v>48</v>
      </c>
      <c r="R72" s="54">
        <v>37</v>
      </c>
      <c r="S72" s="54">
        <v>33</v>
      </c>
      <c r="T72" s="54">
        <v>69</v>
      </c>
      <c r="U72" s="54">
        <v>79</v>
      </c>
      <c r="W72" s="156">
        <f t="shared" si="116"/>
        <v>291</v>
      </c>
      <c r="X72" s="156">
        <f t="shared" si="90"/>
        <v>111</v>
      </c>
      <c r="Y72" s="156">
        <f t="shared" si="117"/>
        <v>450</v>
      </c>
      <c r="Z72" s="54">
        <f t="shared" si="118"/>
        <v>48</v>
      </c>
      <c r="AA72" s="54">
        <f t="shared" ca="1" si="119"/>
        <v>79</v>
      </c>
      <c r="AB72" s="45" t="s">
        <v>9</v>
      </c>
      <c r="AD72" s="242">
        <f t="shared" si="120"/>
        <v>0</v>
      </c>
      <c r="AE72" s="242">
        <f t="shared" ca="1" si="121"/>
        <v>0</v>
      </c>
    </row>
    <row r="73" spans="1:31" ht="15.95" customHeight="1" outlineLevel="1" x14ac:dyDescent="0.2">
      <c r="A73" s="63" t="s">
        <v>133</v>
      </c>
      <c r="B73" s="156">
        <v>0</v>
      </c>
      <c r="C73" s="156">
        <v>0</v>
      </c>
      <c r="D73" s="156">
        <v>0</v>
      </c>
      <c r="E73" s="156">
        <v>419443</v>
      </c>
      <c r="F73" s="156">
        <v>230060</v>
      </c>
      <c r="G73" s="156">
        <v>82568</v>
      </c>
      <c r="H73" s="156">
        <v>26008</v>
      </c>
      <c r="I73" s="156">
        <v>17110</v>
      </c>
      <c r="J73" s="156">
        <v>31101</v>
      </c>
      <c r="K73" s="156">
        <v>51711</v>
      </c>
      <c r="L73" s="156">
        <v>53484</v>
      </c>
      <c r="M73" s="156">
        <v>42894</v>
      </c>
      <c r="N73" s="156">
        <v>58507</v>
      </c>
      <c r="O73" s="156">
        <v>52742</v>
      </c>
      <c r="P73" s="156">
        <v>62543</v>
      </c>
      <c r="Q73" s="156">
        <v>57466</v>
      </c>
      <c r="R73" s="54">
        <v>36711</v>
      </c>
      <c r="S73" s="54">
        <v>76235</v>
      </c>
      <c r="T73" s="54">
        <v>48075</v>
      </c>
      <c r="U73" s="54">
        <v>80018</v>
      </c>
      <c r="W73" s="156">
        <f t="shared" si="116"/>
        <v>419443</v>
      </c>
      <c r="X73" s="156">
        <f t="shared" si="90"/>
        <v>17110</v>
      </c>
      <c r="Y73" s="156">
        <f t="shared" si="117"/>
        <v>42894</v>
      </c>
      <c r="Z73" s="54">
        <f t="shared" si="118"/>
        <v>57466</v>
      </c>
      <c r="AA73" s="54">
        <f t="shared" ca="1" si="119"/>
        <v>80018</v>
      </c>
      <c r="AB73" s="45" t="s">
        <v>9</v>
      </c>
      <c r="AD73" s="242">
        <f t="shared" si="120"/>
        <v>0</v>
      </c>
      <c r="AE73" s="242">
        <f t="shared" ca="1" si="121"/>
        <v>0</v>
      </c>
    </row>
    <row r="74" spans="1:31" ht="15.95" customHeight="1" outlineLevel="1" x14ac:dyDescent="0.2">
      <c r="A74" s="63" t="s">
        <v>134</v>
      </c>
      <c r="B74" s="156">
        <v>0</v>
      </c>
      <c r="C74" s="156">
        <v>0</v>
      </c>
      <c r="D74" s="156">
        <v>0</v>
      </c>
      <c r="E74" s="156">
        <v>0</v>
      </c>
      <c r="F74" s="156">
        <v>0</v>
      </c>
      <c r="G74" s="156">
        <v>0</v>
      </c>
      <c r="H74" s="156">
        <v>0</v>
      </c>
      <c r="I74" s="156">
        <v>0</v>
      </c>
      <c r="J74" s="156">
        <v>0</v>
      </c>
      <c r="K74" s="156">
        <v>0</v>
      </c>
      <c r="L74" s="156">
        <v>0</v>
      </c>
      <c r="M74" s="156">
        <v>0</v>
      </c>
      <c r="N74" s="156">
        <v>0</v>
      </c>
      <c r="O74" s="156">
        <v>0</v>
      </c>
      <c r="P74" s="156">
        <v>0</v>
      </c>
      <c r="Q74" s="156">
        <v>0</v>
      </c>
      <c r="R74" s="54">
        <v>0</v>
      </c>
      <c r="S74" s="54">
        <v>0</v>
      </c>
      <c r="T74" s="54">
        <v>0</v>
      </c>
      <c r="U74" s="54">
        <v>0</v>
      </c>
      <c r="W74" s="156">
        <f t="shared" si="116"/>
        <v>0</v>
      </c>
      <c r="X74" s="156">
        <f t="shared" si="90"/>
        <v>0</v>
      </c>
      <c r="Y74" s="156">
        <f t="shared" si="117"/>
        <v>0</v>
      </c>
      <c r="Z74" s="54">
        <f t="shared" si="118"/>
        <v>0</v>
      </c>
      <c r="AA74" s="54">
        <f t="shared" ca="1" si="119"/>
        <v>0</v>
      </c>
      <c r="AB74" s="45" t="s">
        <v>9</v>
      </c>
      <c r="AD74" s="242">
        <f t="shared" si="120"/>
        <v>0</v>
      </c>
      <c r="AE74" s="242">
        <f t="shared" ca="1" si="121"/>
        <v>0</v>
      </c>
    </row>
    <row r="75" spans="1:31" ht="15.95" customHeight="1" outlineLevel="1" x14ac:dyDescent="0.2">
      <c r="A75" s="63" t="s">
        <v>135</v>
      </c>
      <c r="B75" s="156">
        <v>0</v>
      </c>
      <c r="C75" s="156">
        <v>0</v>
      </c>
      <c r="D75" s="156">
        <v>0</v>
      </c>
      <c r="E75" s="156">
        <v>0</v>
      </c>
      <c r="F75" s="156">
        <v>0</v>
      </c>
      <c r="G75" s="156">
        <v>0</v>
      </c>
      <c r="H75" s="156">
        <v>0</v>
      </c>
      <c r="I75" s="156">
        <v>32186</v>
      </c>
      <c r="J75" s="156">
        <v>29390</v>
      </c>
      <c r="K75" s="156">
        <v>29571</v>
      </c>
      <c r="L75" s="156">
        <v>33195</v>
      </c>
      <c r="M75" s="156">
        <v>35611</v>
      </c>
      <c r="N75" s="156">
        <v>37906</v>
      </c>
      <c r="O75" s="156">
        <v>38143</v>
      </c>
      <c r="P75" s="156">
        <v>49571</v>
      </c>
      <c r="Q75" s="156">
        <v>54183</v>
      </c>
      <c r="R75" s="54">
        <v>58243</v>
      </c>
      <c r="S75" s="54">
        <v>26832</v>
      </c>
      <c r="T75" s="54">
        <v>28932</v>
      </c>
      <c r="U75" s="54">
        <v>29704</v>
      </c>
      <c r="W75" s="156">
        <f t="shared" si="116"/>
        <v>0</v>
      </c>
      <c r="X75" s="156">
        <f t="shared" si="90"/>
        <v>32186</v>
      </c>
      <c r="Y75" s="156">
        <f t="shared" si="117"/>
        <v>35611</v>
      </c>
      <c r="Z75" s="54">
        <f t="shared" si="118"/>
        <v>54183</v>
      </c>
      <c r="AA75" s="54">
        <f t="shared" ca="1" si="119"/>
        <v>29704</v>
      </c>
      <c r="AB75" s="45" t="s">
        <v>9</v>
      </c>
      <c r="AD75" s="242">
        <f t="shared" si="120"/>
        <v>0</v>
      </c>
      <c r="AE75" s="242">
        <f t="shared" ca="1" si="121"/>
        <v>0</v>
      </c>
    </row>
    <row r="76" spans="1:31" ht="15.95" customHeight="1" outlineLevel="1" x14ac:dyDescent="0.2">
      <c r="A76" s="63" t="s">
        <v>136</v>
      </c>
      <c r="B76" s="156">
        <v>0</v>
      </c>
      <c r="C76" s="156">
        <v>0</v>
      </c>
      <c r="D76" s="156">
        <v>0</v>
      </c>
      <c r="E76" s="156">
        <v>0</v>
      </c>
      <c r="F76" s="156">
        <v>0</v>
      </c>
      <c r="G76" s="156">
        <v>0</v>
      </c>
      <c r="H76" s="156">
        <v>0</v>
      </c>
      <c r="I76" s="156">
        <v>0</v>
      </c>
      <c r="J76" s="156">
        <v>0</v>
      </c>
      <c r="K76" s="156">
        <v>0</v>
      </c>
      <c r="L76" s="156">
        <v>0</v>
      </c>
      <c r="M76" s="156">
        <v>0</v>
      </c>
      <c r="N76" s="156">
        <v>0</v>
      </c>
      <c r="O76" s="156">
        <v>0</v>
      </c>
      <c r="P76" s="156">
        <v>0</v>
      </c>
      <c r="Q76" s="156">
        <v>0</v>
      </c>
      <c r="R76" s="54">
        <v>0</v>
      </c>
      <c r="S76" s="54">
        <v>0</v>
      </c>
      <c r="T76" s="54">
        <v>0</v>
      </c>
      <c r="U76" s="54">
        <v>0</v>
      </c>
      <c r="W76" s="156">
        <f t="shared" si="116"/>
        <v>0</v>
      </c>
      <c r="X76" s="156">
        <f t="shared" si="90"/>
        <v>0</v>
      </c>
      <c r="Y76" s="156">
        <f t="shared" si="117"/>
        <v>0</v>
      </c>
      <c r="Z76" s="54">
        <f t="shared" si="118"/>
        <v>0</v>
      </c>
      <c r="AA76" s="54">
        <f t="shared" ca="1" si="119"/>
        <v>0</v>
      </c>
      <c r="AB76" s="45" t="s">
        <v>9</v>
      </c>
      <c r="AD76" s="242">
        <f t="shared" si="120"/>
        <v>0</v>
      </c>
      <c r="AE76" s="242">
        <f t="shared" ca="1" si="121"/>
        <v>0</v>
      </c>
    </row>
    <row r="77" spans="1:31" ht="15.95" customHeight="1" outlineLevel="1" x14ac:dyDescent="0.2">
      <c r="A77" s="63" t="s">
        <v>137</v>
      </c>
      <c r="B77" s="156">
        <v>4472</v>
      </c>
      <c r="C77" s="156">
        <v>7249</v>
      </c>
      <c r="D77" s="156">
        <v>8382</v>
      </c>
      <c r="E77" s="156">
        <v>11912</v>
      </c>
      <c r="F77" s="156">
        <v>12544</v>
      </c>
      <c r="G77" s="156">
        <v>13239</v>
      </c>
      <c r="H77" s="156">
        <v>13233</v>
      </c>
      <c r="I77" s="156">
        <v>13068</v>
      </c>
      <c r="J77" s="156">
        <v>9460</v>
      </c>
      <c r="K77" s="156">
        <v>3869</v>
      </c>
      <c r="L77" s="156">
        <v>3315</v>
      </c>
      <c r="M77" s="156">
        <v>2032</v>
      </c>
      <c r="N77" s="156">
        <v>3681</v>
      </c>
      <c r="O77" s="156">
        <v>3389</v>
      </c>
      <c r="P77" s="156">
        <v>4244</v>
      </c>
      <c r="Q77" s="156">
        <v>5953</v>
      </c>
      <c r="R77" s="54">
        <v>2981</v>
      </c>
      <c r="S77" s="54">
        <v>3248</v>
      </c>
      <c r="T77" s="54">
        <v>5447</v>
      </c>
      <c r="U77" s="54">
        <v>4590</v>
      </c>
      <c r="W77" s="156">
        <f t="shared" si="116"/>
        <v>11912</v>
      </c>
      <c r="X77" s="156">
        <f t="shared" si="90"/>
        <v>13068</v>
      </c>
      <c r="Y77" s="156">
        <f t="shared" si="117"/>
        <v>2032</v>
      </c>
      <c r="Z77" s="54">
        <f t="shared" si="118"/>
        <v>5953</v>
      </c>
      <c r="AA77" s="54">
        <f t="shared" ca="1" si="119"/>
        <v>4590</v>
      </c>
      <c r="AB77" s="45" t="s">
        <v>9</v>
      </c>
      <c r="AD77" s="242">
        <f t="shared" si="120"/>
        <v>0</v>
      </c>
      <c r="AE77" s="242">
        <f t="shared" ca="1" si="121"/>
        <v>0</v>
      </c>
    </row>
    <row r="78" spans="1:31" ht="15.95" customHeight="1" outlineLevel="1" x14ac:dyDescent="0.2">
      <c r="A78" s="63" t="s">
        <v>138</v>
      </c>
      <c r="B78" s="156">
        <v>0</v>
      </c>
      <c r="C78" s="156">
        <v>0</v>
      </c>
      <c r="D78" s="156">
        <v>0</v>
      </c>
      <c r="E78" s="156">
        <v>0</v>
      </c>
      <c r="F78" s="156">
        <v>0</v>
      </c>
      <c r="G78" s="156">
        <v>0</v>
      </c>
      <c r="H78" s="156">
        <v>0</v>
      </c>
      <c r="I78" s="156">
        <v>23349</v>
      </c>
      <c r="J78" s="156">
        <v>23181</v>
      </c>
      <c r="K78" s="156">
        <v>43414</v>
      </c>
      <c r="L78" s="156">
        <v>35683</v>
      </c>
      <c r="M78" s="156">
        <v>7638</v>
      </c>
      <c r="N78" s="156">
        <v>3163</v>
      </c>
      <c r="O78" s="156">
        <v>3470</v>
      </c>
      <c r="P78" s="156">
        <v>5024</v>
      </c>
      <c r="Q78" s="156">
        <v>6707</v>
      </c>
      <c r="R78" s="54">
        <v>11146</v>
      </c>
      <c r="S78" s="54">
        <v>11239</v>
      </c>
      <c r="T78" s="54">
        <v>11633</v>
      </c>
      <c r="U78" s="54">
        <v>10914</v>
      </c>
      <c r="W78" s="156">
        <f t="shared" si="116"/>
        <v>0</v>
      </c>
      <c r="X78" s="156">
        <f t="shared" si="90"/>
        <v>23349</v>
      </c>
      <c r="Y78" s="156">
        <f t="shared" si="117"/>
        <v>7638</v>
      </c>
      <c r="Z78" s="54">
        <f t="shared" si="118"/>
        <v>6707</v>
      </c>
      <c r="AA78" s="54">
        <f t="shared" ca="1" si="119"/>
        <v>10914</v>
      </c>
      <c r="AB78" s="45" t="s">
        <v>9</v>
      </c>
      <c r="AD78" s="242">
        <f t="shared" si="120"/>
        <v>0</v>
      </c>
      <c r="AE78" s="242">
        <f t="shared" ca="1" si="121"/>
        <v>0</v>
      </c>
    </row>
    <row r="79" spans="1:31" ht="15.95" customHeight="1" outlineLevel="1" x14ac:dyDescent="0.2">
      <c r="A79" s="63" t="s">
        <v>139</v>
      </c>
      <c r="B79" s="156">
        <v>0</v>
      </c>
      <c r="C79" s="156">
        <v>0</v>
      </c>
      <c r="D79" s="156">
        <v>0</v>
      </c>
      <c r="E79" s="156">
        <v>0</v>
      </c>
      <c r="F79" s="156">
        <v>0</v>
      </c>
      <c r="G79" s="156">
        <v>0</v>
      </c>
      <c r="H79" s="156">
        <v>0</v>
      </c>
      <c r="I79" s="156">
        <v>0</v>
      </c>
      <c r="J79" s="156">
        <v>88</v>
      </c>
      <c r="K79" s="156">
        <v>88</v>
      </c>
      <c r="L79" s="156">
        <v>88</v>
      </c>
      <c r="M79" s="156">
        <v>131</v>
      </c>
      <c r="N79" s="156">
        <v>131</v>
      </c>
      <c r="O79" s="156">
        <v>149</v>
      </c>
      <c r="P79" s="156">
        <v>136</v>
      </c>
      <c r="Q79" s="156">
        <v>5</v>
      </c>
      <c r="R79" s="54">
        <v>5</v>
      </c>
      <c r="S79" s="54">
        <v>4</v>
      </c>
      <c r="T79" s="54">
        <v>4</v>
      </c>
      <c r="U79" s="54">
        <v>28</v>
      </c>
      <c r="W79" s="156">
        <f t="shared" si="116"/>
        <v>0</v>
      </c>
      <c r="X79" s="156">
        <f t="shared" si="90"/>
        <v>0</v>
      </c>
      <c r="Y79" s="156">
        <f t="shared" si="117"/>
        <v>131</v>
      </c>
      <c r="Z79" s="54">
        <f t="shared" si="118"/>
        <v>5</v>
      </c>
      <c r="AA79" s="54">
        <f t="shared" ca="1" si="119"/>
        <v>28</v>
      </c>
      <c r="AB79" s="45" t="s">
        <v>9</v>
      </c>
      <c r="AD79" s="242">
        <f t="shared" si="120"/>
        <v>0</v>
      </c>
      <c r="AE79" s="242">
        <f t="shared" ca="1" si="121"/>
        <v>0</v>
      </c>
    </row>
    <row r="80" spans="1:31" ht="15.95" customHeight="1" outlineLevel="1" x14ac:dyDescent="0.25">
      <c r="A80" s="63" t="s">
        <v>140</v>
      </c>
      <c r="B80" s="156">
        <v>0</v>
      </c>
      <c r="C80" s="156">
        <v>0</v>
      </c>
      <c r="D80" s="156">
        <v>0</v>
      </c>
      <c r="E80" s="156">
        <v>0</v>
      </c>
      <c r="F80" s="156">
        <v>0</v>
      </c>
      <c r="G80" s="156">
        <v>0</v>
      </c>
      <c r="H80" s="156">
        <v>0</v>
      </c>
      <c r="I80" s="156">
        <v>0</v>
      </c>
      <c r="J80" s="156">
        <v>0</v>
      </c>
      <c r="K80" s="156">
        <v>0</v>
      </c>
      <c r="L80" s="156">
        <v>0</v>
      </c>
      <c r="M80" s="156">
        <v>0</v>
      </c>
      <c r="N80" s="156">
        <v>0</v>
      </c>
      <c r="O80" s="156">
        <v>0</v>
      </c>
      <c r="P80" s="156">
        <v>0</v>
      </c>
      <c r="Q80" s="156">
        <v>0</v>
      </c>
      <c r="R80" s="131">
        <v>0</v>
      </c>
      <c r="S80" s="131">
        <v>0</v>
      </c>
      <c r="T80" s="54">
        <v>0</v>
      </c>
      <c r="U80" s="54">
        <v>0</v>
      </c>
      <c r="W80" s="156">
        <f t="shared" si="116"/>
        <v>0</v>
      </c>
      <c r="X80" s="156">
        <f t="shared" si="90"/>
        <v>0</v>
      </c>
      <c r="Y80" s="156">
        <f t="shared" si="117"/>
        <v>0</v>
      </c>
      <c r="Z80" s="54">
        <f t="shared" si="118"/>
        <v>0</v>
      </c>
      <c r="AA80" s="54">
        <f t="shared" ca="1" si="119"/>
        <v>0</v>
      </c>
      <c r="AB80" s="45" t="s">
        <v>9</v>
      </c>
      <c r="AD80" s="242">
        <f t="shared" si="120"/>
        <v>0</v>
      </c>
      <c r="AE80" s="242">
        <f t="shared" ca="1" si="121"/>
        <v>0</v>
      </c>
    </row>
    <row r="81" spans="1:31" ht="15.95" customHeight="1" outlineLevel="1" x14ac:dyDescent="0.2">
      <c r="A81" s="63" t="s">
        <v>141</v>
      </c>
      <c r="B81" s="156">
        <v>0</v>
      </c>
      <c r="C81" s="156">
        <v>0</v>
      </c>
      <c r="D81" s="156">
        <v>0</v>
      </c>
      <c r="E81" s="156">
        <v>27</v>
      </c>
      <c r="F81" s="156">
        <v>22</v>
      </c>
      <c r="G81" s="156">
        <v>24</v>
      </c>
      <c r="H81" s="156">
        <v>41</v>
      </c>
      <c r="I81" s="156">
        <v>42</v>
      </c>
      <c r="J81" s="156">
        <v>39</v>
      </c>
      <c r="K81" s="156">
        <v>244</v>
      </c>
      <c r="L81" s="156">
        <v>185</v>
      </c>
      <c r="M81" s="156">
        <v>115</v>
      </c>
      <c r="N81" s="156">
        <v>48</v>
      </c>
      <c r="O81" s="156">
        <v>76</v>
      </c>
      <c r="P81" s="156">
        <v>242</v>
      </c>
      <c r="Q81" s="156">
        <v>154</v>
      </c>
      <c r="R81" s="54">
        <v>66</v>
      </c>
      <c r="S81" s="54">
        <v>25</v>
      </c>
      <c r="T81" s="54">
        <v>291</v>
      </c>
      <c r="U81" s="54">
        <v>217</v>
      </c>
      <c r="W81" s="156">
        <f t="shared" si="116"/>
        <v>27</v>
      </c>
      <c r="X81" s="156">
        <f t="shared" si="90"/>
        <v>42</v>
      </c>
      <c r="Y81" s="156">
        <f t="shared" si="117"/>
        <v>115</v>
      </c>
      <c r="Z81" s="54">
        <f t="shared" si="118"/>
        <v>154</v>
      </c>
      <c r="AA81" s="54">
        <f t="shared" ca="1" si="119"/>
        <v>217</v>
      </c>
      <c r="AB81" s="45" t="s">
        <v>9</v>
      </c>
      <c r="AD81" s="242">
        <f t="shared" si="120"/>
        <v>0</v>
      </c>
      <c r="AE81" s="242">
        <f t="shared" ca="1" si="121"/>
        <v>0</v>
      </c>
    </row>
    <row r="82" spans="1:31" ht="15.95" customHeight="1" outlineLevel="1" x14ac:dyDescent="0.25">
      <c r="A82" s="63" t="s">
        <v>142</v>
      </c>
      <c r="B82" s="156">
        <v>0</v>
      </c>
      <c r="C82" s="156">
        <v>0</v>
      </c>
      <c r="D82" s="156">
        <v>0</v>
      </c>
      <c r="E82" s="156">
        <v>0</v>
      </c>
      <c r="F82" s="156">
        <v>0</v>
      </c>
      <c r="G82" s="156">
        <v>0</v>
      </c>
      <c r="H82" s="156">
        <v>0</v>
      </c>
      <c r="I82" s="156">
        <v>0</v>
      </c>
      <c r="J82" s="156">
        <v>0</v>
      </c>
      <c r="K82" s="156">
        <v>0</v>
      </c>
      <c r="L82" s="156">
        <v>0</v>
      </c>
      <c r="M82" s="156">
        <v>0</v>
      </c>
      <c r="N82" s="156">
        <v>0</v>
      </c>
      <c r="O82" s="156">
        <v>0</v>
      </c>
      <c r="P82" s="156">
        <v>0</v>
      </c>
      <c r="Q82" s="156">
        <v>0</v>
      </c>
      <c r="R82" s="131">
        <v>0</v>
      </c>
      <c r="S82" s="131">
        <v>0</v>
      </c>
      <c r="T82" s="54">
        <v>0</v>
      </c>
      <c r="U82" s="54">
        <v>0</v>
      </c>
      <c r="W82" s="156">
        <f t="shared" si="116"/>
        <v>0</v>
      </c>
      <c r="X82" s="156">
        <f t="shared" si="90"/>
        <v>0</v>
      </c>
      <c r="Y82" s="156">
        <f t="shared" si="117"/>
        <v>0</v>
      </c>
      <c r="Z82" s="54">
        <f t="shared" si="118"/>
        <v>0</v>
      </c>
      <c r="AA82" s="54">
        <f t="shared" ca="1" si="119"/>
        <v>0</v>
      </c>
      <c r="AB82" s="45" t="s">
        <v>9</v>
      </c>
      <c r="AD82" s="242">
        <f t="shared" si="120"/>
        <v>0</v>
      </c>
      <c r="AE82" s="242">
        <f t="shared" ca="1" si="121"/>
        <v>0</v>
      </c>
    </row>
    <row r="83" spans="1:31" ht="15.95" customHeight="1" outlineLevel="1" x14ac:dyDescent="0.2">
      <c r="A83" s="63" t="s">
        <v>143</v>
      </c>
      <c r="B83" s="156">
        <v>20</v>
      </c>
      <c r="C83" s="156">
        <v>253</v>
      </c>
      <c r="D83" s="156">
        <v>731</v>
      </c>
      <c r="E83" s="156">
        <v>610</v>
      </c>
      <c r="F83" s="156">
        <v>3220</v>
      </c>
      <c r="G83" s="156">
        <v>3225</v>
      </c>
      <c r="H83" s="156">
        <v>3328</v>
      </c>
      <c r="I83" s="156">
        <v>3290</v>
      </c>
      <c r="J83" s="156">
        <v>3135</v>
      </c>
      <c r="K83" s="156">
        <v>3135</v>
      </c>
      <c r="L83" s="156">
        <v>2745</v>
      </c>
      <c r="M83" s="156">
        <v>2801</v>
      </c>
      <c r="N83" s="156">
        <v>2787</v>
      </c>
      <c r="O83" s="156">
        <v>2800</v>
      </c>
      <c r="P83" s="156">
        <v>2789</v>
      </c>
      <c r="Q83" s="156">
        <v>2785</v>
      </c>
      <c r="R83" s="54">
        <v>2819</v>
      </c>
      <c r="S83" s="54">
        <v>2844</v>
      </c>
      <c r="T83" s="54">
        <v>2793</v>
      </c>
      <c r="U83" s="54">
        <v>2596</v>
      </c>
      <c r="W83" s="156">
        <f t="shared" si="116"/>
        <v>610</v>
      </c>
      <c r="X83" s="156">
        <f t="shared" si="90"/>
        <v>3290</v>
      </c>
      <c r="Y83" s="156">
        <f t="shared" si="117"/>
        <v>2801</v>
      </c>
      <c r="Z83" s="54">
        <f t="shared" si="118"/>
        <v>2785</v>
      </c>
      <c r="AA83" s="54">
        <f t="shared" ca="1" si="119"/>
        <v>2596</v>
      </c>
      <c r="AB83" s="45" t="s">
        <v>9</v>
      </c>
      <c r="AD83" s="242">
        <f t="shared" si="120"/>
        <v>0</v>
      </c>
      <c r="AE83" s="242">
        <f t="shared" ca="1" si="121"/>
        <v>0</v>
      </c>
    </row>
    <row r="84" spans="1:31" ht="15.95" customHeight="1" outlineLevel="1" x14ac:dyDescent="0.2">
      <c r="A84" s="61" t="s">
        <v>144</v>
      </c>
      <c r="B84" s="62">
        <v>104211</v>
      </c>
      <c r="C84" s="62">
        <v>173970</v>
      </c>
      <c r="D84" s="62">
        <v>423454</v>
      </c>
      <c r="E84" s="62">
        <v>715092</v>
      </c>
      <c r="F84" s="62">
        <v>894610</v>
      </c>
      <c r="G84" s="62">
        <v>1089334</v>
      </c>
      <c r="H84" s="62">
        <v>1238562</v>
      </c>
      <c r="I84" s="62">
        <f t="shared" ref="I84:N84" si="125">SUM(I85:I98)</f>
        <v>1388413</v>
      </c>
      <c r="J84" s="62">
        <f t="shared" si="125"/>
        <v>1388413</v>
      </c>
      <c r="K84" s="62">
        <f t="shared" si="125"/>
        <v>1382210</v>
      </c>
      <c r="L84" s="62">
        <f t="shared" si="125"/>
        <v>1372986</v>
      </c>
      <c r="M84" s="62">
        <f t="shared" si="125"/>
        <v>1364577</v>
      </c>
      <c r="N84" s="62">
        <f t="shared" si="125"/>
        <v>1355160</v>
      </c>
      <c r="O84" s="62">
        <f t="shared" ref="O84:T84" si="126">SUM(O85:O98)</f>
        <v>1345759</v>
      </c>
      <c r="P84" s="62">
        <f t="shared" si="126"/>
        <v>1336510</v>
      </c>
      <c r="Q84" s="62">
        <f t="shared" si="126"/>
        <v>1325209</v>
      </c>
      <c r="R84" s="62">
        <f t="shared" si="126"/>
        <v>1308682</v>
      </c>
      <c r="S84" s="62">
        <f t="shared" si="126"/>
        <v>1300008</v>
      </c>
      <c r="T84" s="62">
        <f t="shared" si="126"/>
        <v>1304114</v>
      </c>
      <c r="U84" s="62">
        <f t="shared" ref="U84" si="127">SUM(U85:U98)</f>
        <v>1295349</v>
      </c>
      <c r="W84" s="62">
        <f t="shared" si="116"/>
        <v>715092</v>
      </c>
      <c r="X84" s="62">
        <f t="shared" si="90"/>
        <v>1388413</v>
      </c>
      <c r="Y84" s="62">
        <f t="shared" si="117"/>
        <v>1364577</v>
      </c>
      <c r="Z84" s="62">
        <f t="shared" si="118"/>
        <v>1325209</v>
      </c>
      <c r="AA84" s="62">
        <f t="shared" ca="1" si="119"/>
        <v>1295349</v>
      </c>
      <c r="AB84" s="45" t="s">
        <v>9</v>
      </c>
      <c r="AD84" s="242">
        <f t="shared" si="120"/>
        <v>0</v>
      </c>
      <c r="AE84" s="242">
        <f t="shared" ca="1" si="121"/>
        <v>0</v>
      </c>
    </row>
    <row r="85" spans="1:31" ht="15.95" customHeight="1" outlineLevel="1" x14ac:dyDescent="0.2">
      <c r="A85" s="63" t="s">
        <v>135</v>
      </c>
      <c r="B85" s="58">
        <v>0</v>
      </c>
      <c r="C85" s="58">
        <v>0</v>
      </c>
      <c r="D85" s="58">
        <v>0</v>
      </c>
      <c r="E85" s="58">
        <v>0</v>
      </c>
      <c r="F85" s="58">
        <v>0</v>
      </c>
      <c r="G85" s="58">
        <v>0</v>
      </c>
      <c r="H85" s="58">
        <v>0</v>
      </c>
      <c r="I85" s="58">
        <v>0</v>
      </c>
      <c r="J85" s="58">
        <v>0</v>
      </c>
      <c r="K85" s="58">
        <v>0</v>
      </c>
      <c r="L85" s="58">
        <v>0</v>
      </c>
      <c r="M85" s="58">
        <v>104</v>
      </c>
      <c r="N85" s="58">
        <v>152</v>
      </c>
      <c r="O85" s="58">
        <v>200</v>
      </c>
      <c r="P85" s="58">
        <v>205</v>
      </c>
      <c r="Q85" s="58">
        <v>214</v>
      </c>
      <c r="R85" s="58">
        <v>214</v>
      </c>
      <c r="S85" s="58">
        <v>401</v>
      </c>
      <c r="T85" s="58">
        <v>2026</v>
      </c>
      <c r="U85" s="58">
        <v>2064</v>
      </c>
      <c r="W85" s="58">
        <f t="shared" si="116"/>
        <v>0</v>
      </c>
      <c r="X85" s="58">
        <f t="shared" si="90"/>
        <v>0</v>
      </c>
      <c r="Y85" s="58">
        <f t="shared" si="117"/>
        <v>104</v>
      </c>
      <c r="Z85" s="58">
        <f t="shared" si="118"/>
        <v>214</v>
      </c>
      <c r="AA85" s="58">
        <f t="shared" ca="1" si="119"/>
        <v>2064</v>
      </c>
      <c r="AB85" s="45" t="s">
        <v>9</v>
      </c>
      <c r="AD85" s="242">
        <f t="shared" si="120"/>
        <v>0</v>
      </c>
      <c r="AE85" s="242">
        <f t="shared" ca="1" si="121"/>
        <v>0</v>
      </c>
    </row>
    <row r="86" spans="1:31" ht="15.95" customHeight="1" outlineLevel="1" x14ac:dyDescent="0.2">
      <c r="A86" s="63" t="s">
        <v>136</v>
      </c>
      <c r="B86" s="54">
        <v>0</v>
      </c>
      <c r="C86" s="54">
        <v>0</v>
      </c>
      <c r="D86" s="54">
        <v>0</v>
      </c>
      <c r="E86" s="54">
        <v>0</v>
      </c>
      <c r="F86" s="54">
        <v>0</v>
      </c>
      <c r="G86" s="54">
        <v>0</v>
      </c>
      <c r="H86" s="54">
        <v>0</v>
      </c>
      <c r="I86" s="54">
        <v>0</v>
      </c>
      <c r="J86" s="54">
        <v>0</v>
      </c>
      <c r="K86" s="54">
        <v>0</v>
      </c>
      <c r="L86" s="54">
        <v>0</v>
      </c>
      <c r="M86" s="54">
        <v>0</v>
      </c>
      <c r="N86" s="54">
        <v>0</v>
      </c>
      <c r="O86" s="54">
        <v>0</v>
      </c>
      <c r="P86" s="54">
        <v>0</v>
      </c>
      <c r="Q86" s="54">
        <v>0</v>
      </c>
      <c r="R86" s="132">
        <v>0</v>
      </c>
      <c r="S86" s="132">
        <v>0</v>
      </c>
      <c r="T86" s="58">
        <v>0</v>
      </c>
      <c r="U86" s="58">
        <v>0</v>
      </c>
      <c r="W86" s="54">
        <f t="shared" si="116"/>
        <v>0</v>
      </c>
      <c r="X86" s="54">
        <f t="shared" ref="X86:X117" si="128">I86</f>
        <v>0</v>
      </c>
      <c r="Y86" s="54">
        <f t="shared" si="117"/>
        <v>0</v>
      </c>
      <c r="Z86" s="54">
        <f t="shared" si="118"/>
        <v>0</v>
      </c>
      <c r="AA86" s="54">
        <f t="shared" ca="1" si="119"/>
        <v>0</v>
      </c>
      <c r="AB86" s="45" t="s">
        <v>9</v>
      </c>
      <c r="AD86" s="242">
        <f t="shared" si="120"/>
        <v>0</v>
      </c>
      <c r="AE86" s="242">
        <f t="shared" ca="1" si="121"/>
        <v>0</v>
      </c>
    </row>
    <row r="87" spans="1:31" ht="15.95" customHeight="1" outlineLevel="1" x14ac:dyDescent="0.2">
      <c r="A87" s="63" t="s">
        <v>145</v>
      </c>
      <c r="B87" s="54">
        <v>0</v>
      </c>
      <c r="C87" s="54">
        <v>0</v>
      </c>
      <c r="D87" s="54">
        <v>0</v>
      </c>
      <c r="E87" s="54">
        <v>0</v>
      </c>
      <c r="F87" s="54">
        <v>0</v>
      </c>
      <c r="G87" s="54">
        <v>0</v>
      </c>
      <c r="H87" s="54">
        <v>0</v>
      </c>
      <c r="I87" s="54">
        <v>0</v>
      </c>
      <c r="J87" s="54">
        <v>0</v>
      </c>
      <c r="K87" s="54">
        <v>0</v>
      </c>
      <c r="L87" s="54">
        <v>0</v>
      </c>
      <c r="M87" s="54">
        <v>0</v>
      </c>
      <c r="N87" s="54">
        <v>0</v>
      </c>
      <c r="O87" s="54">
        <v>0</v>
      </c>
      <c r="P87" s="54">
        <v>0</v>
      </c>
      <c r="Q87" s="54">
        <v>0</v>
      </c>
      <c r="R87" s="132">
        <v>0</v>
      </c>
      <c r="S87" s="132">
        <v>0</v>
      </c>
      <c r="T87" s="58">
        <v>0</v>
      </c>
      <c r="U87" s="58">
        <v>0</v>
      </c>
      <c r="W87" s="54">
        <f t="shared" si="116"/>
        <v>0</v>
      </c>
      <c r="X87" s="54">
        <f t="shared" si="128"/>
        <v>0</v>
      </c>
      <c r="Y87" s="54">
        <f t="shared" si="117"/>
        <v>0</v>
      </c>
      <c r="Z87" s="54">
        <f t="shared" si="118"/>
        <v>0</v>
      </c>
      <c r="AA87" s="54">
        <f t="shared" ca="1" si="119"/>
        <v>0</v>
      </c>
      <c r="AB87" s="45" t="s">
        <v>9</v>
      </c>
      <c r="AD87" s="242">
        <f t="shared" si="120"/>
        <v>0</v>
      </c>
      <c r="AE87" s="242">
        <f t="shared" ca="1" si="121"/>
        <v>0</v>
      </c>
    </row>
    <row r="88" spans="1:31" ht="15.95" customHeight="1" outlineLevel="1" x14ac:dyDescent="0.2">
      <c r="A88" s="63" t="s">
        <v>134</v>
      </c>
      <c r="B88" s="54">
        <v>0</v>
      </c>
      <c r="C88" s="54">
        <v>0</v>
      </c>
      <c r="D88" s="54">
        <v>0</v>
      </c>
      <c r="E88" s="54">
        <v>0</v>
      </c>
      <c r="F88" s="54">
        <v>0</v>
      </c>
      <c r="G88" s="54">
        <v>0</v>
      </c>
      <c r="H88" s="54">
        <v>0</v>
      </c>
      <c r="I88" s="54">
        <v>0</v>
      </c>
      <c r="J88" s="54">
        <v>0</v>
      </c>
      <c r="K88" s="54">
        <v>0</v>
      </c>
      <c r="L88" s="54">
        <v>0</v>
      </c>
      <c r="M88" s="54">
        <v>0</v>
      </c>
      <c r="N88" s="54">
        <v>0</v>
      </c>
      <c r="O88" s="54">
        <v>0</v>
      </c>
      <c r="P88" s="54">
        <v>0</v>
      </c>
      <c r="Q88" s="54">
        <v>0</v>
      </c>
      <c r="R88" s="54">
        <v>0</v>
      </c>
      <c r="S88" s="54">
        <v>0</v>
      </c>
      <c r="T88" s="58">
        <v>0</v>
      </c>
      <c r="U88" s="58">
        <v>0</v>
      </c>
      <c r="W88" s="54">
        <f t="shared" si="116"/>
        <v>0</v>
      </c>
      <c r="X88" s="54">
        <f t="shared" si="128"/>
        <v>0</v>
      </c>
      <c r="Y88" s="54">
        <f t="shared" si="117"/>
        <v>0</v>
      </c>
      <c r="Z88" s="54">
        <f t="shared" si="118"/>
        <v>0</v>
      </c>
      <c r="AA88" s="54">
        <f t="shared" ca="1" si="119"/>
        <v>0</v>
      </c>
      <c r="AB88" s="45" t="s">
        <v>9</v>
      </c>
      <c r="AD88" s="242">
        <f t="shared" si="120"/>
        <v>0</v>
      </c>
      <c r="AE88" s="242">
        <f t="shared" ca="1" si="121"/>
        <v>0</v>
      </c>
    </row>
    <row r="89" spans="1:31" ht="15.95" customHeight="1" outlineLevel="1" x14ac:dyDescent="0.2">
      <c r="A89" s="63" t="s">
        <v>137</v>
      </c>
      <c r="B89" s="54">
        <v>0</v>
      </c>
      <c r="C89" s="54">
        <v>0</v>
      </c>
      <c r="D89" s="54">
        <v>0</v>
      </c>
      <c r="E89" s="54">
        <v>0</v>
      </c>
      <c r="F89" s="54">
        <v>0</v>
      </c>
      <c r="G89" s="54">
        <v>0</v>
      </c>
      <c r="H89" s="54">
        <v>0</v>
      </c>
      <c r="I89" s="54">
        <v>0</v>
      </c>
      <c r="J89" s="54">
        <v>0</v>
      </c>
      <c r="K89" s="54">
        <v>0</v>
      </c>
      <c r="L89" s="54">
        <v>0</v>
      </c>
      <c r="M89" s="54">
        <v>0</v>
      </c>
      <c r="N89" s="54">
        <v>0</v>
      </c>
      <c r="O89" s="54">
        <v>0</v>
      </c>
      <c r="P89" s="54">
        <v>0</v>
      </c>
      <c r="Q89" s="54">
        <v>0</v>
      </c>
      <c r="R89" s="132">
        <v>0</v>
      </c>
      <c r="S89" s="132">
        <v>0</v>
      </c>
      <c r="T89" s="58">
        <v>0</v>
      </c>
      <c r="U89" s="58">
        <v>0</v>
      </c>
      <c r="W89" s="54">
        <f t="shared" si="116"/>
        <v>0</v>
      </c>
      <c r="X89" s="54">
        <f t="shared" si="128"/>
        <v>0</v>
      </c>
      <c r="Y89" s="54">
        <f t="shared" si="117"/>
        <v>0</v>
      </c>
      <c r="Z89" s="54">
        <f t="shared" si="118"/>
        <v>0</v>
      </c>
      <c r="AA89" s="54">
        <f t="shared" ca="1" si="119"/>
        <v>0</v>
      </c>
      <c r="AB89" s="45" t="s">
        <v>9</v>
      </c>
      <c r="AD89" s="242">
        <f t="shared" si="120"/>
        <v>0</v>
      </c>
      <c r="AE89" s="242">
        <f t="shared" ca="1" si="121"/>
        <v>0</v>
      </c>
    </row>
    <row r="90" spans="1:31" ht="15.95" customHeight="1" outlineLevel="1" x14ac:dyDescent="0.2">
      <c r="A90" s="63" t="s">
        <v>146</v>
      </c>
      <c r="B90" s="54">
        <v>0</v>
      </c>
      <c r="C90" s="54">
        <v>0</v>
      </c>
      <c r="D90" s="54">
        <v>0</v>
      </c>
      <c r="E90" s="54">
        <v>0</v>
      </c>
      <c r="F90" s="54">
        <v>0</v>
      </c>
      <c r="G90" s="54">
        <v>0</v>
      </c>
      <c r="H90" s="54">
        <v>0</v>
      </c>
      <c r="I90" s="54">
        <v>0</v>
      </c>
      <c r="J90" s="54">
        <v>0</v>
      </c>
      <c r="K90" s="54">
        <v>0</v>
      </c>
      <c r="L90" s="54">
        <v>0</v>
      </c>
      <c r="M90" s="54">
        <v>0</v>
      </c>
      <c r="N90" s="54">
        <v>0</v>
      </c>
      <c r="O90" s="54">
        <v>0</v>
      </c>
      <c r="P90" s="54">
        <v>0</v>
      </c>
      <c r="Q90" s="54">
        <v>0</v>
      </c>
      <c r="R90" s="132">
        <v>0</v>
      </c>
      <c r="S90" s="132">
        <v>0</v>
      </c>
      <c r="T90" s="58">
        <v>0</v>
      </c>
      <c r="U90" s="58">
        <v>0</v>
      </c>
      <c r="W90" s="54">
        <f t="shared" si="116"/>
        <v>0</v>
      </c>
      <c r="X90" s="54">
        <f t="shared" si="128"/>
        <v>0</v>
      </c>
      <c r="Y90" s="54">
        <f t="shared" si="117"/>
        <v>0</v>
      </c>
      <c r="Z90" s="54">
        <f t="shared" si="118"/>
        <v>0</v>
      </c>
      <c r="AA90" s="54">
        <f t="shared" ca="1" si="119"/>
        <v>0</v>
      </c>
      <c r="AB90" s="45" t="s">
        <v>9</v>
      </c>
      <c r="AD90" s="242">
        <f t="shared" si="120"/>
        <v>0</v>
      </c>
      <c r="AE90" s="242">
        <f t="shared" ca="1" si="121"/>
        <v>0</v>
      </c>
    </row>
    <row r="91" spans="1:31" ht="15.95" customHeight="1" outlineLevel="1" x14ac:dyDescent="0.2">
      <c r="A91" s="63" t="s">
        <v>138</v>
      </c>
      <c r="B91" s="54">
        <v>0</v>
      </c>
      <c r="C91" s="54">
        <v>0</v>
      </c>
      <c r="D91" s="54">
        <v>0</v>
      </c>
      <c r="E91" s="54">
        <v>0</v>
      </c>
      <c r="F91" s="54">
        <v>0</v>
      </c>
      <c r="G91" s="54">
        <v>0</v>
      </c>
      <c r="H91" s="54">
        <v>0</v>
      </c>
      <c r="I91" s="54">
        <v>0</v>
      </c>
      <c r="J91" s="54">
        <v>0</v>
      </c>
      <c r="K91" s="54">
        <v>0</v>
      </c>
      <c r="L91" s="54">
        <v>0</v>
      </c>
      <c r="M91" s="54">
        <v>0</v>
      </c>
      <c r="N91" s="54">
        <v>0</v>
      </c>
      <c r="O91" s="54">
        <v>0</v>
      </c>
      <c r="P91" s="54">
        <v>0</v>
      </c>
      <c r="Q91" s="54">
        <v>0</v>
      </c>
      <c r="R91" s="132">
        <v>0</v>
      </c>
      <c r="S91" s="132">
        <v>0</v>
      </c>
      <c r="T91" s="58">
        <v>0</v>
      </c>
      <c r="U91" s="58">
        <v>0</v>
      </c>
      <c r="W91" s="54">
        <f t="shared" si="116"/>
        <v>0</v>
      </c>
      <c r="X91" s="54">
        <f t="shared" si="128"/>
        <v>0</v>
      </c>
      <c r="Y91" s="54">
        <f t="shared" si="117"/>
        <v>0</v>
      </c>
      <c r="Z91" s="54">
        <f t="shared" si="118"/>
        <v>0</v>
      </c>
      <c r="AA91" s="54">
        <f t="shared" ca="1" si="119"/>
        <v>0</v>
      </c>
      <c r="AB91" s="45" t="s">
        <v>9</v>
      </c>
      <c r="AD91" s="242">
        <f t="shared" si="120"/>
        <v>0</v>
      </c>
      <c r="AE91" s="242">
        <f t="shared" ca="1" si="121"/>
        <v>0</v>
      </c>
    </row>
    <row r="92" spans="1:31" ht="15.95" customHeight="1" outlineLevel="1" x14ac:dyDescent="0.2">
      <c r="A92" s="63" t="s">
        <v>139</v>
      </c>
      <c r="B92" s="54">
        <v>0</v>
      </c>
      <c r="C92" s="54">
        <v>0</v>
      </c>
      <c r="D92" s="54">
        <v>0</v>
      </c>
      <c r="E92" s="54">
        <v>0</v>
      </c>
      <c r="F92" s="54">
        <v>0</v>
      </c>
      <c r="G92" s="54">
        <v>0</v>
      </c>
      <c r="H92" s="54">
        <v>0</v>
      </c>
      <c r="I92" s="54">
        <v>0</v>
      </c>
      <c r="J92" s="54">
        <v>0</v>
      </c>
      <c r="K92" s="54">
        <v>0</v>
      </c>
      <c r="L92" s="54">
        <v>0</v>
      </c>
      <c r="M92" s="54">
        <v>0</v>
      </c>
      <c r="N92" s="54">
        <v>0</v>
      </c>
      <c r="O92" s="54">
        <v>0</v>
      </c>
      <c r="P92" s="54">
        <v>0</v>
      </c>
      <c r="Q92" s="54">
        <v>0</v>
      </c>
      <c r="R92" s="132">
        <v>0</v>
      </c>
      <c r="S92" s="132">
        <v>0</v>
      </c>
      <c r="T92" s="58">
        <v>0</v>
      </c>
      <c r="U92" s="58">
        <v>0</v>
      </c>
      <c r="W92" s="54">
        <f t="shared" si="116"/>
        <v>0</v>
      </c>
      <c r="X92" s="54">
        <f t="shared" si="128"/>
        <v>0</v>
      </c>
      <c r="Y92" s="54">
        <f t="shared" si="117"/>
        <v>0</v>
      </c>
      <c r="Z92" s="54">
        <f t="shared" si="118"/>
        <v>0</v>
      </c>
      <c r="AA92" s="54">
        <f t="shared" ca="1" si="119"/>
        <v>0</v>
      </c>
      <c r="AB92" s="45" t="s">
        <v>9</v>
      </c>
      <c r="AD92" s="242">
        <f t="shared" si="120"/>
        <v>0</v>
      </c>
      <c r="AE92" s="242">
        <f t="shared" ca="1" si="121"/>
        <v>0</v>
      </c>
    </row>
    <row r="93" spans="1:31" ht="15.95" customHeight="1" outlineLevel="1" x14ac:dyDescent="0.2">
      <c r="A93" s="63" t="s">
        <v>140</v>
      </c>
      <c r="B93" s="54">
        <v>6996</v>
      </c>
      <c r="C93" s="54">
        <v>6996</v>
      </c>
      <c r="D93" s="54">
        <v>0</v>
      </c>
      <c r="E93" s="54">
        <v>0</v>
      </c>
      <c r="F93" s="54">
        <v>0</v>
      </c>
      <c r="G93" s="54">
        <v>0</v>
      </c>
      <c r="H93" s="54">
        <v>0</v>
      </c>
      <c r="I93" s="54">
        <v>0</v>
      </c>
      <c r="J93" s="54">
        <v>0</v>
      </c>
      <c r="K93" s="54">
        <v>103</v>
      </c>
      <c r="L93" s="54">
        <v>103</v>
      </c>
      <c r="M93" s="54">
        <v>94</v>
      </c>
      <c r="N93" s="54">
        <v>94</v>
      </c>
      <c r="O93" s="54">
        <v>94</v>
      </c>
      <c r="P93" s="54">
        <v>94</v>
      </c>
      <c r="Q93" s="54">
        <v>94</v>
      </c>
      <c r="R93" s="54">
        <v>94</v>
      </c>
      <c r="S93" s="54">
        <v>94</v>
      </c>
      <c r="T93" s="58">
        <v>94</v>
      </c>
      <c r="U93" s="58">
        <v>0</v>
      </c>
      <c r="W93" s="54">
        <f t="shared" si="116"/>
        <v>0</v>
      </c>
      <c r="X93" s="54">
        <f t="shared" si="128"/>
        <v>0</v>
      </c>
      <c r="Y93" s="54">
        <f t="shared" si="117"/>
        <v>94</v>
      </c>
      <c r="Z93" s="54">
        <f t="shared" si="118"/>
        <v>94</v>
      </c>
      <c r="AA93" s="54">
        <f t="shared" ca="1" si="119"/>
        <v>0</v>
      </c>
      <c r="AB93" s="45" t="s">
        <v>9</v>
      </c>
      <c r="AD93" s="242">
        <f t="shared" si="120"/>
        <v>0</v>
      </c>
      <c r="AE93" s="242">
        <f t="shared" ca="1" si="121"/>
        <v>0</v>
      </c>
    </row>
    <row r="94" spans="1:31" ht="15.95" customHeight="1" outlineLevel="1" x14ac:dyDescent="0.2">
      <c r="A94" s="63" t="s">
        <v>142</v>
      </c>
      <c r="B94" s="54">
        <v>0</v>
      </c>
      <c r="C94" s="54">
        <v>0</v>
      </c>
      <c r="D94" s="54">
        <v>0</v>
      </c>
      <c r="E94" s="54">
        <v>0</v>
      </c>
      <c r="F94" s="54">
        <v>0</v>
      </c>
      <c r="G94" s="54">
        <v>0</v>
      </c>
      <c r="H94" s="54">
        <v>0</v>
      </c>
      <c r="I94" s="54">
        <v>0</v>
      </c>
      <c r="J94" s="54">
        <v>0</v>
      </c>
      <c r="K94" s="54">
        <v>0</v>
      </c>
      <c r="L94" s="54">
        <v>0</v>
      </c>
      <c r="M94" s="54">
        <v>0</v>
      </c>
      <c r="N94" s="54">
        <v>0</v>
      </c>
      <c r="O94" s="54">
        <v>0</v>
      </c>
      <c r="P94" s="54">
        <v>0</v>
      </c>
      <c r="Q94" s="54">
        <v>0</v>
      </c>
      <c r="R94" s="132">
        <v>0</v>
      </c>
      <c r="S94" s="132">
        <v>0</v>
      </c>
      <c r="T94" s="58">
        <v>0</v>
      </c>
      <c r="U94" s="58">
        <v>0</v>
      </c>
      <c r="W94" s="54">
        <f t="shared" si="116"/>
        <v>0</v>
      </c>
      <c r="X94" s="54">
        <f t="shared" si="128"/>
        <v>0</v>
      </c>
      <c r="Y94" s="54">
        <f t="shared" si="117"/>
        <v>0</v>
      </c>
      <c r="Z94" s="54">
        <f t="shared" si="118"/>
        <v>0</v>
      </c>
      <c r="AA94" s="54">
        <f t="shared" ca="1" si="119"/>
        <v>0</v>
      </c>
      <c r="AB94" s="45" t="s">
        <v>9</v>
      </c>
      <c r="AD94" s="242">
        <f t="shared" si="120"/>
        <v>0</v>
      </c>
      <c r="AE94" s="242">
        <f t="shared" ca="1" si="121"/>
        <v>0</v>
      </c>
    </row>
    <row r="95" spans="1:31" ht="15.95" customHeight="1" outlineLevel="1" x14ac:dyDescent="0.2">
      <c r="A95" s="63" t="s">
        <v>143</v>
      </c>
      <c r="B95" s="54">
        <v>0</v>
      </c>
      <c r="C95" s="54">
        <v>0</v>
      </c>
      <c r="D95" s="54">
        <v>0</v>
      </c>
      <c r="E95" s="54">
        <v>0</v>
      </c>
      <c r="F95" s="54">
        <v>0</v>
      </c>
      <c r="G95" s="54">
        <v>0</v>
      </c>
      <c r="H95" s="54">
        <v>0</v>
      </c>
      <c r="I95" s="54">
        <v>0</v>
      </c>
      <c r="J95" s="54">
        <v>0</v>
      </c>
      <c r="K95" s="54">
        <v>0</v>
      </c>
      <c r="L95" s="54">
        <v>0</v>
      </c>
      <c r="M95" s="54">
        <v>0</v>
      </c>
      <c r="N95" s="54">
        <v>0</v>
      </c>
      <c r="O95" s="54">
        <v>0</v>
      </c>
      <c r="P95" s="54">
        <v>0</v>
      </c>
      <c r="Q95" s="54">
        <v>0</v>
      </c>
      <c r="R95" s="132">
        <v>0</v>
      </c>
      <c r="S95" s="132">
        <v>0</v>
      </c>
      <c r="T95" s="58">
        <v>0</v>
      </c>
      <c r="U95" s="58">
        <v>0</v>
      </c>
      <c r="W95" s="54">
        <f t="shared" si="116"/>
        <v>0</v>
      </c>
      <c r="X95" s="54">
        <f t="shared" si="128"/>
        <v>0</v>
      </c>
      <c r="Y95" s="54">
        <f t="shared" si="117"/>
        <v>0</v>
      </c>
      <c r="Z95" s="54">
        <f t="shared" si="118"/>
        <v>0</v>
      </c>
      <c r="AA95" s="54">
        <f t="shared" ca="1" si="119"/>
        <v>0</v>
      </c>
      <c r="AB95" s="45" t="s">
        <v>9</v>
      </c>
      <c r="AD95" s="242">
        <f t="shared" si="120"/>
        <v>0</v>
      </c>
      <c r="AE95" s="242">
        <f t="shared" ca="1" si="121"/>
        <v>0</v>
      </c>
    </row>
    <row r="96" spans="1:31" ht="15.95" customHeight="1" outlineLevel="1" x14ac:dyDescent="0.2">
      <c r="A96" s="63" t="s">
        <v>147</v>
      </c>
      <c r="B96" s="54">
        <v>0</v>
      </c>
      <c r="C96" s="54">
        <v>0</v>
      </c>
      <c r="D96" s="54">
        <v>0</v>
      </c>
      <c r="E96" s="54">
        <v>0</v>
      </c>
      <c r="F96" s="54">
        <v>0</v>
      </c>
      <c r="G96" s="54">
        <v>0</v>
      </c>
      <c r="H96" s="54">
        <v>0</v>
      </c>
      <c r="I96" s="54">
        <v>0</v>
      </c>
      <c r="J96" s="54">
        <v>0</v>
      </c>
      <c r="K96" s="54">
        <v>0</v>
      </c>
      <c r="L96" s="54">
        <v>0</v>
      </c>
      <c r="M96" s="54">
        <v>0</v>
      </c>
      <c r="N96" s="54">
        <v>0</v>
      </c>
      <c r="O96" s="54">
        <v>0</v>
      </c>
      <c r="P96" s="54">
        <v>0</v>
      </c>
      <c r="Q96" s="54">
        <v>0</v>
      </c>
      <c r="R96" s="132">
        <v>0</v>
      </c>
      <c r="S96" s="132">
        <v>0</v>
      </c>
      <c r="T96" s="58">
        <v>0</v>
      </c>
      <c r="U96" s="58">
        <v>0</v>
      </c>
      <c r="W96" s="54">
        <f t="shared" si="116"/>
        <v>0</v>
      </c>
      <c r="X96" s="54">
        <f t="shared" si="128"/>
        <v>0</v>
      </c>
      <c r="Y96" s="54">
        <f t="shared" si="117"/>
        <v>0</v>
      </c>
      <c r="Z96" s="54">
        <f t="shared" si="118"/>
        <v>0</v>
      </c>
      <c r="AA96" s="54">
        <f t="shared" ca="1" si="119"/>
        <v>0</v>
      </c>
      <c r="AB96" s="45" t="s">
        <v>9</v>
      </c>
      <c r="AD96" s="242">
        <f t="shared" si="120"/>
        <v>0</v>
      </c>
      <c r="AE96" s="242">
        <f t="shared" ca="1" si="121"/>
        <v>0</v>
      </c>
    </row>
    <row r="97" spans="1:31" ht="15.95" customHeight="1" outlineLevel="1" x14ac:dyDescent="0.2">
      <c r="A97" s="63" t="s">
        <v>148</v>
      </c>
      <c r="B97" s="54">
        <v>96934</v>
      </c>
      <c r="C97" s="54">
        <v>166619</v>
      </c>
      <c r="D97" s="54">
        <v>421585</v>
      </c>
      <c r="E97" s="54">
        <v>713135</v>
      </c>
      <c r="F97" s="54">
        <v>892196</v>
      </c>
      <c r="G97" s="54">
        <v>1085725</v>
      </c>
      <c r="H97" s="54">
        <v>1234874</v>
      </c>
      <c r="I97" s="54">
        <v>1355270</v>
      </c>
      <c r="J97" s="54">
        <v>1355270</v>
      </c>
      <c r="K97" s="54">
        <v>1348993</v>
      </c>
      <c r="L97" s="54">
        <v>1339812</v>
      </c>
      <c r="M97" s="54">
        <v>1331351</v>
      </c>
      <c r="N97" s="54">
        <v>1321929</v>
      </c>
      <c r="O97" s="54">
        <v>1312522</v>
      </c>
      <c r="P97" s="54">
        <v>1303311</v>
      </c>
      <c r="Q97" s="54">
        <v>1292044</v>
      </c>
      <c r="R97" s="54">
        <v>1275560</v>
      </c>
      <c r="S97" s="54">
        <v>1266742</v>
      </c>
      <c r="T97" s="58">
        <v>1269266</v>
      </c>
      <c r="U97" s="58">
        <v>1260600</v>
      </c>
      <c r="W97" s="54">
        <f t="shared" si="116"/>
        <v>713135</v>
      </c>
      <c r="X97" s="54">
        <f t="shared" si="128"/>
        <v>1355270</v>
      </c>
      <c r="Y97" s="54">
        <f t="shared" si="117"/>
        <v>1331351</v>
      </c>
      <c r="Z97" s="54">
        <f t="shared" si="118"/>
        <v>1292044</v>
      </c>
      <c r="AA97" s="54">
        <f t="shared" ca="1" si="119"/>
        <v>1260600</v>
      </c>
      <c r="AB97" s="45" t="s">
        <v>9</v>
      </c>
      <c r="AD97" s="242">
        <f t="shared" si="120"/>
        <v>0</v>
      </c>
      <c r="AE97" s="242">
        <f t="shared" ca="1" si="121"/>
        <v>0</v>
      </c>
    </row>
    <row r="98" spans="1:31" ht="15.95" customHeight="1" outlineLevel="1" x14ac:dyDescent="0.2">
      <c r="A98" s="63" t="s">
        <v>149</v>
      </c>
      <c r="B98" s="54">
        <v>281</v>
      </c>
      <c r="C98" s="54">
        <v>355</v>
      </c>
      <c r="D98" s="54">
        <v>1869</v>
      </c>
      <c r="E98" s="54">
        <v>1957</v>
      </c>
      <c r="F98" s="54">
        <v>2414</v>
      </c>
      <c r="G98" s="54">
        <v>3609</v>
      </c>
      <c r="H98" s="54">
        <v>3688</v>
      </c>
      <c r="I98" s="54">
        <v>33143</v>
      </c>
      <c r="J98" s="54">
        <v>33143</v>
      </c>
      <c r="K98" s="54">
        <v>33114</v>
      </c>
      <c r="L98" s="54">
        <v>33071</v>
      </c>
      <c r="M98" s="54">
        <v>33028</v>
      </c>
      <c r="N98" s="54">
        <v>32985</v>
      </c>
      <c r="O98" s="54">
        <v>32943</v>
      </c>
      <c r="P98" s="54">
        <v>32900</v>
      </c>
      <c r="Q98" s="54">
        <v>32857</v>
      </c>
      <c r="R98" s="54">
        <v>32814</v>
      </c>
      <c r="S98" s="54">
        <v>32771</v>
      </c>
      <c r="T98" s="58">
        <v>32728</v>
      </c>
      <c r="U98" s="58">
        <v>32685</v>
      </c>
      <c r="W98" s="54">
        <f t="shared" si="116"/>
        <v>1957</v>
      </c>
      <c r="X98" s="54">
        <f t="shared" si="128"/>
        <v>33143</v>
      </c>
      <c r="Y98" s="54">
        <f t="shared" si="117"/>
        <v>33028</v>
      </c>
      <c r="Z98" s="54">
        <f t="shared" si="118"/>
        <v>32857</v>
      </c>
      <c r="AA98" s="54">
        <f t="shared" ca="1" si="119"/>
        <v>32685</v>
      </c>
      <c r="AB98" s="45" t="s">
        <v>9</v>
      </c>
      <c r="AD98" s="242">
        <f t="shared" si="120"/>
        <v>0</v>
      </c>
      <c r="AE98" s="242">
        <f t="shared" ca="1" si="121"/>
        <v>0</v>
      </c>
    </row>
    <row r="99" spans="1:31" ht="15.95" customHeight="1" x14ac:dyDescent="0.2">
      <c r="A99" s="43" t="s">
        <v>150</v>
      </c>
      <c r="B99" s="144">
        <f t="shared" ref="B99:G99" si="129">B100+B113+B126</f>
        <v>1092269</v>
      </c>
      <c r="C99" s="144">
        <f t="shared" si="129"/>
        <v>1126953</v>
      </c>
      <c r="D99" s="144">
        <f t="shared" si="129"/>
        <v>1142357</v>
      </c>
      <c r="E99" s="144">
        <f t="shared" si="129"/>
        <v>1147375</v>
      </c>
      <c r="F99" s="144">
        <f t="shared" si="129"/>
        <v>1140979</v>
      </c>
      <c r="G99" s="144">
        <f t="shared" si="129"/>
        <v>1188497</v>
      </c>
      <c r="H99" s="144">
        <f t="shared" ref="H99:M99" si="130">H100+H113+H126</f>
        <v>1281282</v>
      </c>
      <c r="I99" s="144">
        <f t="shared" si="130"/>
        <v>1477569</v>
      </c>
      <c r="J99" s="144">
        <f t="shared" si="130"/>
        <v>1484881</v>
      </c>
      <c r="K99" s="144">
        <f t="shared" si="130"/>
        <v>1514509</v>
      </c>
      <c r="L99" s="144">
        <f t="shared" si="130"/>
        <v>1501717</v>
      </c>
      <c r="M99" s="144">
        <f t="shared" si="130"/>
        <v>1456249</v>
      </c>
      <c r="N99" s="144">
        <f t="shared" ref="N99:O99" si="131">N100+N113+N126</f>
        <v>1461423</v>
      </c>
      <c r="O99" s="144">
        <f t="shared" si="131"/>
        <v>1446569</v>
      </c>
      <c r="P99" s="144">
        <f t="shared" ref="P99:T99" si="132">P100+P113+P126</f>
        <v>1461098</v>
      </c>
      <c r="Q99" s="144">
        <f t="shared" si="132"/>
        <v>1452510</v>
      </c>
      <c r="R99" s="144">
        <f t="shared" si="132"/>
        <v>1420690</v>
      </c>
      <c r="S99" s="144">
        <f t="shared" si="132"/>
        <v>1420468</v>
      </c>
      <c r="T99" s="144">
        <f t="shared" si="132"/>
        <v>1401358</v>
      </c>
      <c r="U99" s="144">
        <f t="shared" ref="U99" si="133">U100+U113+U126</f>
        <v>1423495</v>
      </c>
      <c r="W99" s="44">
        <f t="shared" si="116"/>
        <v>1147375</v>
      </c>
      <c r="X99" s="44">
        <f t="shared" si="128"/>
        <v>1477569</v>
      </c>
      <c r="Y99" s="44">
        <f t="shared" si="117"/>
        <v>1456249</v>
      </c>
      <c r="Z99" s="44">
        <f t="shared" si="118"/>
        <v>1452510</v>
      </c>
      <c r="AA99" s="44">
        <f t="shared" ca="1" si="119"/>
        <v>1423495</v>
      </c>
      <c r="AB99" s="45" t="s">
        <v>9</v>
      </c>
      <c r="AD99" s="242">
        <f t="shared" si="120"/>
        <v>0</v>
      </c>
      <c r="AE99" s="242">
        <f t="shared" ca="1" si="121"/>
        <v>0</v>
      </c>
    </row>
    <row r="100" spans="1:31" ht="15.95" customHeight="1" outlineLevel="1" x14ac:dyDescent="0.2">
      <c r="A100" s="61" t="s">
        <v>151</v>
      </c>
      <c r="B100" s="62">
        <v>9029</v>
      </c>
      <c r="C100" s="62">
        <v>30128</v>
      </c>
      <c r="D100" s="62">
        <v>40885</v>
      </c>
      <c r="E100" s="62">
        <v>92636</v>
      </c>
      <c r="F100" s="62">
        <v>12927</v>
      </c>
      <c r="G100" s="62">
        <v>65589</v>
      </c>
      <c r="H100" s="62">
        <v>20742</v>
      </c>
      <c r="I100" s="62">
        <f t="shared" ref="I100:N100" si="134">SUM(I101:I112)</f>
        <v>239721</v>
      </c>
      <c r="J100" s="62">
        <f t="shared" si="134"/>
        <v>195103</v>
      </c>
      <c r="K100" s="62">
        <f t="shared" si="134"/>
        <v>196138</v>
      </c>
      <c r="L100" s="62">
        <f t="shared" si="134"/>
        <v>153937</v>
      </c>
      <c r="M100" s="62">
        <f t="shared" si="134"/>
        <v>120503</v>
      </c>
      <c r="N100" s="62">
        <f t="shared" si="134"/>
        <v>126266</v>
      </c>
      <c r="O100" s="62">
        <f t="shared" ref="O100" si="135">SUM(O101:O112)</f>
        <v>108880</v>
      </c>
      <c r="P100" s="62">
        <f>SUM(P101:P112)</f>
        <v>170240</v>
      </c>
      <c r="Q100" s="62">
        <f t="shared" ref="Q100:T100" si="136">SUM(Q101:Q112)</f>
        <v>183453</v>
      </c>
      <c r="R100" s="62">
        <f t="shared" si="136"/>
        <v>186782</v>
      </c>
      <c r="S100" s="62">
        <f t="shared" si="136"/>
        <v>183905</v>
      </c>
      <c r="T100" s="62">
        <f t="shared" si="136"/>
        <v>201796</v>
      </c>
      <c r="U100" s="62">
        <f t="shared" ref="U100" si="137">SUM(U101:U112)</f>
        <v>221978</v>
      </c>
      <c r="W100" s="62">
        <f t="shared" si="116"/>
        <v>92636</v>
      </c>
      <c r="X100" s="62">
        <f t="shared" si="128"/>
        <v>239721</v>
      </c>
      <c r="Y100" s="62">
        <f t="shared" si="117"/>
        <v>120503</v>
      </c>
      <c r="Z100" s="62">
        <f t="shared" si="118"/>
        <v>183453</v>
      </c>
      <c r="AA100" s="62">
        <f t="shared" ca="1" si="119"/>
        <v>221978</v>
      </c>
      <c r="AB100" s="45" t="s">
        <v>9</v>
      </c>
      <c r="AD100" s="242">
        <f t="shared" si="120"/>
        <v>0</v>
      </c>
      <c r="AE100" s="242">
        <f t="shared" ca="1" si="121"/>
        <v>0</v>
      </c>
    </row>
    <row r="101" spans="1:31" ht="15.95" customHeight="1" outlineLevel="1" x14ac:dyDescent="0.2">
      <c r="A101" s="63" t="s">
        <v>152</v>
      </c>
      <c r="B101" s="54">
        <v>0</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W101" s="54">
        <f t="shared" si="116"/>
        <v>0</v>
      </c>
      <c r="X101" s="54">
        <f t="shared" si="128"/>
        <v>0</v>
      </c>
      <c r="Y101" s="54">
        <f t="shared" si="117"/>
        <v>0</v>
      </c>
      <c r="Z101" s="54">
        <f t="shared" si="118"/>
        <v>0</v>
      </c>
      <c r="AA101" s="54">
        <f t="shared" ca="1" si="119"/>
        <v>0</v>
      </c>
      <c r="AB101" s="45" t="s">
        <v>9</v>
      </c>
      <c r="AD101" s="242">
        <f t="shared" si="120"/>
        <v>0</v>
      </c>
      <c r="AE101" s="242">
        <f t="shared" ca="1" si="121"/>
        <v>0</v>
      </c>
    </row>
    <row r="102" spans="1:31" ht="15.95" customHeight="1" outlineLevel="1" x14ac:dyDescent="0.2">
      <c r="A102" s="63" t="s">
        <v>153</v>
      </c>
      <c r="B102" s="54">
        <v>-1160</v>
      </c>
      <c r="C102" s="54">
        <v>16136</v>
      </c>
      <c r="D102" s="54">
        <v>-1114</v>
      </c>
      <c r="E102" s="54">
        <v>16990</v>
      </c>
      <c r="F102" s="54">
        <v>-774</v>
      </c>
      <c r="G102" s="54">
        <v>16542</v>
      </c>
      <c r="H102" s="54">
        <v>-760</v>
      </c>
      <c r="I102" s="54">
        <v>17914</v>
      </c>
      <c r="J102" s="54">
        <v>-297</v>
      </c>
      <c r="K102" s="54">
        <v>18841</v>
      </c>
      <c r="L102" s="54">
        <v>-445</v>
      </c>
      <c r="M102" s="54">
        <v>20180</v>
      </c>
      <c r="N102" s="54">
        <v>32186</v>
      </c>
      <c r="O102" s="54">
        <v>62161</v>
      </c>
      <c r="P102" s="54">
        <v>72064</v>
      </c>
      <c r="Q102" s="54">
        <v>102668</v>
      </c>
      <c r="R102" s="132">
        <v>111157</v>
      </c>
      <c r="S102" s="132">
        <v>133479</v>
      </c>
      <c r="T102" s="54">
        <v>140356</v>
      </c>
      <c r="U102" s="54">
        <v>162271</v>
      </c>
      <c r="W102" s="54">
        <f t="shared" ref="W102:W133" si="138">E102</f>
        <v>16990</v>
      </c>
      <c r="X102" s="54">
        <f t="shared" si="128"/>
        <v>17914</v>
      </c>
      <c r="Y102" s="54">
        <f t="shared" ref="Y102:Y133" si="139">M102</f>
        <v>20180</v>
      </c>
      <c r="Z102" s="54">
        <f t="shared" ref="Z102:Z133" si="140">Q102</f>
        <v>102668</v>
      </c>
      <c r="AA102" s="54">
        <f t="shared" ref="AA102:AA133" ca="1" si="141">OFFSET(V102,0,-1)</f>
        <v>162271</v>
      </c>
      <c r="AB102" s="45" t="s">
        <v>9</v>
      </c>
      <c r="AD102" s="242">
        <f t="shared" si="120"/>
        <v>0</v>
      </c>
      <c r="AE102" s="242">
        <f t="shared" ca="1" si="121"/>
        <v>0</v>
      </c>
    </row>
    <row r="103" spans="1:31" ht="15.95" customHeight="1" outlineLevel="1" x14ac:dyDescent="0.2">
      <c r="A103" s="63" t="s">
        <v>154</v>
      </c>
      <c r="B103" s="54">
        <v>6953</v>
      </c>
      <c r="C103" s="54">
        <v>8652</v>
      </c>
      <c r="D103" s="54">
        <v>23528</v>
      </c>
      <c r="E103" s="54">
        <v>6186</v>
      </c>
      <c r="F103" s="54">
        <v>5746</v>
      </c>
      <c r="G103" s="54">
        <v>42580</v>
      </c>
      <c r="H103" s="54">
        <v>16685</v>
      </c>
      <c r="I103" s="54">
        <v>27797</v>
      </c>
      <c r="J103" s="54">
        <v>16125</v>
      </c>
      <c r="K103" s="54">
        <v>28208</v>
      </c>
      <c r="L103" s="54">
        <v>27608</v>
      </c>
      <c r="M103" s="54">
        <v>6375</v>
      </c>
      <c r="N103" s="54">
        <v>8955</v>
      </c>
      <c r="O103" s="54">
        <v>9523</v>
      </c>
      <c r="P103" s="54">
        <v>9342</v>
      </c>
      <c r="Q103" s="54">
        <v>6084</v>
      </c>
      <c r="R103" s="54">
        <v>6846</v>
      </c>
      <c r="S103" s="54">
        <v>3515</v>
      </c>
      <c r="T103" s="54">
        <v>3920</v>
      </c>
      <c r="U103" s="54">
        <v>2775</v>
      </c>
      <c r="W103" s="54">
        <f t="shared" si="138"/>
        <v>6186</v>
      </c>
      <c r="X103" s="54">
        <f t="shared" si="128"/>
        <v>27797</v>
      </c>
      <c r="Y103" s="54">
        <f t="shared" si="139"/>
        <v>6375</v>
      </c>
      <c r="Z103" s="54">
        <f t="shared" si="140"/>
        <v>6084</v>
      </c>
      <c r="AA103" s="54">
        <f t="shared" ca="1" si="141"/>
        <v>2775</v>
      </c>
      <c r="AB103" s="45" t="s">
        <v>9</v>
      </c>
      <c r="AD103" s="242">
        <f t="shared" si="120"/>
        <v>0</v>
      </c>
      <c r="AE103" s="242">
        <f t="shared" ca="1" si="121"/>
        <v>0</v>
      </c>
    </row>
    <row r="104" spans="1:31" ht="15.95" customHeight="1" outlineLevel="1" x14ac:dyDescent="0.2">
      <c r="A104" s="63" t="s">
        <v>155</v>
      </c>
      <c r="B104" s="54">
        <v>2114</v>
      </c>
      <c r="C104" s="54">
        <v>1442</v>
      </c>
      <c r="D104" s="54">
        <v>1657</v>
      </c>
      <c r="E104" s="54">
        <v>4756</v>
      </c>
      <c r="F104" s="54">
        <v>5935</v>
      </c>
      <c r="G104" s="54">
        <v>3888</v>
      </c>
      <c r="H104" s="54">
        <v>3476</v>
      </c>
      <c r="I104" s="54">
        <v>11605</v>
      </c>
      <c r="J104" s="54">
        <v>9008</v>
      </c>
      <c r="K104" s="54">
        <v>4686</v>
      </c>
      <c r="L104" s="54">
        <v>3474</v>
      </c>
      <c r="M104" s="54">
        <v>4511</v>
      </c>
      <c r="N104" s="54">
        <v>4045</v>
      </c>
      <c r="O104" s="54">
        <v>2899</v>
      </c>
      <c r="P104" s="54">
        <v>3288</v>
      </c>
      <c r="Q104" s="54">
        <v>4290</v>
      </c>
      <c r="R104" s="54">
        <v>4707</v>
      </c>
      <c r="S104" s="54">
        <v>4091</v>
      </c>
      <c r="T104" s="54">
        <v>4620</v>
      </c>
      <c r="U104" s="54">
        <v>4762</v>
      </c>
      <c r="W104" s="54">
        <f t="shared" si="138"/>
        <v>4756</v>
      </c>
      <c r="X104" s="54">
        <f t="shared" si="128"/>
        <v>11605</v>
      </c>
      <c r="Y104" s="54">
        <f t="shared" si="139"/>
        <v>4511</v>
      </c>
      <c r="Z104" s="54">
        <f t="shared" si="140"/>
        <v>4290</v>
      </c>
      <c r="AA104" s="54">
        <f t="shared" ca="1" si="141"/>
        <v>4762</v>
      </c>
      <c r="AB104" s="45" t="s">
        <v>9</v>
      </c>
      <c r="AD104" s="242">
        <f t="shared" si="120"/>
        <v>0</v>
      </c>
      <c r="AE104" s="242">
        <f t="shared" ca="1" si="121"/>
        <v>0</v>
      </c>
    </row>
    <row r="105" spans="1:31" ht="15.95" customHeight="1" outlineLevel="1" x14ac:dyDescent="0.2">
      <c r="A105" s="63" t="s">
        <v>156</v>
      </c>
      <c r="B105" s="54">
        <v>1122</v>
      </c>
      <c r="C105" s="54">
        <v>3898</v>
      </c>
      <c r="D105" s="54">
        <v>16814</v>
      </c>
      <c r="E105" s="54">
        <v>5103</v>
      </c>
      <c r="F105" s="54">
        <v>2020</v>
      </c>
      <c r="G105" s="54">
        <v>2577</v>
      </c>
      <c r="H105" s="54">
        <v>1341</v>
      </c>
      <c r="I105" s="54">
        <v>7118</v>
      </c>
      <c r="J105" s="54">
        <v>4995</v>
      </c>
      <c r="K105" s="54">
        <v>4999</v>
      </c>
      <c r="L105" s="54">
        <v>5524</v>
      </c>
      <c r="M105" s="54">
        <v>5777</v>
      </c>
      <c r="N105" s="54">
        <v>6544</v>
      </c>
      <c r="O105" s="54">
        <v>6411</v>
      </c>
      <c r="P105" s="54">
        <v>8974</v>
      </c>
      <c r="Q105" s="54">
        <v>10257</v>
      </c>
      <c r="R105" s="54">
        <v>7815</v>
      </c>
      <c r="S105" s="54">
        <v>8880</v>
      </c>
      <c r="T105" s="54">
        <v>11151</v>
      </c>
      <c r="U105" s="54">
        <v>9761</v>
      </c>
      <c r="W105" s="54">
        <f t="shared" si="138"/>
        <v>5103</v>
      </c>
      <c r="X105" s="54">
        <f t="shared" si="128"/>
        <v>7118</v>
      </c>
      <c r="Y105" s="54">
        <f t="shared" si="139"/>
        <v>5777</v>
      </c>
      <c r="Z105" s="54">
        <f t="shared" si="140"/>
        <v>10257</v>
      </c>
      <c r="AA105" s="54">
        <f t="shared" ca="1" si="141"/>
        <v>9761</v>
      </c>
      <c r="AB105" s="45" t="s">
        <v>9</v>
      </c>
      <c r="AD105" s="242">
        <f t="shared" si="120"/>
        <v>0</v>
      </c>
      <c r="AE105" s="242">
        <f t="shared" ca="1" si="121"/>
        <v>0</v>
      </c>
    </row>
    <row r="106" spans="1:31" ht="15.95" customHeight="1" outlineLevel="1" x14ac:dyDescent="0.2">
      <c r="A106" s="63" t="s">
        <v>157</v>
      </c>
      <c r="B106" s="54">
        <v>0</v>
      </c>
      <c r="C106" s="54">
        <v>0</v>
      </c>
      <c r="D106" s="54">
        <v>0</v>
      </c>
      <c r="E106" s="54">
        <v>0</v>
      </c>
      <c r="F106" s="54">
        <v>0</v>
      </c>
      <c r="G106" s="54">
        <v>0</v>
      </c>
      <c r="H106" s="54">
        <v>0</v>
      </c>
      <c r="I106" s="54">
        <v>84037</v>
      </c>
      <c r="J106" s="54">
        <v>71211</v>
      </c>
      <c r="K106" s="54">
        <v>59924</v>
      </c>
      <c r="L106" s="54">
        <v>48069</v>
      </c>
      <c r="M106" s="54">
        <v>39168</v>
      </c>
      <c r="N106" s="54">
        <v>30068</v>
      </c>
      <c r="O106" s="54">
        <v>20151</v>
      </c>
      <c r="P106" s="54">
        <v>18558</v>
      </c>
      <c r="Q106" s="54">
        <v>17687</v>
      </c>
      <c r="R106" s="132">
        <v>13550</v>
      </c>
      <c r="S106" s="132">
        <v>13038</v>
      </c>
      <c r="T106" s="54">
        <v>21478</v>
      </c>
      <c r="U106" s="54">
        <v>21071</v>
      </c>
      <c r="W106" s="54">
        <f t="shared" si="138"/>
        <v>0</v>
      </c>
      <c r="X106" s="54">
        <f t="shared" si="128"/>
        <v>84037</v>
      </c>
      <c r="Y106" s="54">
        <f t="shared" si="139"/>
        <v>39168</v>
      </c>
      <c r="Z106" s="54">
        <f t="shared" si="140"/>
        <v>17687</v>
      </c>
      <c r="AA106" s="54">
        <f t="shared" ca="1" si="141"/>
        <v>21071</v>
      </c>
      <c r="AB106" s="45" t="s">
        <v>9</v>
      </c>
      <c r="AD106" s="242">
        <f t="shared" si="120"/>
        <v>0</v>
      </c>
      <c r="AE106" s="242">
        <f t="shared" ca="1" si="121"/>
        <v>0</v>
      </c>
    </row>
    <row r="107" spans="1:31" ht="15.95" customHeight="1" outlineLevel="1" x14ac:dyDescent="0.2">
      <c r="A107" s="63" t="s">
        <v>158</v>
      </c>
      <c r="B107" s="54">
        <v>0</v>
      </c>
      <c r="C107" s="54">
        <v>0</v>
      </c>
      <c r="D107" s="54">
        <v>0</v>
      </c>
      <c r="E107" s="54">
        <v>59599</v>
      </c>
      <c r="F107" s="54">
        <v>0</v>
      </c>
      <c r="G107" s="54">
        <v>0</v>
      </c>
      <c r="H107" s="54">
        <v>0</v>
      </c>
      <c r="I107" s="54">
        <v>89953</v>
      </c>
      <c r="J107" s="54">
        <v>89953</v>
      </c>
      <c r="K107" s="54">
        <v>74953</v>
      </c>
      <c r="L107" s="54">
        <v>64953</v>
      </c>
      <c r="M107" s="54">
        <v>38581</v>
      </c>
      <c r="N107" s="54">
        <v>38425</v>
      </c>
      <c r="O107" s="54">
        <v>0</v>
      </c>
      <c r="P107" s="54">
        <v>50053</v>
      </c>
      <c r="Q107" s="54">
        <v>36015</v>
      </c>
      <c r="R107" s="54">
        <v>36015</v>
      </c>
      <c r="S107" s="54">
        <v>16015</v>
      </c>
      <c r="T107" s="54">
        <v>9758</v>
      </c>
      <c r="U107" s="54">
        <v>12771</v>
      </c>
      <c r="W107" s="54">
        <f t="shared" si="138"/>
        <v>59599</v>
      </c>
      <c r="X107" s="54">
        <f t="shared" si="128"/>
        <v>89953</v>
      </c>
      <c r="Y107" s="54">
        <f t="shared" si="139"/>
        <v>38581</v>
      </c>
      <c r="Z107" s="54">
        <f t="shared" si="140"/>
        <v>36015</v>
      </c>
      <c r="AA107" s="54">
        <f t="shared" ca="1" si="141"/>
        <v>12771</v>
      </c>
      <c r="AB107" s="45" t="s">
        <v>9</v>
      </c>
      <c r="AD107" s="242">
        <f t="shared" si="120"/>
        <v>0</v>
      </c>
      <c r="AE107" s="242">
        <f t="shared" ca="1" si="121"/>
        <v>0</v>
      </c>
    </row>
    <row r="108" spans="1:31" ht="15.95" customHeight="1" outlineLevel="1" x14ac:dyDescent="0.2">
      <c r="A108" s="63" t="s">
        <v>159</v>
      </c>
      <c r="B108" s="54">
        <v>0</v>
      </c>
      <c r="C108" s="54">
        <v>0</v>
      </c>
      <c r="D108" s="54">
        <v>0</v>
      </c>
      <c r="E108" s="54">
        <v>0</v>
      </c>
      <c r="F108" s="54">
        <v>0</v>
      </c>
      <c r="G108" s="54">
        <v>0</v>
      </c>
      <c r="H108" s="54">
        <v>0</v>
      </c>
      <c r="I108" s="54">
        <v>0</v>
      </c>
      <c r="J108" s="54">
        <v>0</v>
      </c>
      <c r="K108" s="54">
        <v>0</v>
      </c>
      <c r="L108" s="54">
        <v>0</v>
      </c>
      <c r="M108" s="54">
        <v>0</v>
      </c>
      <c r="N108" s="54">
        <v>0</v>
      </c>
      <c r="O108" s="54">
        <v>0</v>
      </c>
      <c r="P108" s="54">
        <v>0</v>
      </c>
      <c r="Q108" s="54">
        <v>0</v>
      </c>
      <c r="R108" s="54">
        <v>0</v>
      </c>
      <c r="S108" s="54">
        <v>0</v>
      </c>
      <c r="T108" s="54">
        <v>0</v>
      </c>
      <c r="U108" s="54">
        <v>0</v>
      </c>
      <c r="W108" s="54">
        <f t="shared" si="138"/>
        <v>0</v>
      </c>
      <c r="X108" s="54">
        <f t="shared" si="128"/>
        <v>0</v>
      </c>
      <c r="Y108" s="54">
        <f t="shared" si="139"/>
        <v>0</v>
      </c>
      <c r="Z108" s="54">
        <f t="shared" si="140"/>
        <v>0</v>
      </c>
      <c r="AA108" s="54">
        <f t="shared" ca="1" si="141"/>
        <v>0</v>
      </c>
      <c r="AB108" s="45" t="s">
        <v>9</v>
      </c>
      <c r="AD108" s="242">
        <f t="shared" si="120"/>
        <v>0</v>
      </c>
      <c r="AE108" s="242">
        <f t="shared" ca="1" si="121"/>
        <v>0</v>
      </c>
    </row>
    <row r="109" spans="1:31" ht="15.95" customHeight="1" outlineLevel="1" x14ac:dyDescent="0.2">
      <c r="A109" s="63" t="s">
        <v>160</v>
      </c>
      <c r="B109" s="54">
        <v>0</v>
      </c>
      <c r="C109" s="54">
        <v>0</v>
      </c>
      <c r="D109" s="54">
        <v>0</v>
      </c>
      <c r="E109" s="54">
        <v>0</v>
      </c>
      <c r="F109" s="54">
        <v>0</v>
      </c>
      <c r="G109" s="54">
        <v>0</v>
      </c>
      <c r="H109" s="54">
        <v>0</v>
      </c>
      <c r="I109" s="54">
        <v>499</v>
      </c>
      <c r="J109" s="54">
        <v>1010</v>
      </c>
      <c r="K109" s="54">
        <v>1370</v>
      </c>
      <c r="L109" s="54">
        <v>1577</v>
      </c>
      <c r="M109" s="54">
        <v>1780</v>
      </c>
      <c r="N109" s="54">
        <v>1852</v>
      </c>
      <c r="O109" s="54">
        <v>1905</v>
      </c>
      <c r="P109" s="54">
        <v>2178</v>
      </c>
      <c r="Q109" s="54">
        <v>615</v>
      </c>
      <c r="R109" s="54">
        <v>651</v>
      </c>
      <c r="S109" s="54">
        <v>839</v>
      </c>
      <c r="T109" s="54">
        <v>748</v>
      </c>
      <c r="U109" s="54">
        <v>792</v>
      </c>
      <c r="W109" s="54">
        <f t="shared" si="138"/>
        <v>0</v>
      </c>
      <c r="X109" s="54">
        <f t="shared" si="128"/>
        <v>499</v>
      </c>
      <c r="Y109" s="54">
        <f t="shared" si="139"/>
        <v>1780</v>
      </c>
      <c r="Z109" s="54">
        <f t="shared" si="140"/>
        <v>615</v>
      </c>
      <c r="AA109" s="54">
        <f t="shared" ca="1" si="141"/>
        <v>792</v>
      </c>
      <c r="AB109" s="45" t="s">
        <v>9</v>
      </c>
      <c r="AD109" s="242">
        <f t="shared" si="120"/>
        <v>0</v>
      </c>
      <c r="AE109" s="242">
        <f t="shared" ca="1" si="121"/>
        <v>0</v>
      </c>
    </row>
    <row r="110" spans="1:31" ht="15.95" customHeight="1" outlineLevel="1" x14ac:dyDescent="0.2">
      <c r="A110" s="63" t="s">
        <v>161</v>
      </c>
      <c r="B110" s="54">
        <v>0</v>
      </c>
      <c r="C110" s="54">
        <v>0</v>
      </c>
      <c r="D110" s="54">
        <v>0</v>
      </c>
      <c r="E110" s="54">
        <v>0</v>
      </c>
      <c r="F110" s="54">
        <v>0</v>
      </c>
      <c r="G110" s="54">
        <v>0</v>
      </c>
      <c r="H110" s="54">
        <v>0</v>
      </c>
      <c r="I110" s="54">
        <v>0</v>
      </c>
      <c r="J110" s="54">
        <v>0</v>
      </c>
      <c r="K110" s="54">
        <v>0</v>
      </c>
      <c r="L110" s="54">
        <v>0</v>
      </c>
      <c r="M110" s="54">
        <v>0</v>
      </c>
      <c r="N110" s="54">
        <v>0</v>
      </c>
      <c r="O110" s="54">
        <v>0</v>
      </c>
      <c r="P110" s="54">
        <v>0</v>
      </c>
      <c r="Q110" s="54">
        <v>0</v>
      </c>
      <c r="R110" s="54">
        <v>0</v>
      </c>
      <c r="S110" s="54">
        <v>0</v>
      </c>
      <c r="T110" s="54">
        <v>0</v>
      </c>
      <c r="U110" s="54">
        <v>0</v>
      </c>
      <c r="W110" s="54">
        <f t="shared" si="138"/>
        <v>0</v>
      </c>
      <c r="X110" s="54">
        <f t="shared" si="128"/>
        <v>0</v>
      </c>
      <c r="Y110" s="54">
        <f t="shared" si="139"/>
        <v>0</v>
      </c>
      <c r="Z110" s="54">
        <f t="shared" si="140"/>
        <v>0</v>
      </c>
      <c r="AA110" s="54">
        <f t="shared" ca="1" si="141"/>
        <v>0</v>
      </c>
      <c r="AB110" s="45" t="s">
        <v>9</v>
      </c>
      <c r="AD110" s="242">
        <f t="shared" si="120"/>
        <v>0</v>
      </c>
      <c r="AE110" s="242">
        <f t="shared" ca="1" si="121"/>
        <v>0</v>
      </c>
    </row>
    <row r="111" spans="1:31" ht="15.95" customHeight="1" outlineLevel="1" x14ac:dyDescent="0.2">
      <c r="A111" s="63" t="s">
        <v>162</v>
      </c>
      <c r="B111" s="54">
        <v>0</v>
      </c>
      <c r="C111" s="54">
        <v>0</v>
      </c>
      <c r="D111" s="54">
        <v>0</v>
      </c>
      <c r="E111" s="54">
        <v>0</v>
      </c>
      <c r="F111" s="54">
        <v>0</v>
      </c>
      <c r="G111" s="54">
        <v>0</v>
      </c>
      <c r="H111" s="54">
        <v>0</v>
      </c>
      <c r="I111" s="54">
        <v>798</v>
      </c>
      <c r="J111" s="54">
        <v>1557</v>
      </c>
      <c r="K111" s="54">
        <v>1563</v>
      </c>
      <c r="L111" s="54">
        <v>1563</v>
      </c>
      <c r="M111" s="54">
        <v>2444</v>
      </c>
      <c r="N111" s="54">
        <v>2479</v>
      </c>
      <c r="O111" s="54">
        <v>4048</v>
      </c>
      <c r="P111" s="54">
        <v>4048</v>
      </c>
      <c r="Q111" s="54">
        <v>4053</v>
      </c>
      <c r="R111" s="54">
        <v>4296</v>
      </c>
      <c r="S111" s="54">
        <v>2259</v>
      </c>
      <c r="T111" s="54">
        <v>6236</v>
      </c>
      <c r="U111" s="54">
        <v>6016</v>
      </c>
      <c r="W111" s="54">
        <f t="shared" si="138"/>
        <v>0</v>
      </c>
      <c r="X111" s="54">
        <f t="shared" si="128"/>
        <v>798</v>
      </c>
      <c r="Y111" s="54">
        <f t="shared" si="139"/>
        <v>2444</v>
      </c>
      <c r="Z111" s="54">
        <f t="shared" si="140"/>
        <v>4053</v>
      </c>
      <c r="AA111" s="54">
        <f t="shared" ca="1" si="141"/>
        <v>6016</v>
      </c>
      <c r="AB111" s="45" t="s">
        <v>9</v>
      </c>
      <c r="AD111" s="242">
        <f t="shared" si="120"/>
        <v>0</v>
      </c>
      <c r="AE111" s="242">
        <f t="shared" ca="1" si="121"/>
        <v>0</v>
      </c>
    </row>
    <row r="112" spans="1:31" ht="15.95" customHeight="1" outlineLevel="1" x14ac:dyDescent="0.2">
      <c r="A112" s="63" t="s">
        <v>163</v>
      </c>
      <c r="B112" s="54">
        <v>0</v>
      </c>
      <c r="C112" s="54">
        <v>0</v>
      </c>
      <c r="D112" s="54">
        <v>0</v>
      </c>
      <c r="E112" s="54">
        <v>2</v>
      </c>
      <c r="F112" s="54">
        <v>0</v>
      </c>
      <c r="G112" s="54">
        <v>2</v>
      </c>
      <c r="H112" s="54">
        <v>0</v>
      </c>
      <c r="I112" s="54">
        <v>0</v>
      </c>
      <c r="J112" s="54">
        <v>1541</v>
      </c>
      <c r="K112" s="54">
        <v>1594</v>
      </c>
      <c r="L112" s="54">
        <v>1614</v>
      </c>
      <c r="M112" s="54">
        <v>1687</v>
      </c>
      <c r="N112" s="54">
        <v>1712</v>
      </c>
      <c r="O112" s="54">
        <v>1782</v>
      </c>
      <c r="P112" s="54">
        <v>1735</v>
      </c>
      <c r="Q112" s="54">
        <v>1784</v>
      </c>
      <c r="R112" s="54">
        <v>1745</v>
      </c>
      <c r="S112" s="54">
        <v>1789</v>
      </c>
      <c r="T112" s="54">
        <v>3529</v>
      </c>
      <c r="U112" s="54">
        <v>1759</v>
      </c>
      <c r="W112" s="54">
        <f t="shared" si="138"/>
        <v>2</v>
      </c>
      <c r="X112" s="54">
        <f t="shared" si="128"/>
        <v>0</v>
      </c>
      <c r="Y112" s="54">
        <f t="shared" si="139"/>
        <v>1687</v>
      </c>
      <c r="Z112" s="54">
        <f t="shared" si="140"/>
        <v>1784</v>
      </c>
      <c r="AA112" s="54">
        <f t="shared" ca="1" si="141"/>
        <v>1759</v>
      </c>
      <c r="AB112" s="45" t="s">
        <v>9</v>
      </c>
      <c r="AD112" s="242">
        <f t="shared" si="120"/>
        <v>0</v>
      </c>
      <c r="AE112" s="242">
        <f t="shared" ca="1" si="121"/>
        <v>0</v>
      </c>
    </row>
    <row r="113" spans="1:31" ht="15.95" customHeight="1" outlineLevel="1" x14ac:dyDescent="0.2">
      <c r="A113" s="61" t="s">
        <v>164</v>
      </c>
      <c r="B113" s="62">
        <v>1051729</v>
      </c>
      <c r="C113" s="62">
        <v>1065330</v>
      </c>
      <c r="D113" s="62">
        <v>1070003</v>
      </c>
      <c r="E113" s="62">
        <v>1082885</v>
      </c>
      <c r="F113" s="62">
        <v>1096599</v>
      </c>
      <c r="G113" s="62">
        <v>1091463</v>
      </c>
      <c r="H113" s="62">
        <v>1103462</v>
      </c>
      <c r="I113" s="62">
        <f t="shared" ref="I113:N113" si="142">SUM(I114:I125)</f>
        <v>1136011</v>
      </c>
      <c r="J113" s="62">
        <f t="shared" si="142"/>
        <v>1165892</v>
      </c>
      <c r="K113" s="62">
        <f t="shared" si="142"/>
        <v>1191928</v>
      </c>
      <c r="L113" s="62">
        <f t="shared" si="142"/>
        <v>1228523</v>
      </c>
      <c r="M113" s="62">
        <f t="shared" si="142"/>
        <v>1268715</v>
      </c>
      <c r="N113" s="62">
        <f t="shared" si="142"/>
        <v>1275819</v>
      </c>
      <c r="O113" s="62">
        <f t="shared" ref="O113:T113" si="143">SUM(O114:O125)</f>
        <v>1319353</v>
      </c>
      <c r="P113" s="62">
        <f t="shared" si="143"/>
        <v>1279903</v>
      </c>
      <c r="Q113" s="62">
        <f t="shared" si="143"/>
        <v>1292168</v>
      </c>
      <c r="R113" s="62">
        <f t="shared" si="143"/>
        <v>1256414</v>
      </c>
      <c r="S113" s="62">
        <f t="shared" si="143"/>
        <v>1242524</v>
      </c>
      <c r="T113" s="62">
        <f t="shared" si="143"/>
        <v>1178855</v>
      </c>
      <c r="U113" s="62">
        <f t="shared" ref="U113" si="144">SUM(U114:U125)</f>
        <v>1190232</v>
      </c>
      <c r="W113" s="62">
        <f t="shared" si="138"/>
        <v>1082885</v>
      </c>
      <c r="X113" s="62">
        <f t="shared" si="128"/>
        <v>1136011</v>
      </c>
      <c r="Y113" s="62">
        <f t="shared" si="139"/>
        <v>1268715</v>
      </c>
      <c r="Z113" s="62">
        <f t="shared" si="140"/>
        <v>1292168</v>
      </c>
      <c r="AA113" s="62">
        <f t="shared" ca="1" si="141"/>
        <v>1190232</v>
      </c>
      <c r="AB113" s="45" t="s">
        <v>9</v>
      </c>
      <c r="AD113" s="242">
        <f t="shared" si="120"/>
        <v>0</v>
      </c>
      <c r="AE113" s="242">
        <f t="shared" ca="1" si="121"/>
        <v>0</v>
      </c>
    </row>
    <row r="114" spans="1:31" ht="15.95" customHeight="1" outlineLevel="1" x14ac:dyDescent="0.2">
      <c r="A114" s="63" t="s">
        <v>152</v>
      </c>
      <c r="B114" s="54">
        <v>0</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W114" s="54">
        <f t="shared" si="138"/>
        <v>0</v>
      </c>
      <c r="X114" s="54">
        <f t="shared" si="128"/>
        <v>0</v>
      </c>
      <c r="Y114" s="54">
        <f t="shared" si="139"/>
        <v>0</v>
      </c>
      <c r="Z114" s="54">
        <f t="shared" si="140"/>
        <v>0</v>
      </c>
      <c r="AA114" s="54">
        <f t="shared" ca="1" si="141"/>
        <v>0</v>
      </c>
      <c r="AB114" s="45" t="s">
        <v>9</v>
      </c>
      <c r="AD114" s="242">
        <f t="shared" si="120"/>
        <v>0</v>
      </c>
      <c r="AE114" s="242">
        <f t="shared" ca="1" si="121"/>
        <v>0</v>
      </c>
    </row>
    <row r="115" spans="1:31" ht="15.95" customHeight="1" outlineLevel="1" x14ac:dyDescent="0.2">
      <c r="A115" s="63" t="s">
        <v>153</v>
      </c>
      <c r="B115" s="54">
        <v>1051729</v>
      </c>
      <c r="C115" s="54">
        <v>1065330</v>
      </c>
      <c r="D115" s="54">
        <v>1070003</v>
      </c>
      <c r="E115" s="54">
        <v>1082885</v>
      </c>
      <c r="F115" s="54">
        <v>1096599</v>
      </c>
      <c r="G115" s="54">
        <v>1091463</v>
      </c>
      <c r="H115" s="54">
        <v>1103462</v>
      </c>
      <c r="I115" s="54">
        <v>1136011</v>
      </c>
      <c r="J115" s="54">
        <v>1164993</v>
      </c>
      <c r="K115" s="54">
        <v>1187424</v>
      </c>
      <c r="L115" s="54">
        <v>1221576</v>
      </c>
      <c r="M115" s="54">
        <v>1260760</v>
      </c>
      <c r="N115" s="54">
        <v>1263589</v>
      </c>
      <c r="O115" s="54">
        <v>1293599</v>
      </c>
      <c r="P115" s="54">
        <v>1250978</v>
      </c>
      <c r="Q115" s="54">
        <v>1257455</v>
      </c>
      <c r="R115" s="132">
        <v>1217202</v>
      </c>
      <c r="S115" s="132">
        <v>1231673</v>
      </c>
      <c r="T115" s="54">
        <v>1168125</v>
      </c>
      <c r="U115" s="54">
        <v>1179267</v>
      </c>
      <c r="W115" s="54">
        <f t="shared" si="138"/>
        <v>1082885</v>
      </c>
      <c r="X115" s="54">
        <f t="shared" si="128"/>
        <v>1136011</v>
      </c>
      <c r="Y115" s="54">
        <f t="shared" si="139"/>
        <v>1260760</v>
      </c>
      <c r="Z115" s="54">
        <f t="shared" si="140"/>
        <v>1257455</v>
      </c>
      <c r="AA115" s="54">
        <f t="shared" ca="1" si="141"/>
        <v>1179267</v>
      </c>
      <c r="AB115" s="45" t="s">
        <v>9</v>
      </c>
      <c r="AD115" s="242">
        <f t="shared" si="120"/>
        <v>0</v>
      </c>
      <c r="AE115" s="242">
        <f t="shared" ca="1" si="121"/>
        <v>0</v>
      </c>
    </row>
    <row r="116" spans="1:31" ht="15.95" customHeight="1" outlineLevel="1" x14ac:dyDescent="0.2">
      <c r="A116" s="63" t="s">
        <v>154</v>
      </c>
      <c r="B116" s="54">
        <v>0</v>
      </c>
      <c r="C116" s="54">
        <v>0</v>
      </c>
      <c r="D116" s="54">
        <v>0</v>
      </c>
      <c r="E116" s="54">
        <v>0</v>
      </c>
      <c r="F116" s="54">
        <v>0</v>
      </c>
      <c r="G116" s="54">
        <v>0</v>
      </c>
      <c r="H116" s="54">
        <v>0</v>
      </c>
      <c r="I116" s="54">
        <v>0</v>
      </c>
      <c r="J116" s="54">
        <v>0</v>
      </c>
      <c r="K116" s="54">
        <v>0</v>
      </c>
      <c r="L116" s="54">
        <v>0</v>
      </c>
      <c r="M116" s="54">
        <v>0</v>
      </c>
      <c r="N116" s="54">
        <v>0</v>
      </c>
      <c r="O116" s="54">
        <v>0</v>
      </c>
      <c r="P116" s="54">
        <v>0</v>
      </c>
      <c r="Q116" s="54">
        <v>0</v>
      </c>
      <c r="R116" s="132">
        <v>0</v>
      </c>
      <c r="S116" s="132">
        <v>0</v>
      </c>
      <c r="T116" s="54">
        <v>0</v>
      </c>
      <c r="U116" s="54">
        <v>0</v>
      </c>
      <c r="W116" s="54">
        <f t="shared" si="138"/>
        <v>0</v>
      </c>
      <c r="X116" s="54">
        <f t="shared" si="128"/>
        <v>0</v>
      </c>
      <c r="Y116" s="54">
        <f t="shared" si="139"/>
        <v>0</v>
      </c>
      <c r="Z116" s="54">
        <f t="shared" si="140"/>
        <v>0</v>
      </c>
      <c r="AA116" s="54">
        <f t="shared" ca="1" si="141"/>
        <v>0</v>
      </c>
      <c r="AB116" s="45" t="s">
        <v>9</v>
      </c>
      <c r="AD116" s="242">
        <f t="shared" si="120"/>
        <v>0</v>
      </c>
      <c r="AE116" s="242">
        <f t="shared" ca="1" si="121"/>
        <v>0</v>
      </c>
    </row>
    <row r="117" spans="1:31" ht="15.95" customHeight="1" outlineLevel="1" x14ac:dyDescent="0.2">
      <c r="A117" s="63" t="s">
        <v>145</v>
      </c>
      <c r="B117" s="54">
        <v>0</v>
      </c>
      <c r="C117" s="54">
        <v>0</v>
      </c>
      <c r="D117" s="54">
        <v>0</v>
      </c>
      <c r="E117" s="54">
        <v>0</v>
      </c>
      <c r="F117" s="54">
        <v>0</v>
      </c>
      <c r="G117" s="54">
        <v>0</v>
      </c>
      <c r="H117" s="54">
        <v>0</v>
      </c>
      <c r="I117" s="54">
        <v>0</v>
      </c>
      <c r="J117" s="54">
        <v>0</v>
      </c>
      <c r="K117" s="54">
        <v>0</v>
      </c>
      <c r="L117" s="54">
        <v>0</v>
      </c>
      <c r="M117" s="54">
        <v>0</v>
      </c>
      <c r="N117" s="54">
        <v>0</v>
      </c>
      <c r="O117" s="54">
        <v>0</v>
      </c>
      <c r="P117" s="54">
        <v>0</v>
      </c>
      <c r="Q117" s="54">
        <v>0</v>
      </c>
      <c r="R117" s="132">
        <v>0</v>
      </c>
      <c r="S117" s="132">
        <v>0</v>
      </c>
      <c r="T117" s="54">
        <v>0</v>
      </c>
      <c r="U117" s="54">
        <v>0</v>
      </c>
      <c r="W117" s="54">
        <f t="shared" si="138"/>
        <v>0</v>
      </c>
      <c r="X117" s="54">
        <f t="shared" si="128"/>
        <v>0</v>
      </c>
      <c r="Y117" s="54">
        <f t="shared" si="139"/>
        <v>0</v>
      </c>
      <c r="Z117" s="54">
        <f t="shared" si="140"/>
        <v>0</v>
      </c>
      <c r="AA117" s="54">
        <f t="shared" ca="1" si="141"/>
        <v>0</v>
      </c>
      <c r="AB117" s="45" t="s">
        <v>9</v>
      </c>
      <c r="AD117" s="242">
        <f t="shared" si="120"/>
        <v>0</v>
      </c>
      <c r="AE117" s="242">
        <f t="shared" ca="1" si="121"/>
        <v>0</v>
      </c>
    </row>
    <row r="118" spans="1:31" ht="15.95" customHeight="1" outlineLevel="1" x14ac:dyDescent="0.2">
      <c r="A118" s="63" t="s">
        <v>156</v>
      </c>
      <c r="B118" s="54">
        <v>0</v>
      </c>
      <c r="C118" s="54">
        <v>0</v>
      </c>
      <c r="D118" s="54">
        <v>0</v>
      </c>
      <c r="E118" s="54">
        <v>0</v>
      </c>
      <c r="F118" s="54">
        <v>0</v>
      </c>
      <c r="G118" s="54">
        <v>0</v>
      </c>
      <c r="H118" s="54">
        <v>0</v>
      </c>
      <c r="I118" s="54">
        <v>0</v>
      </c>
      <c r="J118" s="54">
        <v>0</v>
      </c>
      <c r="K118" s="54">
        <v>0</v>
      </c>
      <c r="L118" s="54">
        <v>0</v>
      </c>
      <c r="M118" s="54">
        <v>0</v>
      </c>
      <c r="N118" s="54">
        <v>0</v>
      </c>
      <c r="O118" s="54">
        <v>0</v>
      </c>
      <c r="P118" s="54">
        <v>0</v>
      </c>
      <c r="Q118" s="54">
        <v>0</v>
      </c>
      <c r="R118" s="132">
        <v>0</v>
      </c>
      <c r="S118" s="132">
        <v>0</v>
      </c>
      <c r="T118" s="54">
        <v>0</v>
      </c>
      <c r="U118" s="54">
        <v>0</v>
      </c>
      <c r="W118" s="54">
        <f t="shared" si="138"/>
        <v>0</v>
      </c>
      <c r="X118" s="54">
        <f t="shared" ref="X118:X133" si="145">I118</f>
        <v>0</v>
      </c>
      <c r="Y118" s="54">
        <f t="shared" si="139"/>
        <v>0</v>
      </c>
      <c r="Z118" s="54">
        <f t="shared" si="140"/>
        <v>0</v>
      </c>
      <c r="AA118" s="54">
        <f t="shared" ca="1" si="141"/>
        <v>0</v>
      </c>
      <c r="AB118" s="45" t="s">
        <v>9</v>
      </c>
      <c r="AD118" s="242">
        <f t="shared" si="120"/>
        <v>0</v>
      </c>
      <c r="AE118" s="242">
        <f t="shared" ca="1" si="121"/>
        <v>0</v>
      </c>
    </row>
    <row r="119" spans="1:31" ht="15.95" customHeight="1" outlineLevel="1" x14ac:dyDescent="0.2">
      <c r="A119" s="63" t="s">
        <v>146</v>
      </c>
      <c r="B119" s="54">
        <v>0</v>
      </c>
      <c r="C119" s="54">
        <v>0</v>
      </c>
      <c r="D119" s="54">
        <v>0</v>
      </c>
      <c r="E119" s="54">
        <v>0</v>
      </c>
      <c r="F119" s="54">
        <v>0</v>
      </c>
      <c r="G119" s="54">
        <v>0</v>
      </c>
      <c r="H119" s="54">
        <v>0</v>
      </c>
      <c r="I119" s="54">
        <v>0</v>
      </c>
      <c r="J119" s="54">
        <v>0</v>
      </c>
      <c r="K119" s="54">
        <v>0</v>
      </c>
      <c r="L119" s="54">
        <v>0</v>
      </c>
      <c r="M119" s="54">
        <v>0</v>
      </c>
      <c r="N119" s="54">
        <v>0</v>
      </c>
      <c r="O119" s="54">
        <v>0</v>
      </c>
      <c r="P119" s="54">
        <v>0</v>
      </c>
      <c r="Q119" s="54">
        <v>0</v>
      </c>
      <c r="R119" s="132">
        <v>0</v>
      </c>
      <c r="S119" s="132">
        <v>0</v>
      </c>
      <c r="T119" s="54">
        <v>0</v>
      </c>
      <c r="U119" s="54">
        <v>0</v>
      </c>
      <c r="W119" s="54">
        <f t="shared" si="138"/>
        <v>0</v>
      </c>
      <c r="X119" s="54">
        <f t="shared" si="145"/>
        <v>0</v>
      </c>
      <c r="Y119" s="54">
        <f t="shared" si="139"/>
        <v>0</v>
      </c>
      <c r="Z119" s="54">
        <f t="shared" si="140"/>
        <v>0</v>
      </c>
      <c r="AA119" s="54">
        <f t="shared" ca="1" si="141"/>
        <v>0</v>
      </c>
      <c r="AB119" s="45" t="s">
        <v>9</v>
      </c>
      <c r="AD119" s="242">
        <f t="shared" si="120"/>
        <v>0</v>
      </c>
      <c r="AE119" s="242">
        <f t="shared" ca="1" si="121"/>
        <v>0</v>
      </c>
    </row>
    <row r="120" spans="1:31" ht="15.95" customHeight="1" outlineLevel="1" x14ac:dyDescent="0.2">
      <c r="A120" s="63" t="s">
        <v>161</v>
      </c>
      <c r="B120" s="54">
        <v>0</v>
      </c>
      <c r="C120" s="54">
        <v>0</v>
      </c>
      <c r="D120" s="54">
        <v>0</v>
      </c>
      <c r="E120" s="54">
        <v>0</v>
      </c>
      <c r="F120" s="54">
        <v>0</v>
      </c>
      <c r="G120" s="54">
        <v>0</v>
      </c>
      <c r="H120" s="54">
        <v>0</v>
      </c>
      <c r="I120" s="54">
        <v>0</v>
      </c>
      <c r="J120" s="54">
        <v>0</v>
      </c>
      <c r="K120" s="54">
        <v>0</v>
      </c>
      <c r="L120" s="54">
        <v>0</v>
      </c>
      <c r="M120" s="54">
        <v>0</v>
      </c>
      <c r="N120" s="54">
        <v>0</v>
      </c>
      <c r="O120" s="54">
        <v>0</v>
      </c>
      <c r="P120" s="54">
        <v>0</v>
      </c>
      <c r="Q120" s="54">
        <v>0</v>
      </c>
      <c r="R120" s="132">
        <v>0</v>
      </c>
      <c r="S120" s="132">
        <v>0</v>
      </c>
      <c r="T120" s="54">
        <v>53</v>
      </c>
      <c r="U120" s="54">
        <v>55</v>
      </c>
      <c r="W120" s="54">
        <f t="shared" si="138"/>
        <v>0</v>
      </c>
      <c r="X120" s="54">
        <f t="shared" si="145"/>
        <v>0</v>
      </c>
      <c r="Y120" s="54">
        <f t="shared" si="139"/>
        <v>0</v>
      </c>
      <c r="Z120" s="54">
        <f t="shared" si="140"/>
        <v>0</v>
      </c>
      <c r="AA120" s="54">
        <f t="shared" ca="1" si="141"/>
        <v>55</v>
      </c>
      <c r="AB120" s="45" t="s">
        <v>9</v>
      </c>
      <c r="AD120" s="242">
        <f t="shared" si="120"/>
        <v>0</v>
      </c>
      <c r="AE120" s="242">
        <f t="shared" ca="1" si="121"/>
        <v>0</v>
      </c>
    </row>
    <row r="121" spans="1:31" ht="15.95" customHeight="1" outlineLevel="1" x14ac:dyDescent="0.2">
      <c r="A121" s="63" t="s">
        <v>162</v>
      </c>
      <c r="B121" s="54">
        <v>0</v>
      </c>
      <c r="C121" s="54">
        <v>0</v>
      </c>
      <c r="D121" s="54">
        <v>0</v>
      </c>
      <c r="E121" s="54">
        <v>0</v>
      </c>
      <c r="F121" s="54">
        <v>0</v>
      </c>
      <c r="G121" s="54">
        <v>0</v>
      </c>
      <c r="H121" s="54">
        <v>0</v>
      </c>
      <c r="I121" s="54">
        <v>0</v>
      </c>
      <c r="J121" s="54">
        <v>899</v>
      </c>
      <c r="K121" s="54">
        <v>4504</v>
      </c>
      <c r="L121" s="54">
        <v>6947</v>
      </c>
      <c r="M121" s="54">
        <v>7955</v>
      </c>
      <c r="N121" s="54">
        <v>12230</v>
      </c>
      <c r="O121" s="54">
        <v>16836</v>
      </c>
      <c r="P121" s="54">
        <v>20322</v>
      </c>
      <c r="Q121" s="54">
        <v>24300</v>
      </c>
      <c r="R121" s="133">
        <v>28615</v>
      </c>
      <c r="S121" s="133">
        <v>0</v>
      </c>
      <c r="T121" s="54">
        <v>0</v>
      </c>
      <c r="U121" s="54">
        <v>0</v>
      </c>
      <c r="W121" s="54">
        <f t="shared" si="138"/>
        <v>0</v>
      </c>
      <c r="X121" s="54">
        <f t="shared" si="145"/>
        <v>0</v>
      </c>
      <c r="Y121" s="54">
        <f t="shared" si="139"/>
        <v>7955</v>
      </c>
      <c r="Z121" s="54">
        <f t="shared" si="140"/>
        <v>24300</v>
      </c>
      <c r="AA121" s="54">
        <f t="shared" ca="1" si="141"/>
        <v>0</v>
      </c>
      <c r="AB121" s="45" t="s">
        <v>9</v>
      </c>
      <c r="AD121" s="242">
        <f t="shared" si="120"/>
        <v>0</v>
      </c>
      <c r="AE121" s="242">
        <f t="shared" ca="1" si="121"/>
        <v>0</v>
      </c>
    </row>
    <row r="122" spans="1:31" ht="15.95" customHeight="1" outlineLevel="1" x14ac:dyDescent="0.2">
      <c r="A122" s="63" t="s">
        <v>159</v>
      </c>
      <c r="B122" s="54">
        <v>0</v>
      </c>
      <c r="C122" s="54">
        <v>0</v>
      </c>
      <c r="D122" s="54">
        <v>0</v>
      </c>
      <c r="E122" s="54">
        <v>0</v>
      </c>
      <c r="F122" s="54">
        <v>0</v>
      </c>
      <c r="G122" s="54">
        <v>0</v>
      </c>
      <c r="H122" s="54">
        <v>0</v>
      </c>
      <c r="I122" s="54">
        <v>0</v>
      </c>
      <c r="J122" s="54">
        <v>0</v>
      </c>
      <c r="K122" s="54">
        <v>0</v>
      </c>
      <c r="L122" s="54">
        <v>0</v>
      </c>
      <c r="M122" s="54">
        <v>0</v>
      </c>
      <c r="N122" s="54">
        <v>0</v>
      </c>
      <c r="O122" s="54">
        <v>0</v>
      </c>
      <c r="P122" s="54">
        <v>0</v>
      </c>
      <c r="Q122" s="54">
        <v>0</v>
      </c>
      <c r="R122" s="132">
        <v>0</v>
      </c>
      <c r="S122" s="132">
        <v>0</v>
      </c>
      <c r="T122" s="54">
        <v>0</v>
      </c>
      <c r="U122" s="54">
        <v>0</v>
      </c>
      <c r="W122" s="54">
        <f t="shared" si="138"/>
        <v>0</v>
      </c>
      <c r="X122" s="54">
        <f t="shared" si="145"/>
        <v>0</v>
      </c>
      <c r="Y122" s="54">
        <f t="shared" si="139"/>
        <v>0</v>
      </c>
      <c r="Z122" s="54">
        <f t="shared" si="140"/>
        <v>0</v>
      </c>
      <c r="AA122" s="54">
        <f t="shared" ca="1" si="141"/>
        <v>0</v>
      </c>
      <c r="AB122" s="45" t="s">
        <v>9</v>
      </c>
      <c r="AD122" s="242">
        <f t="shared" si="120"/>
        <v>0</v>
      </c>
      <c r="AE122" s="242">
        <f t="shared" ca="1" si="121"/>
        <v>0</v>
      </c>
    </row>
    <row r="123" spans="1:31" ht="15.95" customHeight="1" outlineLevel="1" x14ac:dyDescent="0.2">
      <c r="A123" s="63" t="s">
        <v>160</v>
      </c>
      <c r="B123" s="54">
        <v>0</v>
      </c>
      <c r="C123" s="54">
        <v>0</v>
      </c>
      <c r="D123" s="54">
        <v>0</v>
      </c>
      <c r="E123" s="54">
        <v>0</v>
      </c>
      <c r="F123" s="54">
        <v>0</v>
      </c>
      <c r="G123" s="54">
        <v>0</v>
      </c>
      <c r="H123" s="54">
        <v>0</v>
      </c>
      <c r="I123" s="54">
        <v>0</v>
      </c>
      <c r="J123" s="54">
        <v>0</v>
      </c>
      <c r="K123" s="54">
        <v>0</v>
      </c>
      <c r="L123" s="54">
        <v>0</v>
      </c>
      <c r="M123" s="54">
        <v>0</v>
      </c>
      <c r="N123" s="54">
        <v>0</v>
      </c>
      <c r="O123" s="54">
        <v>0</v>
      </c>
      <c r="P123" s="54">
        <v>0</v>
      </c>
      <c r="Q123" s="54">
        <v>0</v>
      </c>
      <c r="R123" s="132">
        <v>0</v>
      </c>
      <c r="S123" s="132">
        <v>2313</v>
      </c>
      <c r="T123" s="54">
        <v>2565</v>
      </c>
      <c r="U123" s="54">
        <v>2842</v>
      </c>
      <c r="W123" s="54">
        <f t="shared" si="138"/>
        <v>0</v>
      </c>
      <c r="X123" s="54">
        <f t="shared" si="145"/>
        <v>0</v>
      </c>
      <c r="Y123" s="54">
        <f t="shared" si="139"/>
        <v>0</v>
      </c>
      <c r="Z123" s="54">
        <f t="shared" si="140"/>
        <v>0</v>
      </c>
      <c r="AA123" s="54">
        <f t="shared" ca="1" si="141"/>
        <v>2842</v>
      </c>
      <c r="AB123" s="45" t="s">
        <v>9</v>
      </c>
      <c r="AD123" s="242">
        <f t="shared" si="120"/>
        <v>0</v>
      </c>
      <c r="AE123" s="242">
        <f t="shared" ca="1" si="121"/>
        <v>0</v>
      </c>
    </row>
    <row r="124" spans="1:31" ht="15.95" customHeight="1" outlineLevel="1" x14ac:dyDescent="0.2">
      <c r="A124" s="63" t="s">
        <v>157</v>
      </c>
      <c r="B124" s="54">
        <v>0</v>
      </c>
      <c r="C124" s="54">
        <v>0</v>
      </c>
      <c r="D124" s="54">
        <v>0</v>
      </c>
      <c r="E124" s="54">
        <v>0</v>
      </c>
      <c r="F124" s="54">
        <v>0</v>
      </c>
      <c r="G124" s="54">
        <v>0</v>
      </c>
      <c r="H124" s="54">
        <v>0</v>
      </c>
      <c r="I124" s="54">
        <v>0</v>
      </c>
      <c r="J124" s="54">
        <v>0</v>
      </c>
      <c r="K124" s="54">
        <v>0</v>
      </c>
      <c r="L124" s="54">
        <v>0</v>
      </c>
      <c r="M124" s="54">
        <v>0</v>
      </c>
      <c r="N124" s="54">
        <v>0</v>
      </c>
      <c r="O124" s="54">
        <v>8918</v>
      </c>
      <c r="P124" s="54">
        <v>8603</v>
      </c>
      <c r="Q124" s="54">
        <v>8539</v>
      </c>
      <c r="R124" s="132">
        <v>8547</v>
      </c>
      <c r="S124" s="132">
        <v>8538</v>
      </c>
      <c r="T124" s="54">
        <v>8112</v>
      </c>
      <c r="U124" s="54">
        <v>8068</v>
      </c>
      <c r="W124" s="54">
        <f t="shared" si="138"/>
        <v>0</v>
      </c>
      <c r="X124" s="54">
        <f t="shared" si="145"/>
        <v>0</v>
      </c>
      <c r="Y124" s="54">
        <f t="shared" si="139"/>
        <v>0</v>
      </c>
      <c r="Z124" s="54">
        <f t="shared" si="140"/>
        <v>8539</v>
      </c>
      <c r="AA124" s="54">
        <f t="shared" ca="1" si="141"/>
        <v>8068</v>
      </c>
      <c r="AB124" s="45" t="s">
        <v>9</v>
      </c>
      <c r="AD124" s="242">
        <f t="shared" si="120"/>
        <v>0</v>
      </c>
      <c r="AE124" s="242">
        <f t="shared" ca="1" si="121"/>
        <v>0</v>
      </c>
    </row>
    <row r="125" spans="1:31" ht="15.95" customHeight="1" outlineLevel="1" x14ac:dyDescent="0.2">
      <c r="A125" s="63" t="s">
        <v>163</v>
      </c>
      <c r="B125" s="54">
        <v>0</v>
      </c>
      <c r="C125" s="54">
        <v>0</v>
      </c>
      <c r="D125" s="54">
        <v>0</v>
      </c>
      <c r="E125" s="54">
        <v>0</v>
      </c>
      <c r="F125" s="54">
        <v>0</v>
      </c>
      <c r="G125" s="54">
        <v>0</v>
      </c>
      <c r="H125" s="54">
        <v>0</v>
      </c>
      <c r="I125" s="54">
        <v>0</v>
      </c>
      <c r="J125" s="54">
        <v>0</v>
      </c>
      <c r="K125" s="54">
        <v>0</v>
      </c>
      <c r="L125" s="54">
        <v>0</v>
      </c>
      <c r="M125" s="54">
        <v>0</v>
      </c>
      <c r="N125" s="54">
        <v>0</v>
      </c>
      <c r="O125" s="54">
        <v>0</v>
      </c>
      <c r="P125" s="54">
        <v>0</v>
      </c>
      <c r="Q125" s="54">
        <v>1874</v>
      </c>
      <c r="R125" s="54">
        <v>2050</v>
      </c>
      <c r="S125" s="54">
        <v>0</v>
      </c>
      <c r="T125" s="54">
        <v>0</v>
      </c>
      <c r="U125" s="54">
        <v>0</v>
      </c>
      <c r="W125" s="54">
        <f t="shared" si="138"/>
        <v>0</v>
      </c>
      <c r="X125" s="54">
        <f t="shared" si="145"/>
        <v>0</v>
      </c>
      <c r="Y125" s="54">
        <f t="shared" si="139"/>
        <v>0</v>
      </c>
      <c r="Z125" s="54">
        <f t="shared" si="140"/>
        <v>1874</v>
      </c>
      <c r="AA125" s="54">
        <f t="shared" ca="1" si="141"/>
        <v>0</v>
      </c>
      <c r="AB125" s="45" t="s">
        <v>9</v>
      </c>
      <c r="AD125" s="242">
        <f t="shared" si="120"/>
        <v>0</v>
      </c>
      <c r="AE125" s="242">
        <f t="shared" ca="1" si="121"/>
        <v>0</v>
      </c>
    </row>
    <row r="126" spans="1:31" ht="15.95" customHeight="1" outlineLevel="1" x14ac:dyDescent="0.2">
      <c r="A126" s="61" t="s">
        <v>165</v>
      </c>
      <c r="B126" s="62">
        <v>31511</v>
      </c>
      <c r="C126" s="62">
        <v>31495</v>
      </c>
      <c r="D126" s="62">
        <v>31469</v>
      </c>
      <c r="E126" s="62">
        <v>-28146</v>
      </c>
      <c r="F126" s="62">
        <v>31453</v>
      </c>
      <c r="G126" s="62">
        <v>31445</v>
      </c>
      <c r="H126" s="62">
        <v>157078</v>
      </c>
      <c r="I126" s="62">
        <f t="shared" ref="I126:N126" si="146">SUM(I127:I133)</f>
        <v>101837</v>
      </c>
      <c r="J126" s="62">
        <f t="shared" si="146"/>
        <v>123886</v>
      </c>
      <c r="K126" s="62">
        <f t="shared" si="146"/>
        <v>126443</v>
      </c>
      <c r="L126" s="62">
        <f t="shared" si="146"/>
        <v>119257</v>
      </c>
      <c r="M126" s="62">
        <f t="shared" si="146"/>
        <v>67031</v>
      </c>
      <c r="N126" s="62">
        <f t="shared" si="146"/>
        <v>59338</v>
      </c>
      <c r="O126" s="62">
        <f t="shared" ref="O126:T126" si="147">SUM(O127:O133)</f>
        <v>18336</v>
      </c>
      <c r="P126" s="62">
        <f t="shared" si="147"/>
        <v>10955</v>
      </c>
      <c r="Q126" s="62">
        <f t="shared" si="147"/>
        <v>-23111</v>
      </c>
      <c r="R126" s="62">
        <f t="shared" si="147"/>
        <v>-22506</v>
      </c>
      <c r="S126" s="62">
        <f t="shared" si="147"/>
        <v>-5961</v>
      </c>
      <c r="T126" s="62">
        <f t="shared" si="147"/>
        <v>20707</v>
      </c>
      <c r="U126" s="62">
        <f t="shared" ref="U126" si="148">SUM(U127:U133)</f>
        <v>11285</v>
      </c>
      <c r="W126" s="62">
        <f t="shared" si="138"/>
        <v>-28146</v>
      </c>
      <c r="X126" s="62">
        <f t="shared" si="145"/>
        <v>101837</v>
      </c>
      <c r="Y126" s="62">
        <f t="shared" si="139"/>
        <v>67031</v>
      </c>
      <c r="Z126" s="62">
        <f t="shared" si="140"/>
        <v>-23111</v>
      </c>
      <c r="AA126" s="62">
        <f t="shared" ca="1" si="141"/>
        <v>11285</v>
      </c>
      <c r="AB126" s="45" t="s">
        <v>9</v>
      </c>
      <c r="AD126" s="242">
        <f t="shared" si="120"/>
        <v>0</v>
      </c>
      <c r="AE126" s="242">
        <f t="shared" ca="1" si="121"/>
        <v>0</v>
      </c>
    </row>
    <row r="127" spans="1:31" ht="15.95" customHeight="1" outlineLevel="1" x14ac:dyDescent="0.2">
      <c r="A127" s="63" t="s">
        <v>166</v>
      </c>
      <c r="B127" s="54">
        <v>31553</v>
      </c>
      <c r="C127" s="54">
        <v>31553</v>
      </c>
      <c r="D127" s="54">
        <v>31553</v>
      </c>
      <c r="E127" s="54">
        <v>31553</v>
      </c>
      <c r="F127" s="54">
        <v>31553</v>
      </c>
      <c r="G127" s="54">
        <v>31553</v>
      </c>
      <c r="H127" s="54">
        <v>157553</v>
      </c>
      <c r="I127" s="54">
        <v>187553</v>
      </c>
      <c r="J127" s="54">
        <v>208553</v>
      </c>
      <c r="K127" s="54">
        <v>208553</v>
      </c>
      <c r="L127" s="54">
        <v>208553</v>
      </c>
      <c r="M127" s="54">
        <v>208553</v>
      </c>
      <c r="N127" s="54">
        <v>208553</v>
      </c>
      <c r="O127" s="54">
        <v>208553</v>
      </c>
      <c r="P127" s="54">
        <v>208553</v>
      </c>
      <c r="Q127" s="54">
        <v>208553</v>
      </c>
      <c r="R127" s="54">
        <v>208553</v>
      </c>
      <c r="S127" s="54">
        <v>208553</v>
      </c>
      <c r="T127" s="54">
        <v>208553</v>
      </c>
      <c r="U127" s="54">
        <v>208553</v>
      </c>
      <c r="W127" s="54">
        <f t="shared" si="138"/>
        <v>31553</v>
      </c>
      <c r="X127" s="54">
        <f t="shared" si="145"/>
        <v>187553</v>
      </c>
      <c r="Y127" s="54">
        <f t="shared" si="139"/>
        <v>208553</v>
      </c>
      <c r="Z127" s="54">
        <f t="shared" si="140"/>
        <v>208553</v>
      </c>
      <c r="AA127" s="54">
        <f t="shared" ca="1" si="141"/>
        <v>208553</v>
      </c>
      <c r="AB127" s="45" t="s">
        <v>9</v>
      </c>
      <c r="AD127" s="242">
        <f t="shared" si="120"/>
        <v>0</v>
      </c>
      <c r="AE127" s="242">
        <f t="shared" ca="1" si="121"/>
        <v>0</v>
      </c>
    </row>
    <row r="128" spans="1:31" ht="15.95" customHeight="1" outlineLevel="1" x14ac:dyDescent="0.25">
      <c r="A128" s="63" t="s">
        <v>167</v>
      </c>
      <c r="B128" s="54">
        <v>0</v>
      </c>
      <c r="C128" s="54">
        <v>0</v>
      </c>
      <c r="D128" s="54">
        <v>0</v>
      </c>
      <c r="E128" s="54">
        <v>0</v>
      </c>
      <c r="F128" s="54">
        <v>0</v>
      </c>
      <c r="G128" s="54">
        <v>0</v>
      </c>
      <c r="H128" s="54">
        <v>0</v>
      </c>
      <c r="I128" s="54">
        <v>0</v>
      </c>
      <c r="J128" s="54">
        <v>0</v>
      </c>
      <c r="K128" s="54">
        <v>0</v>
      </c>
      <c r="L128" s="54">
        <v>0</v>
      </c>
      <c r="M128" s="54">
        <v>0</v>
      </c>
      <c r="N128" s="54">
        <v>0</v>
      </c>
      <c r="O128" s="54">
        <v>0</v>
      </c>
      <c r="P128" s="54">
        <v>0</v>
      </c>
      <c r="Q128" s="54">
        <v>0</v>
      </c>
      <c r="R128" s="131">
        <v>0</v>
      </c>
      <c r="S128" s="131">
        <v>0</v>
      </c>
      <c r="T128" s="54">
        <v>0</v>
      </c>
      <c r="U128" s="54">
        <v>0</v>
      </c>
      <c r="W128" s="54">
        <f t="shared" si="138"/>
        <v>0</v>
      </c>
      <c r="X128" s="54">
        <f t="shared" si="145"/>
        <v>0</v>
      </c>
      <c r="Y128" s="54">
        <f t="shared" si="139"/>
        <v>0</v>
      </c>
      <c r="Z128" s="54">
        <f t="shared" si="140"/>
        <v>0</v>
      </c>
      <c r="AA128" s="54">
        <f t="shared" ca="1" si="141"/>
        <v>0</v>
      </c>
      <c r="AB128" s="45" t="s">
        <v>9</v>
      </c>
      <c r="AD128" s="242">
        <f t="shared" si="120"/>
        <v>0</v>
      </c>
      <c r="AE128" s="242">
        <f t="shared" ca="1" si="121"/>
        <v>0</v>
      </c>
    </row>
    <row r="129" spans="1:31" ht="15.95" customHeight="1" outlineLevel="1" x14ac:dyDescent="0.25">
      <c r="A129" s="63" t="s">
        <v>145</v>
      </c>
      <c r="B129" s="54">
        <v>0</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131">
        <v>0</v>
      </c>
      <c r="S129" s="131">
        <v>0</v>
      </c>
      <c r="T129" s="54">
        <v>0</v>
      </c>
      <c r="U129" s="54">
        <v>0</v>
      </c>
      <c r="W129" s="54">
        <f t="shared" si="138"/>
        <v>0</v>
      </c>
      <c r="X129" s="54">
        <f t="shared" si="145"/>
        <v>0</v>
      </c>
      <c r="Y129" s="54">
        <f t="shared" si="139"/>
        <v>0</v>
      </c>
      <c r="Z129" s="54">
        <f t="shared" si="140"/>
        <v>0</v>
      </c>
      <c r="AA129" s="54">
        <f t="shared" ca="1" si="141"/>
        <v>0</v>
      </c>
      <c r="AB129" s="45" t="s">
        <v>9</v>
      </c>
      <c r="AD129" s="242">
        <f t="shared" si="120"/>
        <v>0</v>
      </c>
      <c r="AE129" s="242">
        <f t="shared" ca="1" si="121"/>
        <v>0</v>
      </c>
    </row>
    <row r="130" spans="1:31" ht="15.95" customHeight="1" outlineLevel="1" x14ac:dyDescent="0.25">
      <c r="A130" s="63" t="s">
        <v>168</v>
      </c>
      <c r="B130" s="54">
        <v>0</v>
      </c>
      <c r="C130" s="54">
        <v>0</v>
      </c>
      <c r="D130" s="54">
        <v>0</v>
      </c>
      <c r="E130" s="54">
        <v>0</v>
      </c>
      <c r="F130" s="54">
        <v>0</v>
      </c>
      <c r="G130" s="54">
        <v>0</v>
      </c>
      <c r="H130" s="54">
        <v>0</v>
      </c>
      <c r="I130" s="54">
        <v>0</v>
      </c>
      <c r="J130" s="54">
        <v>0</v>
      </c>
      <c r="K130" s="54">
        <v>0</v>
      </c>
      <c r="L130" s="54">
        <v>0</v>
      </c>
      <c r="M130" s="54">
        <v>0</v>
      </c>
      <c r="N130" s="54">
        <v>0</v>
      </c>
      <c r="O130" s="54">
        <v>0</v>
      </c>
      <c r="P130" s="54">
        <v>0</v>
      </c>
      <c r="Q130" s="54">
        <v>0</v>
      </c>
      <c r="R130" s="131">
        <v>0</v>
      </c>
      <c r="S130" s="131">
        <v>0</v>
      </c>
      <c r="T130" s="54">
        <v>0</v>
      </c>
      <c r="U130" s="54">
        <v>0</v>
      </c>
      <c r="W130" s="54">
        <f t="shared" si="138"/>
        <v>0</v>
      </c>
      <c r="X130" s="54">
        <f t="shared" si="145"/>
        <v>0</v>
      </c>
      <c r="Y130" s="54">
        <f t="shared" si="139"/>
        <v>0</v>
      </c>
      <c r="Z130" s="54">
        <f t="shared" si="140"/>
        <v>0</v>
      </c>
      <c r="AA130" s="54">
        <f t="shared" ca="1" si="141"/>
        <v>0</v>
      </c>
      <c r="AB130" s="45" t="s">
        <v>9</v>
      </c>
      <c r="AD130" s="242">
        <f t="shared" si="120"/>
        <v>0</v>
      </c>
      <c r="AE130" s="242">
        <f t="shared" ca="1" si="121"/>
        <v>0</v>
      </c>
    </row>
    <row r="131" spans="1:31" ht="15.95" customHeight="1" outlineLevel="1" x14ac:dyDescent="0.2">
      <c r="A131" s="63" t="s">
        <v>169</v>
      </c>
      <c r="B131" s="54">
        <v>-41</v>
      </c>
      <c r="C131" s="54">
        <v>-41</v>
      </c>
      <c r="D131" s="54">
        <v>-41</v>
      </c>
      <c r="E131" s="54">
        <v>6311</v>
      </c>
      <c r="F131" s="54">
        <v>65910</v>
      </c>
      <c r="G131" s="54">
        <v>-99</v>
      </c>
      <c r="H131" s="54">
        <v>-99</v>
      </c>
      <c r="I131" s="54">
        <v>-85716</v>
      </c>
      <c r="J131" s="54">
        <v>-85716</v>
      </c>
      <c r="K131" s="54">
        <v>-85716</v>
      </c>
      <c r="L131" s="54">
        <v>-85716</v>
      </c>
      <c r="M131" s="54">
        <v>-141523</v>
      </c>
      <c r="N131" s="54">
        <v>-141367</v>
      </c>
      <c r="O131" s="54">
        <v>-167941</v>
      </c>
      <c r="P131" s="54">
        <v>-217994</v>
      </c>
      <c r="Q131" s="54">
        <v>-231663</v>
      </c>
      <c r="R131" s="54">
        <v>-231663</v>
      </c>
      <c r="S131" s="54">
        <v>-231663</v>
      </c>
      <c r="T131" s="54">
        <v>-231663</v>
      </c>
      <c r="U131" s="54">
        <v>-197265</v>
      </c>
      <c r="W131" s="54">
        <f t="shared" si="138"/>
        <v>6311</v>
      </c>
      <c r="X131" s="54">
        <f t="shared" si="145"/>
        <v>-85716</v>
      </c>
      <c r="Y131" s="54">
        <f t="shared" si="139"/>
        <v>-141523</v>
      </c>
      <c r="Z131" s="54">
        <f t="shared" si="140"/>
        <v>-231663</v>
      </c>
      <c r="AA131" s="54">
        <f t="shared" ca="1" si="141"/>
        <v>-197265</v>
      </c>
      <c r="AB131" s="45" t="s">
        <v>9</v>
      </c>
      <c r="AD131" s="242">
        <f t="shared" si="120"/>
        <v>0</v>
      </c>
      <c r="AE131" s="242">
        <f t="shared" ca="1" si="121"/>
        <v>0</v>
      </c>
    </row>
    <row r="132" spans="1:31" ht="15.95" customHeight="1" outlineLevel="1" x14ac:dyDescent="0.2">
      <c r="A132" s="63" t="s">
        <v>170</v>
      </c>
      <c r="B132" s="54">
        <v>-1</v>
      </c>
      <c r="C132" s="54">
        <v>-17</v>
      </c>
      <c r="D132" s="54">
        <v>-43</v>
      </c>
      <c r="E132" s="54">
        <v>-66010</v>
      </c>
      <c r="F132" s="54">
        <v>-66010</v>
      </c>
      <c r="G132" s="54">
        <v>-9</v>
      </c>
      <c r="H132" s="54">
        <v>-376</v>
      </c>
      <c r="I132" s="54">
        <v>0</v>
      </c>
      <c r="J132" s="54">
        <v>1049</v>
      </c>
      <c r="K132" s="54">
        <v>3606</v>
      </c>
      <c r="L132" s="54">
        <v>-3580</v>
      </c>
      <c r="M132" s="54">
        <v>1</v>
      </c>
      <c r="N132" s="54">
        <v>-7848</v>
      </c>
      <c r="O132" s="54">
        <v>-22276</v>
      </c>
      <c r="P132" s="54">
        <v>20396</v>
      </c>
      <c r="Q132" s="54">
        <v>-1</v>
      </c>
      <c r="R132" s="54">
        <v>604</v>
      </c>
      <c r="S132" s="54">
        <v>17149</v>
      </c>
      <c r="T132" s="54">
        <v>43817</v>
      </c>
      <c r="U132" s="54">
        <v>-3</v>
      </c>
      <c r="W132" s="54">
        <f t="shared" si="138"/>
        <v>-66010</v>
      </c>
      <c r="X132" s="54">
        <f t="shared" si="145"/>
        <v>0</v>
      </c>
      <c r="Y132" s="54">
        <f t="shared" si="139"/>
        <v>1</v>
      </c>
      <c r="Z132" s="54">
        <f t="shared" si="140"/>
        <v>-1</v>
      </c>
      <c r="AA132" s="54">
        <f t="shared" ca="1" si="141"/>
        <v>-3</v>
      </c>
      <c r="AB132" s="45" t="s">
        <v>9</v>
      </c>
      <c r="AD132" s="242">
        <f t="shared" si="120"/>
        <v>0</v>
      </c>
      <c r="AE132" s="242">
        <f t="shared" ca="1" si="121"/>
        <v>0</v>
      </c>
    </row>
    <row r="133" spans="1:31" ht="15.95" customHeight="1" outlineLevel="1" x14ac:dyDescent="0.2">
      <c r="A133" s="63" t="s">
        <v>171</v>
      </c>
      <c r="B133" s="54">
        <v>0</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W133" s="54">
        <f t="shared" si="138"/>
        <v>0</v>
      </c>
      <c r="X133" s="54">
        <f t="shared" si="145"/>
        <v>0</v>
      </c>
      <c r="Y133" s="54">
        <f t="shared" si="139"/>
        <v>0</v>
      </c>
      <c r="Z133" s="54">
        <f t="shared" si="140"/>
        <v>0</v>
      </c>
      <c r="AA133" s="54">
        <f t="shared" ca="1" si="141"/>
        <v>0</v>
      </c>
      <c r="AB133" s="45" t="s">
        <v>9</v>
      </c>
      <c r="AD133" s="242">
        <f>Q133-Z133</f>
        <v>0</v>
      </c>
      <c r="AE133" s="242">
        <f t="shared" ca="1" si="121"/>
        <v>0</v>
      </c>
    </row>
    <row r="134" spans="1:31" ht="15.95" customHeight="1" collapsed="1" x14ac:dyDescent="0.2">
      <c r="P134" s="242">
        <f>P70-P99</f>
        <v>0</v>
      </c>
      <c r="Q134" s="242">
        <f>Q70-Q99</f>
        <v>0</v>
      </c>
      <c r="R134" s="242">
        <f>R70-R99</f>
        <v>0</v>
      </c>
      <c r="S134" s="242">
        <f>S70-S99</f>
        <v>0</v>
      </c>
      <c r="T134" s="242">
        <f>T70-T99</f>
        <v>0</v>
      </c>
      <c r="U134" s="242">
        <f>U70-U99</f>
        <v>0</v>
      </c>
      <c r="AB134" s="45" t="s">
        <v>9</v>
      </c>
    </row>
    <row r="135" spans="1:31" s="42" customFormat="1" ht="15.95" customHeight="1" x14ac:dyDescent="0.2">
      <c r="A135" s="39" t="s">
        <v>172</v>
      </c>
      <c r="B135" s="40"/>
      <c r="C135" s="40"/>
      <c r="D135" s="40"/>
      <c r="E135" s="40"/>
      <c r="F135" s="40"/>
      <c r="G135" s="40"/>
      <c r="H135" s="40"/>
      <c r="I135" s="40"/>
      <c r="J135" s="40"/>
      <c r="K135" s="40"/>
      <c r="L135" s="40"/>
      <c r="M135" s="40"/>
      <c r="N135" s="40"/>
      <c r="O135" s="40"/>
      <c r="P135" s="40"/>
      <c r="Q135" s="40"/>
      <c r="R135" s="40"/>
      <c r="S135" s="40"/>
      <c r="T135" s="40"/>
      <c r="U135" s="40"/>
      <c r="W135" s="40"/>
      <c r="X135" s="40"/>
      <c r="Y135" s="40"/>
      <c r="Z135" s="40"/>
      <c r="AA135" s="40"/>
      <c r="AB135" s="41" t="s">
        <v>9</v>
      </c>
    </row>
    <row r="136" spans="1:31" ht="15.95" customHeight="1" outlineLevel="1" x14ac:dyDescent="0.2">
      <c r="A136" s="55" t="s">
        <v>85</v>
      </c>
      <c r="B136" s="56">
        <v>17967</v>
      </c>
      <c r="C136" s="56">
        <v>184874</v>
      </c>
      <c r="D136" s="56">
        <v>423409</v>
      </c>
      <c r="E136" s="56">
        <v>523442</v>
      </c>
      <c r="F136" s="56">
        <v>269248</v>
      </c>
      <c r="G136" s="56">
        <v>287948</v>
      </c>
      <c r="H136" s="56">
        <v>171226</v>
      </c>
      <c r="I136" s="56">
        <f t="shared" ref="I136:N136" si="149">SUM(I137:I144)</f>
        <v>707843</v>
      </c>
      <c r="J136" s="56">
        <f t="shared" si="149"/>
        <v>124627</v>
      </c>
      <c r="K136" s="56">
        <f t="shared" si="149"/>
        <v>152365</v>
      </c>
      <c r="L136" s="56">
        <f t="shared" si="149"/>
        <v>124548</v>
      </c>
      <c r="M136" s="56">
        <f t="shared" si="149"/>
        <v>154661</v>
      </c>
      <c r="N136" s="56">
        <f t="shared" si="149"/>
        <v>130686</v>
      </c>
      <c r="O136" s="56">
        <f t="shared" ref="O136:T136" si="150">SUM(O137:O144)</f>
        <v>155420</v>
      </c>
      <c r="P136" s="56">
        <f t="shared" si="150"/>
        <v>60669</v>
      </c>
      <c r="Q136" s="56">
        <f t="shared" si="150"/>
        <v>89588</v>
      </c>
      <c r="R136" s="56">
        <f t="shared" si="150"/>
        <v>125842</v>
      </c>
      <c r="S136" s="56">
        <f t="shared" si="150"/>
        <v>116654</v>
      </c>
      <c r="T136" s="56">
        <f t="shared" si="150"/>
        <v>79800</v>
      </c>
      <c r="U136" s="56">
        <f t="shared" ref="U136" si="151">SUM(U137:U144)</f>
        <v>94561</v>
      </c>
      <c r="W136" s="56">
        <f t="shared" ref="W136:W186" si="152">SUM(B136:E136)</f>
        <v>1149692</v>
      </c>
      <c r="X136" s="56">
        <f t="shared" ref="X136:X149" si="153">SUM(F136:I136)</f>
        <v>1436265</v>
      </c>
      <c r="Y136" s="56">
        <f>SUM(J136:M136)</f>
        <v>556201</v>
      </c>
      <c r="Z136" s="56">
        <f>SUM(N136:Q136)</f>
        <v>436363</v>
      </c>
      <c r="AA136" s="56">
        <f>SUM(R136:V136)</f>
        <v>416857</v>
      </c>
      <c r="AB136" s="45" t="s">
        <v>9</v>
      </c>
      <c r="AD136" s="242">
        <f>SUM(N136:Q136)-Z136</f>
        <v>0</v>
      </c>
      <c r="AE136" s="242">
        <f t="shared" ref="AE136:AE187" si="154">SUM(R136:V136)-AA136</f>
        <v>0</v>
      </c>
    </row>
    <row r="137" spans="1:31" ht="15.95" customHeight="1" outlineLevel="1" x14ac:dyDescent="0.2">
      <c r="A137" s="57" t="s">
        <v>86</v>
      </c>
      <c r="B137" s="58">
        <v>0</v>
      </c>
      <c r="C137" s="58">
        <v>0</v>
      </c>
      <c r="D137" s="58">
        <v>0</v>
      </c>
      <c r="E137" s="58">
        <v>0</v>
      </c>
      <c r="F137" s="58">
        <v>0</v>
      </c>
      <c r="G137" s="58">
        <v>0</v>
      </c>
      <c r="H137" s="58">
        <v>0</v>
      </c>
      <c r="I137" s="58">
        <v>8564</v>
      </c>
      <c r="J137" s="58">
        <v>11557</v>
      </c>
      <c r="K137" s="58">
        <v>11357</v>
      </c>
      <c r="L137" s="58">
        <v>12481</v>
      </c>
      <c r="M137" s="58">
        <v>12479</v>
      </c>
      <c r="N137" s="58">
        <v>12305</v>
      </c>
      <c r="O137" s="58">
        <v>7960</v>
      </c>
      <c r="P137" s="58">
        <v>13871</v>
      </c>
      <c r="Q137" s="58">
        <v>13864</v>
      </c>
      <c r="R137" s="58">
        <v>13301</v>
      </c>
      <c r="S137" s="58">
        <v>13900</v>
      </c>
      <c r="T137" s="58">
        <v>14142</v>
      </c>
      <c r="U137" s="58">
        <v>14445</v>
      </c>
      <c r="W137" s="58">
        <f t="shared" si="152"/>
        <v>0</v>
      </c>
      <c r="X137" s="58">
        <f t="shared" si="153"/>
        <v>8564</v>
      </c>
      <c r="Y137" s="58">
        <f t="shared" ref="Y137:Y167" si="155">SUM(J137:M137)</f>
        <v>47874</v>
      </c>
      <c r="Z137" s="58">
        <f t="shared" ref="Z137:Z187" si="156">SUM(N137:Q137)</f>
        <v>48000</v>
      </c>
      <c r="AA137" s="58">
        <f t="shared" ref="AA137:AA187" si="157">SUM(R137:V137)</f>
        <v>55788</v>
      </c>
      <c r="AB137" s="45" t="s">
        <v>9</v>
      </c>
      <c r="AD137" s="242">
        <f t="shared" ref="AD137:AD187" si="158">SUM(N137:Q137)-Z137</f>
        <v>0</v>
      </c>
      <c r="AE137" s="242">
        <f t="shared" si="154"/>
        <v>0</v>
      </c>
    </row>
    <row r="138" spans="1:31" ht="15.95" customHeight="1" outlineLevel="1" x14ac:dyDescent="0.2">
      <c r="A138" s="57" t="s">
        <v>87</v>
      </c>
      <c r="B138" s="58">
        <v>0</v>
      </c>
      <c r="C138" s="58">
        <v>0</v>
      </c>
      <c r="D138" s="58">
        <v>0</v>
      </c>
      <c r="E138" s="58">
        <v>0</v>
      </c>
      <c r="F138" s="58">
        <v>0</v>
      </c>
      <c r="G138" s="58">
        <v>0</v>
      </c>
      <c r="H138" s="58">
        <v>0</v>
      </c>
      <c r="I138" s="58">
        <v>0</v>
      </c>
      <c r="J138" s="58">
        <v>0</v>
      </c>
      <c r="K138" s="58">
        <v>0</v>
      </c>
      <c r="L138" s="58">
        <v>0</v>
      </c>
      <c r="M138" s="58">
        <v>0</v>
      </c>
      <c r="N138" s="58">
        <v>0</v>
      </c>
      <c r="O138" s="58">
        <v>0</v>
      </c>
      <c r="P138" s="58">
        <v>0</v>
      </c>
      <c r="Q138" s="58">
        <v>0</v>
      </c>
      <c r="R138" s="58">
        <v>0</v>
      </c>
      <c r="S138" s="58">
        <v>0</v>
      </c>
      <c r="T138" s="58">
        <v>0</v>
      </c>
      <c r="U138" s="58">
        <v>0</v>
      </c>
      <c r="W138" s="58">
        <f t="shared" si="152"/>
        <v>0</v>
      </c>
      <c r="X138" s="58">
        <f t="shared" si="153"/>
        <v>0</v>
      </c>
      <c r="Y138" s="58">
        <f t="shared" si="155"/>
        <v>0</v>
      </c>
      <c r="Z138" s="58">
        <f t="shared" si="156"/>
        <v>0</v>
      </c>
      <c r="AA138" s="58">
        <f t="shared" si="157"/>
        <v>0</v>
      </c>
      <c r="AB138" s="45" t="s">
        <v>9</v>
      </c>
      <c r="AD138" s="242">
        <f t="shared" si="158"/>
        <v>0</v>
      </c>
      <c r="AE138" s="242">
        <f t="shared" si="154"/>
        <v>0</v>
      </c>
    </row>
    <row r="139" spans="1:31" ht="15.95" customHeight="1" outlineLevel="1" x14ac:dyDescent="0.2">
      <c r="A139" s="57" t="s">
        <v>88</v>
      </c>
      <c r="B139" s="58">
        <v>0</v>
      </c>
      <c r="C139" s="58">
        <v>0</v>
      </c>
      <c r="D139" s="58">
        <v>0</v>
      </c>
      <c r="E139" s="58">
        <v>0</v>
      </c>
      <c r="F139" s="58">
        <v>0</v>
      </c>
      <c r="G139" s="58">
        <v>0</v>
      </c>
      <c r="H139" s="58">
        <v>0</v>
      </c>
      <c r="I139" s="58">
        <v>529023</v>
      </c>
      <c r="J139" s="58">
        <v>112191</v>
      </c>
      <c r="K139" s="58">
        <v>141008</v>
      </c>
      <c r="L139" s="58">
        <v>112067</v>
      </c>
      <c r="M139" s="58">
        <v>142182</v>
      </c>
      <c r="N139" s="58">
        <v>118381</v>
      </c>
      <c r="O139" s="58">
        <v>57912</v>
      </c>
      <c r="P139" s="58">
        <v>56841</v>
      </c>
      <c r="Q139" s="58">
        <v>56559</v>
      </c>
      <c r="R139" s="137">
        <v>57306</v>
      </c>
      <c r="S139" s="58">
        <v>58215</v>
      </c>
      <c r="T139" s="58">
        <v>58301</v>
      </c>
      <c r="U139" s="58">
        <v>58492</v>
      </c>
      <c r="W139" s="58">
        <f t="shared" si="152"/>
        <v>0</v>
      </c>
      <c r="X139" s="58">
        <f t="shared" si="153"/>
        <v>529023</v>
      </c>
      <c r="Y139" s="58">
        <f t="shared" si="155"/>
        <v>507448</v>
      </c>
      <c r="Z139" s="58">
        <f t="shared" si="156"/>
        <v>289693</v>
      </c>
      <c r="AA139" s="58">
        <f t="shared" si="157"/>
        <v>232314</v>
      </c>
      <c r="AB139" s="91" t="s">
        <v>9</v>
      </c>
      <c r="AC139" s="21"/>
      <c r="AD139" s="242">
        <f t="shared" si="158"/>
        <v>0</v>
      </c>
      <c r="AE139" s="242">
        <f t="shared" si="154"/>
        <v>0</v>
      </c>
    </row>
    <row r="140" spans="1:31" ht="15.95" customHeight="1" outlineLevel="1" x14ac:dyDescent="0.2">
      <c r="A140" s="57" t="s">
        <v>89</v>
      </c>
      <c r="B140" s="58">
        <v>0</v>
      </c>
      <c r="C140" s="58">
        <v>0</v>
      </c>
      <c r="D140" s="58">
        <v>0</v>
      </c>
      <c r="E140" s="58">
        <v>0</v>
      </c>
      <c r="F140" s="58">
        <v>0</v>
      </c>
      <c r="G140" s="58">
        <v>0</v>
      </c>
      <c r="H140" s="58">
        <v>0</v>
      </c>
      <c r="I140" s="58">
        <v>0</v>
      </c>
      <c r="J140" s="58">
        <v>0</v>
      </c>
      <c r="K140" s="58">
        <v>0</v>
      </c>
      <c r="L140" s="58">
        <v>0</v>
      </c>
      <c r="M140" s="58">
        <v>0</v>
      </c>
      <c r="N140" s="58">
        <v>0</v>
      </c>
      <c r="O140" s="58">
        <v>0</v>
      </c>
      <c r="P140" s="58">
        <v>0</v>
      </c>
      <c r="Q140" s="58">
        <v>0</v>
      </c>
      <c r="R140" s="135">
        <v>0</v>
      </c>
      <c r="S140" s="58">
        <v>0</v>
      </c>
      <c r="T140" s="58">
        <v>0</v>
      </c>
      <c r="U140" s="58">
        <v>0</v>
      </c>
      <c r="W140" s="58">
        <f t="shared" si="152"/>
        <v>0</v>
      </c>
      <c r="X140" s="58">
        <f t="shared" si="153"/>
        <v>0</v>
      </c>
      <c r="Y140" s="58">
        <f t="shared" si="155"/>
        <v>0</v>
      </c>
      <c r="Z140" s="58">
        <f t="shared" si="156"/>
        <v>0</v>
      </c>
      <c r="AA140" s="58">
        <f t="shared" si="157"/>
        <v>0</v>
      </c>
      <c r="AB140" s="45" t="s">
        <v>9</v>
      </c>
      <c r="AD140" s="242">
        <f t="shared" si="158"/>
        <v>0</v>
      </c>
      <c r="AE140" s="242">
        <f t="shared" si="154"/>
        <v>0</v>
      </c>
    </row>
    <row r="141" spans="1:31" ht="15.95" customHeight="1" outlineLevel="1" x14ac:dyDescent="0.2">
      <c r="A141" s="57" t="s">
        <v>90</v>
      </c>
      <c r="B141" s="58">
        <v>0</v>
      </c>
      <c r="C141" s="58">
        <v>0</v>
      </c>
      <c r="D141" s="58">
        <v>0</v>
      </c>
      <c r="E141" s="58">
        <v>0</v>
      </c>
      <c r="F141" s="58">
        <v>0</v>
      </c>
      <c r="G141" s="58">
        <v>0</v>
      </c>
      <c r="H141" s="58">
        <v>0</v>
      </c>
      <c r="I141" s="58">
        <v>0</v>
      </c>
      <c r="J141" s="58">
        <v>0</v>
      </c>
      <c r="K141" s="58">
        <v>0</v>
      </c>
      <c r="L141" s="58">
        <v>0</v>
      </c>
      <c r="M141" s="58">
        <v>0</v>
      </c>
      <c r="N141" s="58">
        <v>0</v>
      </c>
      <c r="O141" s="58">
        <v>89548</v>
      </c>
      <c r="P141" s="58">
        <v>-10043</v>
      </c>
      <c r="Q141" s="58">
        <v>19165</v>
      </c>
      <c r="R141" s="135">
        <v>55235</v>
      </c>
      <c r="S141" s="58">
        <v>44539</v>
      </c>
      <c r="T141" s="58">
        <v>7357</v>
      </c>
      <c r="U141" s="58">
        <v>21624</v>
      </c>
      <c r="W141" s="58">
        <f t="shared" si="152"/>
        <v>0</v>
      </c>
      <c r="X141" s="58">
        <f t="shared" si="153"/>
        <v>0</v>
      </c>
      <c r="Y141" s="58">
        <f t="shared" si="155"/>
        <v>0</v>
      </c>
      <c r="Z141" s="58">
        <f t="shared" si="156"/>
        <v>98670</v>
      </c>
      <c r="AA141" s="58">
        <f t="shared" si="157"/>
        <v>128755</v>
      </c>
      <c r="AB141" s="45" t="s">
        <v>9</v>
      </c>
      <c r="AD141" s="242">
        <f t="shared" si="158"/>
        <v>0</v>
      </c>
      <c r="AE141" s="242">
        <f t="shared" si="154"/>
        <v>0</v>
      </c>
    </row>
    <row r="142" spans="1:31" ht="15.95" customHeight="1" outlineLevel="1" x14ac:dyDescent="0.2">
      <c r="A142" s="57" t="s">
        <v>91</v>
      </c>
      <c r="B142" s="58">
        <v>17967</v>
      </c>
      <c r="C142" s="58">
        <v>184874</v>
      </c>
      <c r="D142" s="58">
        <v>423409</v>
      </c>
      <c r="E142" s="58">
        <v>523442</v>
      </c>
      <c r="F142" s="58">
        <v>269248</v>
      </c>
      <c r="G142" s="58">
        <v>287948</v>
      </c>
      <c r="H142" s="58">
        <v>171226</v>
      </c>
      <c r="I142" s="58">
        <v>170256</v>
      </c>
      <c r="J142" s="58">
        <v>879</v>
      </c>
      <c r="K142" s="58">
        <v>0</v>
      </c>
      <c r="L142" s="58">
        <v>0</v>
      </c>
      <c r="M142" s="58">
        <v>0</v>
      </c>
      <c r="N142" s="58">
        <v>0</v>
      </c>
      <c r="O142" s="58">
        <v>0</v>
      </c>
      <c r="P142" s="58">
        <v>0</v>
      </c>
      <c r="Q142" s="58">
        <v>0</v>
      </c>
      <c r="R142" s="58">
        <v>0</v>
      </c>
      <c r="S142" s="58">
        <v>0</v>
      </c>
      <c r="T142" s="58">
        <v>0</v>
      </c>
      <c r="U142" s="58">
        <v>0</v>
      </c>
      <c r="W142" s="58">
        <f t="shared" si="152"/>
        <v>1149692</v>
      </c>
      <c r="X142" s="58">
        <f t="shared" si="153"/>
        <v>898678</v>
      </c>
      <c r="Y142" s="58">
        <f t="shared" si="155"/>
        <v>879</v>
      </c>
      <c r="Z142" s="58">
        <f t="shared" si="156"/>
        <v>0</v>
      </c>
      <c r="AA142" s="58">
        <f t="shared" si="157"/>
        <v>0</v>
      </c>
      <c r="AB142" s="45" t="s">
        <v>9</v>
      </c>
      <c r="AD142" s="242">
        <f t="shared" si="158"/>
        <v>0</v>
      </c>
      <c r="AE142" s="242">
        <f t="shared" si="154"/>
        <v>0</v>
      </c>
    </row>
    <row r="143" spans="1:31" ht="15.95" customHeight="1" outlineLevel="1" x14ac:dyDescent="0.2">
      <c r="A143" s="57" t="s">
        <v>173</v>
      </c>
      <c r="B143" s="58">
        <v>0</v>
      </c>
      <c r="C143" s="58">
        <v>0</v>
      </c>
      <c r="D143" s="58">
        <v>0</v>
      </c>
      <c r="E143" s="58">
        <v>0</v>
      </c>
      <c r="F143" s="58">
        <v>0</v>
      </c>
      <c r="G143" s="58">
        <v>0</v>
      </c>
      <c r="H143" s="58">
        <v>0</v>
      </c>
      <c r="I143" s="58">
        <v>0</v>
      </c>
      <c r="J143" s="58">
        <v>0</v>
      </c>
      <c r="K143" s="58">
        <v>0</v>
      </c>
      <c r="L143" s="58">
        <v>0</v>
      </c>
      <c r="M143" s="58">
        <v>0</v>
      </c>
      <c r="N143" s="58">
        <v>0</v>
      </c>
      <c r="O143" s="58">
        <v>0</v>
      </c>
      <c r="P143" s="58">
        <v>0</v>
      </c>
      <c r="Q143" s="58">
        <v>0</v>
      </c>
      <c r="R143" s="135">
        <v>0</v>
      </c>
      <c r="S143" s="58">
        <v>0</v>
      </c>
      <c r="T143" s="58">
        <v>0</v>
      </c>
      <c r="U143" s="58">
        <v>0</v>
      </c>
      <c r="W143" s="58">
        <f t="shared" si="152"/>
        <v>0</v>
      </c>
      <c r="X143" s="58">
        <f t="shared" si="153"/>
        <v>0</v>
      </c>
      <c r="Y143" s="58">
        <f t="shared" si="155"/>
        <v>0</v>
      </c>
      <c r="Z143" s="58">
        <f t="shared" si="156"/>
        <v>0</v>
      </c>
      <c r="AA143" s="58">
        <f t="shared" si="157"/>
        <v>0</v>
      </c>
      <c r="AB143" s="45" t="s">
        <v>9</v>
      </c>
      <c r="AD143" s="242">
        <f t="shared" si="158"/>
        <v>0</v>
      </c>
      <c r="AE143" s="242">
        <f t="shared" si="154"/>
        <v>0</v>
      </c>
    </row>
    <row r="144" spans="1:31" ht="15.95" customHeight="1" outlineLevel="1" x14ac:dyDescent="0.2">
      <c r="A144" s="57" t="s">
        <v>174</v>
      </c>
      <c r="B144" s="58">
        <v>0</v>
      </c>
      <c r="C144" s="58">
        <v>0</v>
      </c>
      <c r="D144" s="58">
        <v>0</v>
      </c>
      <c r="E144" s="58">
        <v>0</v>
      </c>
      <c r="F144" s="58">
        <v>0</v>
      </c>
      <c r="G144" s="58">
        <v>0</v>
      </c>
      <c r="H144" s="58">
        <v>0</v>
      </c>
      <c r="I144" s="58">
        <v>0</v>
      </c>
      <c r="J144" s="58">
        <v>0</v>
      </c>
      <c r="K144" s="58">
        <v>0</v>
      </c>
      <c r="L144" s="58">
        <v>0</v>
      </c>
      <c r="M144" s="58">
        <v>0</v>
      </c>
      <c r="N144" s="58">
        <v>0</v>
      </c>
      <c r="O144" s="58">
        <v>0</v>
      </c>
      <c r="P144" s="58">
        <v>0</v>
      </c>
      <c r="Q144" s="58">
        <v>0</v>
      </c>
      <c r="R144" s="135">
        <v>0</v>
      </c>
      <c r="S144" s="58">
        <v>0</v>
      </c>
      <c r="T144" s="58">
        <v>0</v>
      </c>
      <c r="U144" s="58">
        <v>0</v>
      </c>
      <c r="W144" s="58">
        <f t="shared" si="152"/>
        <v>0</v>
      </c>
      <c r="X144" s="58">
        <f t="shared" si="153"/>
        <v>0</v>
      </c>
      <c r="Y144" s="58">
        <f t="shared" si="155"/>
        <v>0</v>
      </c>
      <c r="Z144" s="58">
        <f t="shared" si="156"/>
        <v>0</v>
      </c>
      <c r="AA144" s="58">
        <f t="shared" si="157"/>
        <v>0</v>
      </c>
      <c r="AB144" s="45" t="s">
        <v>9</v>
      </c>
      <c r="AD144" s="242">
        <f t="shared" si="158"/>
        <v>0</v>
      </c>
      <c r="AE144" s="242">
        <f t="shared" si="154"/>
        <v>0</v>
      </c>
    </row>
    <row r="145" spans="1:31" ht="15.95" customHeight="1" outlineLevel="1" x14ac:dyDescent="0.2">
      <c r="A145" s="55" t="s">
        <v>92</v>
      </c>
      <c r="B145" s="56">
        <v>-1733</v>
      </c>
      <c r="C145" s="56">
        <v>-17481</v>
      </c>
      <c r="D145" s="56">
        <v>-40860</v>
      </c>
      <c r="E145" s="56">
        <v>-45677</v>
      </c>
      <c r="F145" s="56">
        <v>-24906</v>
      </c>
      <c r="G145" s="56">
        <v>-26635</v>
      </c>
      <c r="H145" s="56">
        <v>-15838</v>
      </c>
      <c r="I145" s="56">
        <f t="shared" ref="I145:N145" si="159">SUM(I146:I159)</f>
        <v>-66114</v>
      </c>
      <c r="J145" s="56">
        <f t="shared" si="159"/>
        <v>-12285</v>
      </c>
      <c r="K145" s="56">
        <f t="shared" si="159"/>
        <v>-15081</v>
      </c>
      <c r="L145" s="56">
        <f t="shared" si="159"/>
        <v>-12460</v>
      </c>
      <c r="M145" s="56">
        <f t="shared" si="159"/>
        <v>-15244</v>
      </c>
      <c r="N145" s="56">
        <f t="shared" si="159"/>
        <v>-13025</v>
      </c>
      <c r="O145" s="56">
        <f t="shared" ref="O145:T145" si="160">SUM(O146:O159)</f>
        <v>-15256</v>
      </c>
      <c r="P145" s="56">
        <f t="shared" si="160"/>
        <v>-6637</v>
      </c>
      <c r="Q145" s="56">
        <f t="shared" si="160"/>
        <v>-9312</v>
      </c>
      <c r="R145" s="56">
        <f t="shared" si="160"/>
        <v>-12662</v>
      </c>
      <c r="S145" s="56">
        <f t="shared" si="160"/>
        <v>-11818</v>
      </c>
      <c r="T145" s="56">
        <f t="shared" si="160"/>
        <v>-8595</v>
      </c>
      <c r="U145" s="56">
        <f t="shared" ref="U145" si="161">SUM(U146:U159)</f>
        <v>-9815</v>
      </c>
      <c r="W145" s="56">
        <f t="shared" si="152"/>
        <v>-105751</v>
      </c>
      <c r="X145" s="56">
        <f t="shared" si="153"/>
        <v>-133493</v>
      </c>
      <c r="Y145" s="56">
        <f t="shared" si="155"/>
        <v>-55070</v>
      </c>
      <c r="Z145" s="56">
        <f t="shared" si="156"/>
        <v>-44230</v>
      </c>
      <c r="AA145" s="56">
        <f t="shared" si="157"/>
        <v>-42890</v>
      </c>
      <c r="AB145" s="45" t="s">
        <v>9</v>
      </c>
      <c r="AD145" s="242">
        <f t="shared" si="158"/>
        <v>0</v>
      </c>
      <c r="AE145" s="242">
        <f t="shared" si="154"/>
        <v>0</v>
      </c>
    </row>
    <row r="146" spans="1:31" ht="15.95" customHeight="1" outlineLevel="1" x14ac:dyDescent="0.2">
      <c r="A146" s="57" t="s">
        <v>93</v>
      </c>
      <c r="B146" s="58">
        <v>0</v>
      </c>
      <c r="C146" s="58">
        <v>0</v>
      </c>
      <c r="D146" s="58">
        <v>0</v>
      </c>
      <c r="E146" s="58">
        <v>0</v>
      </c>
      <c r="F146" s="58">
        <v>0</v>
      </c>
      <c r="G146" s="58">
        <v>0</v>
      </c>
      <c r="H146" s="58">
        <v>0</v>
      </c>
      <c r="I146" s="58">
        <v>-820</v>
      </c>
      <c r="J146" s="58">
        <v>-1108</v>
      </c>
      <c r="K146" s="58">
        <v>-1103</v>
      </c>
      <c r="L146" s="58">
        <v>-1196</v>
      </c>
      <c r="M146" s="58">
        <v>-1196</v>
      </c>
      <c r="N146" s="58">
        <v>-1193</v>
      </c>
      <c r="O146" s="58">
        <v>-1121</v>
      </c>
      <c r="P146" s="58">
        <v>-1307</v>
      </c>
      <c r="Q146" s="58">
        <v>-1308</v>
      </c>
      <c r="R146" s="58">
        <v>-1299</v>
      </c>
      <c r="S146" s="58">
        <v>-1308</v>
      </c>
      <c r="T146" s="58">
        <v>-1381</v>
      </c>
      <c r="U146" s="58">
        <v>-1359</v>
      </c>
      <c r="W146" s="58">
        <f t="shared" si="152"/>
        <v>0</v>
      </c>
      <c r="X146" s="58">
        <f t="shared" si="153"/>
        <v>-820</v>
      </c>
      <c r="Y146" s="58">
        <f t="shared" si="155"/>
        <v>-4603</v>
      </c>
      <c r="Z146" s="58">
        <f t="shared" si="156"/>
        <v>-4929</v>
      </c>
      <c r="AA146" s="58">
        <f t="shared" si="157"/>
        <v>-5347</v>
      </c>
      <c r="AB146" s="45" t="s">
        <v>9</v>
      </c>
      <c r="AD146" s="242">
        <f t="shared" si="158"/>
        <v>0</v>
      </c>
      <c r="AE146" s="242">
        <f t="shared" si="154"/>
        <v>0</v>
      </c>
    </row>
    <row r="147" spans="1:31" ht="15.95" customHeight="1" outlineLevel="1" x14ac:dyDescent="0.2">
      <c r="A147" s="57" t="s">
        <v>94</v>
      </c>
      <c r="B147" s="58">
        <v>0</v>
      </c>
      <c r="C147" s="58">
        <v>0</v>
      </c>
      <c r="D147" s="58">
        <v>0</v>
      </c>
      <c r="E147" s="58">
        <v>0</v>
      </c>
      <c r="F147" s="58">
        <v>0</v>
      </c>
      <c r="G147" s="58">
        <v>0</v>
      </c>
      <c r="H147" s="58">
        <v>0</v>
      </c>
      <c r="I147" s="58">
        <v>-3776</v>
      </c>
      <c r="J147" s="58">
        <v>-5103</v>
      </c>
      <c r="K147" s="58">
        <v>-5082</v>
      </c>
      <c r="L147" s="58">
        <v>-5508</v>
      </c>
      <c r="M147" s="58">
        <v>-5507</v>
      </c>
      <c r="N147" s="58">
        <v>-5494</v>
      </c>
      <c r="O147" s="58">
        <v>-5164</v>
      </c>
      <c r="P147" s="58">
        <v>-6022</v>
      </c>
      <c r="Q147" s="58">
        <v>-6021</v>
      </c>
      <c r="R147" s="58">
        <v>-5982</v>
      </c>
      <c r="S147" s="58">
        <v>-6024</v>
      </c>
      <c r="T147" s="58">
        <v>-6362</v>
      </c>
      <c r="U147" s="58">
        <v>-6262</v>
      </c>
      <c r="W147" s="58">
        <f t="shared" si="152"/>
        <v>0</v>
      </c>
      <c r="X147" s="58">
        <f t="shared" si="153"/>
        <v>-3776</v>
      </c>
      <c r="Y147" s="58">
        <f t="shared" si="155"/>
        <v>-21200</v>
      </c>
      <c r="Z147" s="58">
        <f t="shared" si="156"/>
        <v>-22701</v>
      </c>
      <c r="AA147" s="58">
        <f t="shared" si="157"/>
        <v>-24630</v>
      </c>
      <c r="AB147" s="45" t="s">
        <v>9</v>
      </c>
      <c r="AD147" s="242">
        <f t="shared" si="158"/>
        <v>0</v>
      </c>
      <c r="AE147" s="242">
        <f t="shared" si="154"/>
        <v>0</v>
      </c>
    </row>
    <row r="148" spans="1:31" ht="15.95" customHeight="1" outlineLevel="1" x14ac:dyDescent="0.2">
      <c r="A148" s="57" t="s">
        <v>175</v>
      </c>
      <c r="B148" s="58"/>
      <c r="C148" s="58"/>
      <c r="D148" s="58">
        <v>-6986</v>
      </c>
      <c r="E148" s="58">
        <v>-8637</v>
      </c>
      <c r="F148" s="58">
        <v>-4443</v>
      </c>
      <c r="G148" s="58">
        <v>-4751</v>
      </c>
      <c r="H148" s="58">
        <v>-2825</v>
      </c>
      <c r="I148" s="58">
        <v>-10858</v>
      </c>
      <c r="J148" s="58">
        <v>-950</v>
      </c>
      <c r="K148" s="58">
        <v>-1410</v>
      </c>
      <c r="L148" s="58">
        <v>-860</v>
      </c>
      <c r="M148" s="58">
        <v>-1356</v>
      </c>
      <c r="N148" s="58">
        <v>-964</v>
      </c>
      <c r="O148" s="58">
        <v>-1443</v>
      </c>
      <c r="P148" s="58">
        <v>306</v>
      </c>
      <c r="Q148" s="58">
        <v>-170</v>
      </c>
      <c r="R148" s="58">
        <v>-778</v>
      </c>
      <c r="S148" s="58">
        <v>-617</v>
      </c>
      <c r="T148" s="58">
        <v>37</v>
      </c>
      <c r="U148" s="58">
        <v>-201</v>
      </c>
      <c r="W148" s="58">
        <f t="shared" si="152"/>
        <v>-15623</v>
      </c>
      <c r="X148" s="58">
        <f t="shared" si="153"/>
        <v>-22877</v>
      </c>
      <c r="Y148" s="58">
        <f t="shared" si="155"/>
        <v>-4576</v>
      </c>
      <c r="Z148" s="58">
        <f t="shared" si="156"/>
        <v>-2271</v>
      </c>
      <c r="AA148" s="58">
        <f t="shared" si="157"/>
        <v>-1559</v>
      </c>
      <c r="AB148" s="45" t="s">
        <v>9</v>
      </c>
      <c r="AD148" s="242">
        <f t="shared" si="158"/>
        <v>0</v>
      </c>
      <c r="AE148" s="242">
        <f t="shared" si="154"/>
        <v>0</v>
      </c>
    </row>
    <row r="149" spans="1:31" ht="15.95" customHeight="1" outlineLevel="1" x14ac:dyDescent="0.2">
      <c r="A149" s="57" t="s">
        <v>176</v>
      </c>
      <c r="B149" s="58"/>
      <c r="C149" s="58"/>
      <c r="D149" s="58">
        <v>-32179</v>
      </c>
      <c r="E149" s="58">
        <v>-39782</v>
      </c>
      <c r="F149" s="58">
        <v>-20463</v>
      </c>
      <c r="G149" s="58">
        <v>-21884</v>
      </c>
      <c r="H149" s="58">
        <v>-13013</v>
      </c>
      <c r="I149" s="58">
        <v>-50014</v>
      </c>
      <c r="J149" s="58">
        <v>-4374</v>
      </c>
      <c r="K149" s="58">
        <v>-6498</v>
      </c>
      <c r="L149" s="58">
        <v>-3958</v>
      </c>
      <c r="M149" s="58">
        <v>-6247</v>
      </c>
      <c r="N149" s="58">
        <v>-4438</v>
      </c>
      <c r="O149" s="58">
        <v>-6648</v>
      </c>
      <c r="P149" s="58">
        <v>1411</v>
      </c>
      <c r="Q149" s="58">
        <v>-787</v>
      </c>
      <c r="R149" s="58">
        <v>-3585</v>
      </c>
      <c r="S149" s="58">
        <v>-2842</v>
      </c>
      <c r="T149" s="58">
        <v>173</v>
      </c>
      <c r="U149" s="58">
        <v>-925</v>
      </c>
      <c r="W149" s="58">
        <f t="shared" si="152"/>
        <v>-71961</v>
      </c>
      <c r="X149" s="58">
        <f t="shared" si="153"/>
        <v>-105374</v>
      </c>
      <c r="Y149" s="58">
        <f t="shared" si="155"/>
        <v>-21077</v>
      </c>
      <c r="Z149" s="58">
        <f t="shared" si="156"/>
        <v>-10462</v>
      </c>
      <c r="AA149" s="58">
        <f t="shared" si="157"/>
        <v>-7179</v>
      </c>
      <c r="AB149" s="45" t="s">
        <v>9</v>
      </c>
      <c r="AD149" s="242">
        <f t="shared" si="158"/>
        <v>0</v>
      </c>
      <c r="AE149" s="242">
        <f t="shared" si="154"/>
        <v>0</v>
      </c>
    </row>
    <row r="150" spans="1:31" ht="15.95" customHeight="1" outlineLevel="1" x14ac:dyDescent="0.2">
      <c r="A150" s="57" t="s">
        <v>95</v>
      </c>
      <c r="B150" s="58">
        <v>0</v>
      </c>
      <c r="C150" s="58">
        <v>0</v>
      </c>
      <c r="D150" s="58">
        <v>0</v>
      </c>
      <c r="E150" s="58">
        <v>0</v>
      </c>
      <c r="F150" s="58">
        <v>0</v>
      </c>
      <c r="G150" s="58">
        <v>0</v>
      </c>
      <c r="H150" s="58">
        <v>0</v>
      </c>
      <c r="I150" s="58">
        <v>0</v>
      </c>
      <c r="J150" s="58">
        <v>0</v>
      </c>
      <c r="K150" s="58">
        <v>0</v>
      </c>
      <c r="L150" s="58">
        <v>0</v>
      </c>
      <c r="M150" s="58">
        <v>0</v>
      </c>
      <c r="N150" s="58">
        <v>0</v>
      </c>
      <c r="O150" s="58">
        <v>0</v>
      </c>
      <c r="P150" s="58">
        <v>0</v>
      </c>
      <c r="Q150" s="58">
        <v>0</v>
      </c>
      <c r="R150" s="130">
        <v>0</v>
      </c>
      <c r="S150" s="58">
        <v>0</v>
      </c>
      <c r="T150" s="58">
        <v>0</v>
      </c>
      <c r="U150" s="58">
        <v>0</v>
      </c>
      <c r="W150" s="58">
        <f t="shared" si="152"/>
        <v>0</v>
      </c>
      <c r="X150" s="58">
        <f t="shared" ref="X150:X188" si="162">SUM(F150:I150)</f>
        <v>0</v>
      </c>
      <c r="Y150" s="58">
        <f t="shared" si="155"/>
        <v>0</v>
      </c>
      <c r="Z150" s="58">
        <f t="shared" si="156"/>
        <v>0</v>
      </c>
      <c r="AA150" s="58">
        <f t="shared" si="157"/>
        <v>0</v>
      </c>
      <c r="AB150" s="45" t="s">
        <v>9</v>
      </c>
      <c r="AD150" s="242">
        <f t="shared" si="158"/>
        <v>0</v>
      </c>
      <c r="AE150" s="242">
        <f t="shared" si="154"/>
        <v>0</v>
      </c>
    </row>
    <row r="151" spans="1:31" ht="15.95" customHeight="1" outlineLevel="1" x14ac:dyDescent="0.2">
      <c r="A151" s="57" t="s">
        <v>96</v>
      </c>
      <c r="B151" s="58">
        <v>0</v>
      </c>
      <c r="C151" s="58">
        <v>0</v>
      </c>
      <c r="D151" s="58">
        <v>0</v>
      </c>
      <c r="E151" s="58">
        <v>0</v>
      </c>
      <c r="F151" s="58">
        <v>0</v>
      </c>
      <c r="G151" s="58">
        <v>0</v>
      </c>
      <c r="H151" s="58">
        <v>0</v>
      </c>
      <c r="I151" s="58">
        <v>0</v>
      </c>
      <c r="J151" s="58">
        <v>0</v>
      </c>
      <c r="K151" s="58">
        <v>0</v>
      </c>
      <c r="L151" s="58">
        <v>0</v>
      </c>
      <c r="M151" s="58">
        <v>0</v>
      </c>
      <c r="N151" s="58">
        <v>0</v>
      </c>
      <c r="O151" s="58">
        <v>0</v>
      </c>
      <c r="P151" s="58">
        <v>0</v>
      </c>
      <c r="Q151" s="58">
        <v>0</v>
      </c>
      <c r="R151" s="130">
        <v>0</v>
      </c>
      <c r="S151" s="58">
        <v>0</v>
      </c>
      <c r="T151" s="58">
        <v>0</v>
      </c>
      <c r="U151" s="58">
        <v>0</v>
      </c>
      <c r="W151" s="58">
        <f t="shared" si="152"/>
        <v>0</v>
      </c>
      <c r="X151" s="58">
        <f t="shared" si="162"/>
        <v>0</v>
      </c>
      <c r="Y151" s="58">
        <f t="shared" si="155"/>
        <v>0</v>
      </c>
      <c r="Z151" s="58">
        <f t="shared" si="156"/>
        <v>0</v>
      </c>
      <c r="AA151" s="58">
        <f t="shared" si="157"/>
        <v>0</v>
      </c>
      <c r="AB151" s="45" t="s">
        <v>9</v>
      </c>
      <c r="AD151" s="242">
        <f t="shared" si="158"/>
        <v>0</v>
      </c>
      <c r="AE151" s="242">
        <f t="shared" si="154"/>
        <v>0</v>
      </c>
    </row>
    <row r="152" spans="1:31" ht="15.95" customHeight="1" outlineLevel="1" x14ac:dyDescent="0.2">
      <c r="A152" s="57" t="s">
        <v>97</v>
      </c>
      <c r="B152" s="58">
        <v>0</v>
      </c>
      <c r="C152" s="58">
        <v>0</v>
      </c>
      <c r="D152" s="58">
        <v>0</v>
      </c>
      <c r="E152" s="58">
        <v>0</v>
      </c>
      <c r="F152" s="58">
        <v>0</v>
      </c>
      <c r="G152" s="58">
        <v>0</v>
      </c>
      <c r="H152" s="58">
        <v>0</v>
      </c>
      <c r="I152" s="58">
        <v>0</v>
      </c>
      <c r="J152" s="58">
        <v>0</v>
      </c>
      <c r="K152" s="58">
        <v>0</v>
      </c>
      <c r="L152" s="58">
        <v>0</v>
      </c>
      <c r="M152" s="58">
        <v>0</v>
      </c>
      <c r="N152" s="58">
        <v>0</v>
      </c>
      <c r="O152" s="58">
        <v>0</v>
      </c>
      <c r="P152" s="58">
        <v>0</v>
      </c>
      <c r="Q152" s="58">
        <v>0</v>
      </c>
      <c r="R152" s="130">
        <v>0</v>
      </c>
      <c r="S152" s="58">
        <v>0</v>
      </c>
      <c r="T152" s="58">
        <v>0</v>
      </c>
      <c r="U152" s="58">
        <v>0</v>
      </c>
      <c r="W152" s="58">
        <f t="shared" si="152"/>
        <v>0</v>
      </c>
      <c r="X152" s="58">
        <f t="shared" si="162"/>
        <v>0</v>
      </c>
      <c r="Y152" s="58">
        <f t="shared" si="155"/>
        <v>0</v>
      </c>
      <c r="Z152" s="58">
        <f t="shared" si="156"/>
        <v>0</v>
      </c>
      <c r="AA152" s="58">
        <f t="shared" si="157"/>
        <v>0</v>
      </c>
      <c r="AB152" s="45" t="s">
        <v>9</v>
      </c>
      <c r="AD152" s="242">
        <f t="shared" si="158"/>
        <v>0</v>
      </c>
      <c r="AE152" s="242">
        <f t="shared" si="154"/>
        <v>0</v>
      </c>
    </row>
    <row r="153" spans="1:31" ht="15.95" customHeight="1" outlineLevel="1" x14ac:dyDescent="0.2">
      <c r="A153" s="57" t="s">
        <v>98</v>
      </c>
      <c r="B153" s="58">
        <v>0</v>
      </c>
      <c r="C153" s="58">
        <v>0</v>
      </c>
      <c r="D153" s="58">
        <v>0</v>
      </c>
      <c r="E153" s="58">
        <v>0</v>
      </c>
      <c r="F153" s="58">
        <v>0</v>
      </c>
      <c r="G153" s="58">
        <v>0</v>
      </c>
      <c r="H153" s="58">
        <v>0</v>
      </c>
      <c r="I153" s="58">
        <v>0</v>
      </c>
      <c r="J153" s="58">
        <v>0</v>
      </c>
      <c r="K153" s="58">
        <v>0</v>
      </c>
      <c r="L153" s="58">
        <v>0</v>
      </c>
      <c r="M153" s="58">
        <v>0</v>
      </c>
      <c r="N153" s="58">
        <v>0</v>
      </c>
      <c r="O153" s="58">
        <v>0</v>
      </c>
      <c r="P153" s="58">
        <v>0</v>
      </c>
      <c r="Q153" s="58">
        <v>0</v>
      </c>
      <c r="R153" s="58">
        <v>0</v>
      </c>
      <c r="S153" s="58">
        <v>0</v>
      </c>
      <c r="T153" s="58">
        <v>0</v>
      </c>
      <c r="U153" s="58">
        <v>0</v>
      </c>
      <c r="W153" s="58">
        <f t="shared" si="152"/>
        <v>0</v>
      </c>
      <c r="X153" s="58">
        <f t="shared" si="162"/>
        <v>0</v>
      </c>
      <c r="Y153" s="58">
        <f t="shared" si="155"/>
        <v>0</v>
      </c>
      <c r="Z153" s="58">
        <f t="shared" si="156"/>
        <v>0</v>
      </c>
      <c r="AA153" s="58">
        <f t="shared" si="157"/>
        <v>0</v>
      </c>
      <c r="AB153" s="45" t="s">
        <v>9</v>
      </c>
      <c r="AD153" s="242">
        <f t="shared" si="158"/>
        <v>0</v>
      </c>
      <c r="AE153" s="242">
        <f t="shared" si="154"/>
        <v>0</v>
      </c>
    </row>
    <row r="154" spans="1:31" ht="15.95" customHeight="1" outlineLevel="1" x14ac:dyDescent="0.2">
      <c r="A154" s="57" t="s">
        <v>177</v>
      </c>
      <c r="B154" s="58"/>
      <c r="C154" s="58"/>
      <c r="D154" s="58">
        <v>0</v>
      </c>
      <c r="E154" s="58">
        <v>0</v>
      </c>
      <c r="F154" s="58">
        <v>0</v>
      </c>
      <c r="G154" s="58">
        <v>0</v>
      </c>
      <c r="H154" s="58">
        <v>0</v>
      </c>
      <c r="I154" s="58">
        <v>0</v>
      </c>
      <c r="J154" s="58">
        <v>0</v>
      </c>
      <c r="K154" s="58">
        <v>0</v>
      </c>
      <c r="L154" s="58">
        <v>0</v>
      </c>
      <c r="M154" s="58">
        <v>0</v>
      </c>
      <c r="N154" s="58">
        <v>0</v>
      </c>
      <c r="O154" s="58">
        <v>0</v>
      </c>
      <c r="P154" s="58">
        <v>0</v>
      </c>
      <c r="Q154" s="58">
        <v>0</v>
      </c>
      <c r="R154" s="58">
        <v>0</v>
      </c>
      <c r="S154" s="58">
        <v>0</v>
      </c>
      <c r="T154" s="58">
        <v>0</v>
      </c>
      <c r="U154" s="58">
        <v>0</v>
      </c>
      <c r="W154" s="58">
        <f t="shared" si="152"/>
        <v>0</v>
      </c>
      <c r="X154" s="58">
        <f t="shared" si="162"/>
        <v>0</v>
      </c>
      <c r="Y154" s="58">
        <f t="shared" si="155"/>
        <v>0</v>
      </c>
      <c r="Z154" s="58">
        <f t="shared" si="156"/>
        <v>0</v>
      </c>
      <c r="AA154" s="58">
        <f t="shared" si="157"/>
        <v>0</v>
      </c>
      <c r="AB154" s="45" t="s">
        <v>9</v>
      </c>
      <c r="AD154" s="242">
        <f t="shared" si="158"/>
        <v>0</v>
      </c>
      <c r="AE154" s="242">
        <f t="shared" si="154"/>
        <v>0</v>
      </c>
    </row>
    <row r="155" spans="1:31" ht="15.95" customHeight="1" outlineLevel="1" x14ac:dyDescent="0.2">
      <c r="A155" s="57" t="s">
        <v>99</v>
      </c>
      <c r="B155" s="58">
        <v>0</v>
      </c>
      <c r="C155" s="58">
        <v>0</v>
      </c>
      <c r="D155" s="58">
        <v>0</v>
      </c>
      <c r="E155" s="58">
        <v>0</v>
      </c>
      <c r="F155" s="58">
        <v>0</v>
      </c>
      <c r="G155" s="58">
        <v>0</v>
      </c>
      <c r="H155" s="58">
        <v>0</v>
      </c>
      <c r="I155" s="58">
        <v>-179</v>
      </c>
      <c r="J155" s="58">
        <v>-241</v>
      </c>
      <c r="K155" s="58">
        <v>-240</v>
      </c>
      <c r="L155" s="58">
        <v>-259</v>
      </c>
      <c r="M155" s="58">
        <v>-259</v>
      </c>
      <c r="N155" s="58">
        <v>-259</v>
      </c>
      <c r="O155" s="58">
        <v>-243</v>
      </c>
      <c r="P155" s="58">
        <v>-283</v>
      </c>
      <c r="Q155" s="58">
        <v>-284</v>
      </c>
      <c r="R155" s="58">
        <v>-281</v>
      </c>
      <c r="S155" s="58">
        <v>-284</v>
      </c>
      <c r="T155" s="58">
        <v>-294</v>
      </c>
      <c r="U155" s="58">
        <v>-295</v>
      </c>
      <c r="W155" s="58">
        <f t="shared" si="152"/>
        <v>0</v>
      </c>
      <c r="X155" s="58">
        <f t="shared" si="162"/>
        <v>-179</v>
      </c>
      <c r="Y155" s="58">
        <f t="shared" si="155"/>
        <v>-999</v>
      </c>
      <c r="Z155" s="58">
        <f t="shared" si="156"/>
        <v>-1069</v>
      </c>
      <c r="AA155" s="58">
        <f t="shared" si="157"/>
        <v>-1154</v>
      </c>
      <c r="AB155" s="45" t="s">
        <v>9</v>
      </c>
      <c r="AD155" s="242">
        <f t="shared" si="158"/>
        <v>0</v>
      </c>
      <c r="AE155" s="242">
        <f t="shared" si="154"/>
        <v>0</v>
      </c>
    </row>
    <row r="156" spans="1:31" ht="15.95" customHeight="1" outlineLevel="1" x14ac:dyDescent="0.2">
      <c r="A156" s="57" t="s">
        <v>100</v>
      </c>
      <c r="B156" s="58">
        <v>0</v>
      </c>
      <c r="C156" s="58">
        <v>0</v>
      </c>
      <c r="D156" s="58">
        <v>0</v>
      </c>
      <c r="E156" s="58">
        <v>0</v>
      </c>
      <c r="F156" s="58">
        <v>0</v>
      </c>
      <c r="G156" s="58">
        <v>0</v>
      </c>
      <c r="H156" s="58">
        <v>0</v>
      </c>
      <c r="I156" s="58">
        <v>-179</v>
      </c>
      <c r="J156" s="58">
        <v>-161</v>
      </c>
      <c r="K156" s="58">
        <v>-320</v>
      </c>
      <c r="L156" s="58">
        <v>-259</v>
      </c>
      <c r="M156" s="58">
        <v>-259</v>
      </c>
      <c r="N156" s="58">
        <v>-259</v>
      </c>
      <c r="O156" s="58">
        <v>-243</v>
      </c>
      <c r="P156" s="58">
        <v>-283</v>
      </c>
      <c r="Q156" s="58">
        <v>-284</v>
      </c>
      <c r="R156" s="58">
        <v>-281</v>
      </c>
      <c r="S156" s="58">
        <v>-284</v>
      </c>
      <c r="T156" s="58">
        <v>-294</v>
      </c>
      <c r="U156" s="58">
        <v>-295</v>
      </c>
      <c r="W156" s="58">
        <f t="shared" si="152"/>
        <v>0</v>
      </c>
      <c r="X156" s="58">
        <f t="shared" si="162"/>
        <v>-179</v>
      </c>
      <c r="Y156" s="58">
        <f t="shared" si="155"/>
        <v>-999</v>
      </c>
      <c r="Z156" s="58">
        <f t="shared" si="156"/>
        <v>-1069</v>
      </c>
      <c r="AA156" s="58">
        <f t="shared" si="157"/>
        <v>-1154</v>
      </c>
      <c r="AB156" s="45" t="s">
        <v>9</v>
      </c>
      <c r="AD156" s="242">
        <f t="shared" si="158"/>
        <v>0</v>
      </c>
      <c r="AE156" s="242">
        <f t="shared" si="154"/>
        <v>0</v>
      </c>
    </row>
    <row r="157" spans="1:31" ht="15.95" customHeight="1" outlineLevel="1" x14ac:dyDescent="0.2">
      <c r="A157" s="57" t="s">
        <v>101</v>
      </c>
      <c r="B157" s="58">
        <v>0</v>
      </c>
      <c r="C157" s="58">
        <v>0</v>
      </c>
      <c r="D157" s="58">
        <v>0</v>
      </c>
      <c r="E157" s="58">
        <v>0</v>
      </c>
      <c r="F157" s="58">
        <v>0</v>
      </c>
      <c r="G157" s="58">
        <v>0</v>
      </c>
      <c r="H157" s="58">
        <v>0</v>
      </c>
      <c r="I157" s="58">
        <v>-89</v>
      </c>
      <c r="J157" s="58">
        <v>-80</v>
      </c>
      <c r="K157" s="58">
        <v>-160</v>
      </c>
      <c r="L157" s="58">
        <v>-130</v>
      </c>
      <c r="M157" s="58">
        <v>-130</v>
      </c>
      <c r="N157" s="58">
        <v>-129</v>
      </c>
      <c r="O157" s="58">
        <v>-122</v>
      </c>
      <c r="P157" s="58">
        <v>-142</v>
      </c>
      <c r="Q157" s="58">
        <v>-141</v>
      </c>
      <c r="R157" s="58">
        <v>-141</v>
      </c>
      <c r="S157" s="58">
        <v>-142</v>
      </c>
      <c r="T157" s="58">
        <v>-146</v>
      </c>
      <c r="U157" s="58">
        <v>-148</v>
      </c>
      <c r="W157" s="58">
        <f t="shared" si="152"/>
        <v>0</v>
      </c>
      <c r="X157" s="58">
        <f t="shared" si="162"/>
        <v>-89</v>
      </c>
      <c r="Y157" s="58">
        <f t="shared" si="155"/>
        <v>-500</v>
      </c>
      <c r="Z157" s="58">
        <f t="shared" si="156"/>
        <v>-534</v>
      </c>
      <c r="AA157" s="58">
        <f t="shared" si="157"/>
        <v>-577</v>
      </c>
      <c r="AB157" s="45" t="s">
        <v>9</v>
      </c>
      <c r="AD157" s="242">
        <f t="shared" si="158"/>
        <v>0</v>
      </c>
      <c r="AE157" s="242">
        <f t="shared" si="154"/>
        <v>0</v>
      </c>
    </row>
    <row r="158" spans="1:31" ht="15.95" customHeight="1" outlineLevel="1" x14ac:dyDescent="0.2">
      <c r="A158" s="57" t="s">
        <v>102</v>
      </c>
      <c r="B158" s="58">
        <v>0</v>
      </c>
      <c r="C158" s="58">
        <v>0</v>
      </c>
      <c r="D158" s="58">
        <v>0</v>
      </c>
      <c r="E158" s="58">
        <v>0</v>
      </c>
      <c r="F158" s="58">
        <v>0</v>
      </c>
      <c r="G158" s="58">
        <v>0</v>
      </c>
      <c r="H158" s="58">
        <v>0</v>
      </c>
      <c r="I158" s="58">
        <v>-199</v>
      </c>
      <c r="J158" s="58">
        <v>-268</v>
      </c>
      <c r="K158" s="58">
        <v>-268</v>
      </c>
      <c r="L158" s="58">
        <v>-290</v>
      </c>
      <c r="M158" s="58">
        <v>-290</v>
      </c>
      <c r="N158" s="58">
        <v>-289</v>
      </c>
      <c r="O158" s="58">
        <v>-272</v>
      </c>
      <c r="P158" s="58">
        <v>-317</v>
      </c>
      <c r="Q158" s="58">
        <v>-317</v>
      </c>
      <c r="R158" s="58">
        <v>-315</v>
      </c>
      <c r="S158" s="58">
        <v>-317</v>
      </c>
      <c r="T158" s="58">
        <v>-328</v>
      </c>
      <c r="U158" s="58">
        <v>-330</v>
      </c>
      <c r="W158" s="58">
        <f t="shared" si="152"/>
        <v>0</v>
      </c>
      <c r="X158" s="58">
        <f t="shared" si="162"/>
        <v>-199</v>
      </c>
      <c r="Y158" s="58">
        <f t="shared" si="155"/>
        <v>-1116</v>
      </c>
      <c r="Z158" s="58">
        <f t="shared" si="156"/>
        <v>-1195</v>
      </c>
      <c r="AA158" s="58">
        <f t="shared" si="157"/>
        <v>-1290</v>
      </c>
      <c r="AB158" s="45" t="s">
        <v>9</v>
      </c>
      <c r="AD158" s="242">
        <f t="shared" si="158"/>
        <v>0</v>
      </c>
      <c r="AE158" s="242">
        <f t="shared" si="154"/>
        <v>0</v>
      </c>
    </row>
    <row r="159" spans="1:31" ht="15.95" customHeight="1" outlineLevel="1" x14ac:dyDescent="0.2">
      <c r="A159" s="57" t="s">
        <v>178</v>
      </c>
      <c r="B159" s="58"/>
      <c r="C159" s="58"/>
      <c r="D159" s="58">
        <v>-1695</v>
      </c>
      <c r="E159" s="58">
        <v>2742</v>
      </c>
      <c r="F159" s="58">
        <v>0</v>
      </c>
      <c r="G159" s="58">
        <v>0</v>
      </c>
      <c r="H159" s="58">
        <v>0</v>
      </c>
      <c r="I159" s="58">
        <v>0</v>
      </c>
      <c r="J159" s="58">
        <v>0</v>
      </c>
      <c r="K159" s="58">
        <v>0</v>
      </c>
      <c r="L159" s="58">
        <v>0</v>
      </c>
      <c r="M159" s="58">
        <v>0</v>
      </c>
      <c r="N159" s="58">
        <v>0</v>
      </c>
      <c r="O159" s="58">
        <v>0</v>
      </c>
      <c r="P159" s="58">
        <v>0</v>
      </c>
      <c r="Q159" s="58">
        <v>0</v>
      </c>
      <c r="R159" s="58">
        <v>0</v>
      </c>
      <c r="S159" s="58">
        <v>0</v>
      </c>
      <c r="T159" s="58">
        <v>0</v>
      </c>
      <c r="U159" s="58">
        <v>0</v>
      </c>
      <c r="W159" s="58">
        <f t="shared" si="152"/>
        <v>1047</v>
      </c>
      <c r="X159" s="58">
        <f t="shared" si="162"/>
        <v>0</v>
      </c>
      <c r="Y159" s="58">
        <f t="shared" si="155"/>
        <v>0</v>
      </c>
      <c r="Z159" s="58">
        <f t="shared" si="156"/>
        <v>0</v>
      </c>
      <c r="AA159" s="58">
        <f t="shared" si="157"/>
        <v>0</v>
      </c>
      <c r="AB159" s="45" t="s">
        <v>9</v>
      </c>
      <c r="AD159" s="242">
        <f t="shared" si="158"/>
        <v>0</v>
      </c>
      <c r="AE159" s="242">
        <f t="shared" si="154"/>
        <v>0</v>
      </c>
    </row>
    <row r="160" spans="1:31" ht="15.95" customHeight="1" outlineLevel="1" x14ac:dyDescent="0.2">
      <c r="A160" s="55" t="s">
        <v>103</v>
      </c>
      <c r="B160" s="56">
        <f t="shared" ref="B160:H160" si="163">B136+B145</f>
        <v>16234</v>
      </c>
      <c r="C160" s="56">
        <f t="shared" si="163"/>
        <v>167393</v>
      </c>
      <c r="D160" s="56">
        <f t="shared" si="163"/>
        <v>382549</v>
      </c>
      <c r="E160" s="56">
        <f t="shared" si="163"/>
        <v>477765</v>
      </c>
      <c r="F160" s="56">
        <f t="shared" si="163"/>
        <v>244342</v>
      </c>
      <c r="G160" s="56">
        <f t="shared" si="163"/>
        <v>261313</v>
      </c>
      <c r="H160" s="56">
        <f t="shared" si="163"/>
        <v>155388</v>
      </c>
      <c r="I160" s="56">
        <f t="shared" ref="I160:J160" si="164">I136+I145</f>
        <v>641729</v>
      </c>
      <c r="J160" s="56">
        <f t="shared" si="164"/>
        <v>112342</v>
      </c>
      <c r="K160" s="56">
        <f t="shared" ref="K160:L160" si="165">K136+K145</f>
        <v>137284</v>
      </c>
      <c r="L160" s="56">
        <f t="shared" si="165"/>
        <v>112088</v>
      </c>
      <c r="M160" s="56">
        <f t="shared" ref="M160:N160" si="166">M136+M145</f>
        <v>139417</v>
      </c>
      <c r="N160" s="56">
        <f t="shared" si="166"/>
        <v>117661</v>
      </c>
      <c r="O160" s="56">
        <f t="shared" ref="O160:T160" si="167">O136+O145</f>
        <v>140164</v>
      </c>
      <c r="P160" s="56">
        <f t="shared" si="167"/>
        <v>54032</v>
      </c>
      <c r="Q160" s="56">
        <f t="shared" si="167"/>
        <v>80276</v>
      </c>
      <c r="R160" s="56">
        <f t="shared" si="167"/>
        <v>113180</v>
      </c>
      <c r="S160" s="56">
        <f t="shared" si="167"/>
        <v>104836</v>
      </c>
      <c r="T160" s="56">
        <f t="shared" si="167"/>
        <v>71205</v>
      </c>
      <c r="U160" s="56">
        <f t="shared" ref="U160" si="168">U136+U145</f>
        <v>84746</v>
      </c>
      <c r="W160" s="56">
        <f t="shared" si="152"/>
        <v>1043941</v>
      </c>
      <c r="X160" s="56">
        <f t="shared" si="162"/>
        <v>1302772</v>
      </c>
      <c r="Y160" s="56">
        <f t="shared" si="155"/>
        <v>501131</v>
      </c>
      <c r="Z160" s="56">
        <f t="shared" si="156"/>
        <v>392133</v>
      </c>
      <c r="AA160" s="56">
        <f t="shared" si="157"/>
        <v>373967</v>
      </c>
      <c r="AB160" s="45" t="s">
        <v>9</v>
      </c>
      <c r="AD160" s="242">
        <f t="shared" si="158"/>
        <v>0</v>
      </c>
      <c r="AE160" s="242">
        <f t="shared" si="154"/>
        <v>0</v>
      </c>
    </row>
    <row r="161" spans="1:31" ht="15.95" customHeight="1" outlineLevel="1" x14ac:dyDescent="0.2">
      <c r="A161" s="55" t="s">
        <v>104</v>
      </c>
      <c r="B161" s="56">
        <v>-54748</v>
      </c>
      <c r="C161" s="56">
        <v>-69758</v>
      </c>
      <c r="D161" s="56">
        <v>-256480</v>
      </c>
      <c r="E161" s="56">
        <v>-291585</v>
      </c>
      <c r="F161" s="56">
        <v>-179505</v>
      </c>
      <c r="G161" s="56">
        <v>-194867</v>
      </c>
      <c r="H161" s="56">
        <v>-149058</v>
      </c>
      <c r="I161" s="56">
        <f t="shared" ref="I161:N161" si="169">SUM(I162:I165)</f>
        <v>-150312</v>
      </c>
      <c r="J161" s="56">
        <f t="shared" si="169"/>
        <v>-2739</v>
      </c>
      <c r="K161" s="56">
        <f t="shared" si="169"/>
        <v>-3356</v>
      </c>
      <c r="L161" s="56">
        <f t="shared" si="169"/>
        <v>-2191</v>
      </c>
      <c r="M161" s="56">
        <f t="shared" si="169"/>
        <v>-4251</v>
      </c>
      <c r="N161" s="56">
        <f t="shared" si="169"/>
        <v>-1884</v>
      </c>
      <c r="O161" s="56">
        <f t="shared" ref="O161:T161" si="170">SUM(O162:O165)</f>
        <v>-1530</v>
      </c>
      <c r="P161" s="56">
        <f t="shared" si="170"/>
        <v>-1870</v>
      </c>
      <c r="Q161" s="56">
        <f t="shared" si="170"/>
        <v>-1119</v>
      </c>
      <c r="R161" s="56">
        <f t="shared" si="170"/>
        <v>4778</v>
      </c>
      <c r="S161" s="56">
        <f t="shared" si="170"/>
        <v>-2658</v>
      </c>
      <c r="T161" s="56">
        <f t="shared" si="170"/>
        <v>-14748</v>
      </c>
      <c r="U161" s="56">
        <f t="shared" ref="U161" si="171">SUM(U162:U165)</f>
        <v>-3794</v>
      </c>
      <c r="W161" s="56">
        <f t="shared" si="152"/>
        <v>-672571</v>
      </c>
      <c r="X161" s="56">
        <f t="shared" si="162"/>
        <v>-673742</v>
      </c>
      <c r="Y161" s="56">
        <f t="shared" si="155"/>
        <v>-12537</v>
      </c>
      <c r="Z161" s="56">
        <f t="shared" si="156"/>
        <v>-6403</v>
      </c>
      <c r="AA161" s="56">
        <f t="shared" si="157"/>
        <v>-16422</v>
      </c>
      <c r="AB161" s="45" t="s">
        <v>9</v>
      </c>
      <c r="AD161" s="242">
        <f t="shared" si="158"/>
        <v>0</v>
      </c>
      <c r="AE161" s="242">
        <f t="shared" si="154"/>
        <v>0</v>
      </c>
    </row>
    <row r="162" spans="1:31" ht="15.95" customHeight="1" outlineLevel="1" x14ac:dyDescent="0.2">
      <c r="A162" s="57" t="s">
        <v>105</v>
      </c>
      <c r="B162" s="58">
        <v>0</v>
      </c>
      <c r="C162" s="58">
        <v>0</v>
      </c>
      <c r="D162" s="58">
        <v>0</v>
      </c>
      <c r="E162" s="58">
        <v>0</v>
      </c>
      <c r="F162" s="58">
        <v>0</v>
      </c>
      <c r="G162" s="58">
        <v>0</v>
      </c>
      <c r="H162" s="58">
        <v>0</v>
      </c>
      <c r="I162" s="58">
        <v>0</v>
      </c>
      <c r="J162" s="58">
        <v>0</v>
      </c>
      <c r="K162" s="58">
        <v>0</v>
      </c>
      <c r="L162" s="58">
        <v>0</v>
      </c>
      <c r="M162" s="58">
        <v>0</v>
      </c>
      <c r="N162" s="58">
        <v>0</v>
      </c>
      <c r="O162" s="58">
        <v>0</v>
      </c>
      <c r="P162" s="58">
        <v>0</v>
      </c>
      <c r="Q162" s="58">
        <v>0</v>
      </c>
      <c r="R162" s="129">
        <v>0</v>
      </c>
      <c r="S162" s="58">
        <v>0</v>
      </c>
      <c r="T162" s="58">
        <v>0</v>
      </c>
      <c r="U162" s="58">
        <v>0</v>
      </c>
      <c r="W162" s="58">
        <f t="shared" si="152"/>
        <v>0</v>
      </c>
      <c r="X162" s="58">
        <f t="shared" si="162"/>
        <v>0</v>
      </c>
      <c r="Y162" s="58">
        <f t="shared" si="155"/>
        <v>0</v>
      </c>
      <c r="Z162" s="58">
        <f t="shared" si="156"/>
        <v>0</v>
      </c>
      <c r="AA162" s="58">
        <f t="shared" si="157"/>
        <v>0</v>
      </c>
      <c r="AB162" s="45" t="s">
        <v>9</v>
      </c>
      <c r="AD162" s="242">
        <f t="shared" si="158"/>
        <v>0</v>
      </c>
      <c r="AE162" s="242">
        <f t="shared" si="154"/>
        <v>0</v>
      </c>
    </row>
    <row r="163" spans="1:31" ht="15.95" customHeight="1" outlineLevel="1" x14ac:dyDescent="0.2">
      <c r="A163" s="57" t="s">
        <v>106</v>
      </c>
      <c r="B163" s="58">
        <v>0</v>
      </c>
      <c r="C163" s="58">
        <v>0</v>
      </c>
      <c r="D163" s="58">
        <v>0</v>
      </c>
      <c r="E163" s="58">
        <v>302</v>
      </c>
      <c r="F163" s="58">
        <v>76</v>
      </c>
      <c r="G163" s="58">
        <v>-84</v>
      </c>
      <c r="H163" s="58">
        <v>233</v>
      </c>
      <c r="I163" s="58">
        <v>-397</v>
      </c>
      <c r="J163" s="58">
        <v>-2454</v>
      </c>
      <c r="K163" s="58">
        <v>-2955</v>
      </c>
      <c r="L163" s="58">
        <v>-2337</v>
      </c>
      <c r="M163" s="58">
        <v>-4095</v>
      </c>
      <c r="N163" s="58">
        <v>-1728</v>
      </c>
      <c r="O163" s="58">
        <v>-1422</v>
      </c>
      <c r="P163" s="58">
        <v>-1766</v>
      </c>
      <c r="Q163" s="58">
        <v>-2921</v>
      </c>
      <c r="R163" s="58">
        <v>-2114</v>
      </c>
      <c r="S163" s="58">
        <v>-1890</v>
      </c>
      <c r="T163" s="58">
        <v>-2694</v>
      </c>
      <c r="U163" s="58">
        <v>-2937</v>
      </c>
      <c r="W163" s="58">
        <f t="shared" si="152"/>
        <v>302</v>
      </c>
      <c r="X163" s="58">
        <f t="shared" si="162"/>
        <v>-172</v>
      </c>
      <c r="Y163" s="58">
        <f t="shared" si="155"/>
        <v>-11841</v>
      </c>
      <c r="Z163" s="58">
        <f t="shared" si="156"/>
        <v>-7837</v>
      </c>
      <c r="AA163" s="58">
        <f t="shared" si="157"/>
        <v>-9635</v>
      </c>
      <c r="AB163" s="45" t="s">
        <v>9</v>
      </c>
      <c r="AD163" s="242">
        <f t="shared" si="158"/>
        <v>0</v>
      </c>
      <c r="AE163" s="242">
        <f t="shared" si="154"/>
        <v>0</v>
      </c>
    </row>
    <row r="164" spans="1:31" ht="15.95" customHeight="1" outlineLevel="1" x14ac:dyDescent="0.2">
      <c r="A164" s="57" t="s">
        <v>107</v>
      </c>
      <c r="B164" s="58">
        <v>-54748</v>
      </c>
      <c r="C164" s="58">
        <v>-69758</v>
      </c>
      <c r="D164" s="58">
        <v>-256480</v>
      </c>
      <c r="E164" s="58">
        <v>-291638</v>
      </c>
      <c r="F164" s="58">
        <v>-179518</v>
      </c>
      <c r="G164" s="58">
        <v>-194724</v>
      </c>
      <c r="H164" s="58">
        <v>-149228</v>
      </c>
      <c r="I164" s="58">
        <v>-149850</v>
      </c>
      <c r="J164" s="58">
        <v>0</v>
      </c>
      <c r="K164" s="58">
        <v>-9</v>
      </c>
      <c r="L164" s="58">
        <v>0</v>
      </c>
      <c r="M164" s="58">
        <v>0</v>
      </c>
      <c r="N164" s="58">
        <v>0</v>
      </c>
      <c r="O164" s="58">
        <v>0</v>
      </c>
      <c r="P164" s="58">
        <v>0</v>
      </c>
      <c r="Q164" s="58">
        <v>1906</v>
      </c>
      <c r="R164" s="58">
        <v>6996</v>
      </c>
      <c r="S164" s="58">
        <v>-600</v>
      </c>
      <c r="T164" s="58">
        <v>-11949</v>
      </c>
      <c r="U164" s="58">
        <v>-753</v>
      </c>
      <c r="W164" s="58">
        <f t="shared" si="152"/>
        <v>-672624</v>
      </c>
      <c r="X164" s="58">
        <f t="shared" si="162"/>
        <v>-673320</v>
      </c>
      <c r="Y164" s="58">
        <f t="shared" si="155"/>
        <v>-9</v>
      </c>
      <c r="Z164" s="58">
        <f t="shared" si="156"/>
        <v>1906</v>
      </c>
      <c r="AA164" s="58">
        <f t="shared" si="157"/>
        <v>-6306</v>
      </c>
      <c r="AB164" s="45" t="s">
        <v>9</v>
      </c>
      <c r="AD164" s="242">
        <f t="shared" si="158"/>
        <v>0</v>
      </c>
      <c r="AE164" s="242">
        <f t="shared" si="154"/>
        <v>0</v>
      </c>
    </row>
    <row r="165" spans="1:31" ht="15.95" customHeight="1" outlineLevel="1" x14ac:dyDescent="0.2">
      <c r="A165" s="57" t="s">
        <v>108</v>
      </c>
      <c r="B165" s="58">
        <v>0</v>
      </c>
      <c r="C165" s="58">
        <v>0</v>
      </c>
      <c r="D165" s="58">
        <v>0</v>
      </c>
      <c r="E165" s="58">
        <v>-249</v>
      </c>
      <c r="F165" s="58">
        <v>-63</v>
      </c>
      <c r="G165" s="58">
        <v>-59</v>
      </c>
      <c r="H165" s="58">
        <v>-63</v>
      </c>
      <c r="I165" s="58">
        <v>-65</v>
      </c>
      <c r="J165" s="58">
        <v>-285</v>
      </c>
      <c r="K165" s="58">
        <v>-392</v>
      </c>
      <c r="L165" s="58">
        <v>146</v>
      </c>
      <c r="M165" s="58">
        <v>-156</v>
      </c>
      <c r="N165" s="58">
        <v>-156</v>
      </c>
      <c r="O165" s="58">
        <v>-108</v>
      </c>
      <c r="P165" s="58">
        <v>-104</v>
      </c>
      <c r="Q165" s="58">
        <v>-104</v>
      </c>
      <c r="R165" s="58">
        <v>-104</v>
      </c>
      <c r="S165" s="58">
        <v>-168</v>
      </c>
      <c r="T165" s="58">
        <v>-105</v>
      </c>
      <c r="U165" s="58">
        <v>-104</v>
      </c>
      <c r="W165" s="58">
        <f t="shared" si="152"/>
        <v>-249</v>
      </c>
      <c r="X165" s="58">
        <f t="shared" si="162"/>
        <v>-250</v>
      </c>
      <c r="Y165" s="58">
        <f t="shared" si="155"/>
        <v>-687</v>
      </c>
      <c r="Z165" s="58">
        <f t="shared" si="156"/>
        <v>-472</v>
      </c>
      <c r="AA165" s="58">
        <f t="shared" si="157"/>
        <v>-481</v>
      </c>
      <c r="AB165" s="45" t="s">
        <v>9</v>
      </c>
      <c r="AD165" s="242">
        <f t="shared" si="158"/>
        <v>0</v>
      </c>
      <c r="AE165" s="242">
        <f t="shared" si="154"/>
        <v>0</v>
      </c>
    </row>
    <row r="166" spans="1:31" ht="15.95" customHeight="1" outlineLevel="1" x14ac:dyDescent="0.2">
      <c r="A166" s="55" t="s">
        <v>109</v>
      </c>
      <c r="B166" s="56">
        <v>-1</v>
      </c>
      <c r="C166" s="56">
        <v>-16</v>
      </c>
      <c r="D166" s="56">
        <v>-26</v>
      </c>
      <c r="E166" s="56">
        <v>-16</v>
      </c>
      <c r="F166" s="56">
        <v>-1</v>
      </c>
      <c r="G166" s="56">
        <v>147</v>
      </c>
      <c r="H166" s="56">
        <v>-522</v>
      </c>
      <c r="I166" s="56">
        <f t="shared" ref="I166:N166" si="172">SUM(I167:I172)</f>
        <v>-179</v>
      </c>
      <c r="J166" s="56">
        <f t="shared" si="172"/>
        <v>-852</v>
      </c>
      <c r="K166" s="56">
        <f t="shared" si="172"/>
        <v>-1439</v>
      </c>
      <c r="L166" s="56">
        <f t="shared" si="172"/>
        <v>-1119</v>
      </c>
      <c r="M166" s="56">
        <f t="shared" si="172"/>
        <v>-1809</v>
      </c>
      <c r="N166" s="56">
        <f t="shared" si="172"/>
        <v>-1119</v>
      </c>
      <c r="O166" s="56">
        <f t="shared" ref="O166:T166" si="173">SUM(O167:O172)</f>
        <v>-66920</v>
      </c>
      <c r="P166" s="56">
        <f t="shared" si="173"/>
        <v>-1913</v>
      </c>
      <c r="Q166" s="56">
        <f t="shared" si="173"/>
        <v>-1863</v>
      </c>
      <c r="R166" s="56">
        <f t="shared" si="173"/>
        <v>-1364</v>
      </c>
      <c r="S166" s="56">
        <f t="shared" si="173"/>
        <v>-1610</v>
      </c>
      <c r="T166" s="56">
        <f t="shared" si="173"/>
        <v>-77</v>
      </c>
      <c r="U166" s="56">
        <f t="shared" ref="U166" si="174">SUM(U167:U172)</f>
        <v>-1666</v>
      </c>
      <c r="W166" s="56">
        <f t="shared" si="152"/>
        <v>-59</v>
      </c>
      <c r="X166" s="56">
        <f t="shared" si="162"/>
        <v>-555</v>
      </c>
      <c r="Y166" s="56">
        <f t="shared" si="155"/>
        <v>-5219</v>
      </c>
      <c r="Z166" s="56">
        <f t="shared" si="156"/>
        <v>-71815</v>
      </c>
      <c r="AA166" s="56">
        <f t="shared" si="157"/>
        <v>-4717</v>
      </c>
      <c r="AB166" s="45" t="s">
        <v>9</v>
      </c>
      <c r="AD166" s="242">
        <f t="shared" si="158"/>
        <v>0</v>
      </c>
      <c r="AE166" s="242">
        <f t="shared" si="154"/>
        <v>0</v>
      </c>
    </row>
    <row r="167" spans="1:31" ht="15.95" customHeight="1" outlineLevel="1" x14ac:dyDescent="0.2">
      <c r="A167" s="57" t="s">
        <v>110</v>
      </c>
      <c r="B167" s="58">
        <v>-1</v>
      </c>
      <c r="C167" s="58">
        <v>-16</v>
      </c>
      <c r="D167" s="58">
        <v>-26</v>
      </c>
      <c r="E167" s="58">
        <v>-16</v>
      </c>
      <c r="F167" s="58">
        <v>-1</v>
      </c>
      <c r="G167" s="58">
        <v>147</v>
      </c>
      <c r="H167" s="58">
        <v>-522</v>
      </c>
      <c r="I167" s="58">
        <v>-167</v>
      </c>
      <c r="J167" s="58">
        <v>-550</v>
      </c>
      <c r="K167" s="58">
        <v>-493</v>
      </c>
      <c r="L167" s="58">
        <v>-555</v>
      </c>
      <c r="M167" s="58">
        <v>-442</v>
      </c>
      <c r="N167" s="58">
        <v>-609</v>
      </c>
      <c r="O167" s="58">
        <v>-428</v>
      </c>
      <c r="P167" s="58">
        <v>-759</v>
      </c>
      <c r="Q167" s="58">
        <v>-697</v>
      </c>
      <c r="R167" s="58">
        <v>-510</v>
      </c>
      <c r="S167" s="58">
        <v>-647</v>
      </c>
      <c r="T167" s="58">
        <v>-645</v>
      </c>
      <c r="U167" s="58">
        <v>-552</v>
      </c>
      <c r="W167" s="58">
        <f t="shared" si="152"/>
        <v>-59</v>
      </c>
      <c r="X167" s="58">
        <f t="shared" si="162"/>
        <v>-543</v>
      </c>
      <c r="Y167" s="58">
        <f t="shared" si="155"/>
        <v>-2040</v>
      </c>
      <c r="Z167" s="58">
        <f t="shared" si="156"/>
        <v>-2493</v>
      </c>
      <c r="AA167" s="58">
        <f t="shared" si="157"/>
        <v>-2354</v>
      </c>
      <c r="AB167" s="45" t="s">
        <v>9</v>
      </c>
      <c r="AD167" s="242">
        <f t="shared" si="158"/>
        <v>0</v>
      </c>
      <c r="AE167" s="242">
        <f t="shared" si="154"/>
        <v>0</v>
      </c>
    </row>
    <row r="168" spans="1:31" ht="15.95" customHeight="1" outlineLevel="1" x14ac:dyDescent="0.2">
      <c r="A168" s="57" t="s">
        <v>111</v>
      </c>
      <c r="B168" s="34">
        <v>0</v>
      </c>
      <c r="C168" s="34">
        <v>0</v>
      </c>
      <c r="D168" s="34">
        <v>0</v>
      </c>
      <c r="E168" s="34">
        <v>0</v>
      </c>
      <c r="F168" s="34">
        <v>0</v>
      </c>
      <c r="G168" s="34">
        <v>0</v>
      </c>
      <c r="H168" s="34">
        <v>0</v>
      </c>
      <c r="I168" s="34">
        <v>0</v>
      </c>
      <c r="J168" s="34">
        <v>0</v>
      </c>
      <c r="K168" s="34">
        <v>0</v>
      </c>
      <c r="L168" s="34">
        <v>0</v>
      </c>
      <c r="M168" s="34">
        <v>0</v>
      </c>
      <c r="N168" s="34">
        <v>0</v>
      </c>
      <c r="O168" s="34">
        <v>0</v>
      </c>
      <c r="P168" s="34">
        <v>0</v>
      </c>
      <c r="Q168" s="34">
        <v>0</v>
      </c>
      <c r="R168" s="127">
        <v>0</v>
      </c>
      <c r="S168" s="58">
        <v>0</v>
      </c>
      <c r="T168" s="58">
        <v>0</v>
      </c>
      <c r="U168" s="58">
        <v>0</v>
      </c>
      <c r="W168" s="34">
        <f t="shared" si="152"/>
        <v>0</v>
      </c>
      <c r="X168" s="34">
        <f t="shared" si="162"/>
        <v>0</v>
      </c>
      <c r="Y168" s="34">
        <f t="shared" ref="Y168:Y187" si="175">SUM(J168:M168)</f>
        <v>0</v>
      </c>
      <c r="Z168" s="34">
        <f t="shared" si="156"/>
        <v>0</v>
      </c>
      <c r="AA168" s="58">
        <f t="shared" si="157"/>
        <v>0</v>
      </c>
      <c r="AB168" s="45" t="s">
        <v>9</v>
      </c>
      <c r="AD168" s="242">
        <f t="shared" si="158"/>
        <v>0</v>
      </c>
      <c r="AE168" s="242">
        <f t="shared" si="154"/>
        <v>0</v>
      </c>
    </row>
    <row r="169" spans="1:31" ht="15.95" customHeight="1" outlineLevel="1" x14ac:dyDescent="0.2">
      <c r="A169" s="57" t="s">
        <v>112</v>
      </c>
      <c r="B169" s="34">
        <v>0</v>
      </c>
      <c r="C169" s="34">
        <v>0</v>
      </c>
      <c r="D169" s="34">
        <v>0</v>
      </c>
      <c r="E169" s="34">
        <v>0</v>
      </c>
      <c r="F169" s="34">
        <v>0</v>
      </c>
      <c r="G169" s="34">
        <v>0</v>
      </c>
      <c r="H169" s="34">
        <v>0</v>
      </c>
      <c r="I169" s="34">
        <v>-12</v>
      </c>
      <c r="J169" s="34">
        <v>-600</v>
      </c>
      <c r="K169" s="34">
        <v>-946</v>
      </c>
      <c r="L169" s="34">
        <v>-564</v>
      </c>
      <c r="M169" s="34">
        <v>-1367</v>
      </c>
      <c r="N169" s="34">
        <v>-510</v>
      </c>
      <c r="O169" s="34">
        <v>-239</v>
      </c>
      <c r="P169" s="34">
        <v>-1154</v>
      </c>
      <c r="Q169" s="34">
        <v>-1166</v>
      </c>
      <c r="R169" s="58">
        <v>-896</v>
      </c>
      <c r="S169" s="58">
        <v>-963</v>
      </c>
      <c r="T169" s="58">
        <v>-1070</v>
      </c>
      <c r="U169" s="58">
        <v>-1114</v>
      </c>
      <c r="W169" s="34">
        <f t="shared" si="152"/>
        <v>0</v>
      </c>
      <c r="X169" s="34">
        <f t="shared" si="162"/>
        <v>-12</v>
      </c>
      <c r="Y169" s="34">
        <f t="shared" si="175"/>
        <v>-3477</v>
      </c>
      <c r="Z169" s="34">
        <f t="shared" si="156"/>
        <v>-3069</v>
      </c>
      <c r="AA169" s="58">
        <f t="shared" si="157"/>
        <v>-4043</v>
      </c>
      <c r="AB169" s="45" t="s">
        <v>9</v>
      </c>
      <c r="AD169" s="242">
        <f t="shared" si="158"/>
        <v>0</v>
      </c>
      <c r="AE169" s="242">
        <f t="shared" si="154"/>
        <v>0</v>
      </c>
    </row>
    <row r="170" spans="1:31" ht="15.95" customHeight="1" outlineLevel="1" x14ac:dyDescent="0.2">
      <c r="A170" s="57" t="s">
        <v>113</v>
      </c>
      <c r="B170" s="34">
        <v>0</v>
      </c>
      <c r="C170" s="34">
        <v>0</v>
      </c>
      <c r="D170" s="34">
        <v>0</v>
      </c>
      <c r="E170" s="34">
        <v>0</v>
      </c>
      <c r="F170" s="34">
        <v>0</v>
      </c>
      <c r="G170" s="34">
        <v>0</v>
      </c>
      <c r="H170" s="34">
        <v>0</v>
      </c>
      <c r="I170" s="34">
        <v>0</v>
      </c>
      <c r="J170" s="34">
        <v>0</v>
      </c>
      <c r="K170" s="34">
        <v>0</v>
      </c>
      <c r="L170" s="34">
        <v>0</v>
      </c>
      <c r="M170" s="34">
        <v>0</v>
      </c>
      <c r="N170" s="34">
        <v>0</v>
      </c>
      <c r="O170" s="34">
        <v>0</v>
      </c>
      <c r="P170" s="34">
        <v>0</v>
      </c>
      <c r="Q170" s="34">
        <v>0</v>
      </c>
      <c r="R170" s="58">
        <v>0</v>
      </c>
      <c r="S170" s="58">
        <v>0</v>
      </c>
      <c r="T170" s="58">
        <v>0</v>
      </c>
      <c r="U170" s="58">
        <v>0</v>
      </c>
      <c r="W170" s="34">
        <f t="shared" si="152"/>
        <v>0</v>
      </c>
      <c r="X170" s="34">
        <f t="shared" si="162"/>
        <v>0</v>
      </c>
      <c r="Y170" s="34">
        <f t="shared" si="175"/>
        <v>0</v>
      </c>
      <c r="Z170" s="34">
        <f t="shared" si="156"/>
        <v>0</v>
      </c>
      <c r="AA170" s="58">
        <f t="shared" si="157"/>
        <v>0</v>
      </c>
      <c r="AB170" s="45" t="s">
        <v>9</v>
      </c>
      <c r="AD170" s="242">
        <f t="shared" si="158"/>
        <v>0</v>
      </c>
      <c r="AE170" s="242">
        <f t="shared" si="154"/>
        <v>0</v>
      </c>
    </row>
    <row r="171" spans="1:31" ht="15.95" customHeight="1" outlineLevel="1" x14ac:dyDescent="0.2">
      <c r="A171" s="57" t="s">
        <v>114</v>
      </c>
      <c r="B171" s="34">
        <v>0</v>
      </c>
      <c r="C171" s="34">
        <v>0</v>
      </c>
      <c r="D171" s="34">
        <v>0</v>
      </c>
      <c r="E171" s="34">
        <v>0</v>
      </c>
      <c r="F171" s="34">
        <v>0</v>
      </c>
      <c r="G171" s="34">
        <v>0</v>
      </c>
      <c r="H171" s="34">
        <v>0</v>
      </c>
      <c r="I171" s="34">
        <v>0</v>
      </c>
      <c r="J171" s="34">
        <v>298</v>
      </c>
      <c r="K171" s="34">
        <v>0</v>
      </c>
      <c r="L171" s="34">
        <v>0</v>
      </c>
      <c r="M171" s="34">
        <v>0</v>
      </c>
      <c r="N171" s="34">
        <v>0</v>
      </c>
      <c r="O171" s="34">
        <v>0</v>
      </c>
      <c r="P171" s="34">
        <v>0</v>
      </c>
      <c r="Q171" s="34">
        <v>0</v>
      </c>
      <c r="R171" s="58">
        <v>42</v>
      </c>
      <c r="S171" s="58">
        <v>0</v>
      </c>
      <c r="T171" s="58">
        <v>1638</v>
      </c>
      <c r="U171" s="58">
        <v>0</v>
      </c>
      <c r="W171" s="34">
        <f t="shared" si="152"/>
        <v>0</v>
      </c>
      <c r="X171" s="34">
        <f t="shared" si="162"/>
        <v>0</v>
      </c>
      <c r="Y171" s="34">
        <f t="shared" si="175"/>
        <v>298</v>
      </c>
      <c r="Z171" s="34">
        <f t="shared" si="156"/>
        <v>0</v>
      </c>
      <c r="AA171" s="58">
        <f t="shared" si="157"/>
        <v>1680</v>
      </c>
      <c r="AB171" s="45" t="s">
        <v>9</v>
      </c>
      <c r="AD171" s="242">
        <f t="shared" si="158"/>
        <v>0</v>
      </c>
      <c r="AE171" s="242">
        <f t="shared" si="154"/>
        <v>0</v>
      </c>
    </row>
    <row r="172" spans="1:31" ht="15.95" customHeight="1" outlineLevel="1" x14ac:dyDescent="0.2">
      <c r="A172" s="57" t="s">
        <v>115</v>
      </c>
      <c r="B172" s="34">
        <v>0</v>
      </c>
      <c r="C172" s="34">
        <v>0</v>
      </c>
      <c r="D172" s="34">
        <v>0</v>
      </c>
      <c r="E172" s="34">
        <v>0</v>
      </c>
      <c r="F172" s="34">
        <v>0</v>
      </c>
      <c r="G172" s="34">
        <v>0</v>
      </c>
      <c r="H172" s="34">
        <v>0</v>
      </c>
      <c r="I172" s="34">
        <v>0</v>
      </c>
      <c r="J172" s="34">
        <v>0</v>
      </c>
      <c r="K172" s="34">
        <v>0</v>
      </c>
      <c r="L172" s="34">
        <v>0</v>
      </c>
      <c r="M172" s="34">
        <v>0</v>
      </c>
      <c r="N172" s="34">
        <v>0</v>
      </c>
      <c r="O172" s="34">
        <v>-66253</v>
      </c>
      <c r="P172" s="34">
        <v>0</v>
      </c>
      <c r="Q172" s="34">
        <v>0</v>
      </c>
      <c r="R172" s="58">
        <v>0</v>
      </c>
      <c r="S172" s="58">
        <v>0</v>
      </c>
      <c r="T172" s="58">
        <v>0</v>
      </c>
      <c r="U172" s="58">
        <v>0</v>
      </c>
      <c r="W172" s="34">
        <f t="shared" si="152"/>
        <v>0</v>
      </c>
      <c r="X172" s="34">
        <f t="shared" si="162"/>
        <v>0</v>
      </c>
      <c r="Y172" s="34">
        <f t="shared" si="175"/>
        <v>0</v>
      </c>
      <c r="Z172" s="34">
        <f t="shared" si="156"/>
        <v>-66253</v>
      </c>
      <c r="AA172" s="58">
        <f t="shared" si="157"/>
        <v>0</v>
      </c>
      <c r="AB172" s="45" t="s">
        <v>9</v>
      </c>
      <c r="AD172" s="242">
        <f t="shared" si="158"/>
        <v>0</v>
      </c>
      <c r="AE172" s="242">
        <f t="shared" si="154"/>
        <v>0</v>
      </c>
    </row>
    <row r="173" spans="1:31" ht="15.95" customHeight="1" outlineLevel="1" x14ac:dyDescent="0.2">
      <c r="A173" s="59" t="s">
        <v>116</v>
      </c>
      <c r="B173" s="56">
        <f t="shared" ref="B173:H173" si="176">B160+B161+B166</f>
        <v>-38515</v>
      </c>
      <c r="C173" s="56">
        <f t="shared" si="176"/>
        <v>97619</v>
      </c>
      <c r="D173" s="56">
        <f t="shared" si="176"/>
        <v>126043</v>
      </c>
      <c r="E173" s="56">
        <f t="shared" si="176"/>
        <v>186164</v>
      </c>
      <c r="F173" s="56">
        <f t="shared" si="176"/>
        <v>64836</v>
      </c>
      <c r="G173" s="56">
        <f t="shared" si="176"/>
        <v>66593</v>
      </c>
      <c r="H173" s="56">
        <f t="shared" si="176"/>
        <v>5808</v>
      </c>
      <c r="I173" s="56">
        <f t="shared" ref="I173:J173" si="177">I160+I161+I166</f>
        <v>491238</v>
      </c>
      <c r="J173" s="56">
        <f t="shared" si="177"/>
        <v>108751</v>
      </c>
      <c r="K173" s="56">
        <f t="shared" ref="K173:L173" si="178">K160+K161+K166</f>
        <v>132489</v>
      </c>
      <c r="L173" s="56">
        <f t="shared" si="178"/>
        <v>108778</v>
      </c>
      <c r="M173" s="56">
        <f t="shared" ref="M173:N173" si="179">M160+M161+M166</f>
        <v>133357</v>
      </c>
      <c r="N173" s="56">
        <f t="shared" si="179"/>
        <v>114658</v>
      </c>
      <c r="O173" s="56">
        <f t="shared" ref="O173:T173" si="180">O160+O161+O166</f>
        <v>71714</v>
      </c>
      <c r="P173" s="56">
        <f t="shared" si="180"/>
        <v>50249</v>
      </c>
      <c r="Q173" s="56">
        <f t="shared" si="180"/>
        <v>77294</v>
      </c>
      <c r="R173" s="56">
        <f t="shared" si="180"/>
        <v>116594</v>
      </c>
      <c r="S173" s="56">
        <f t="shared" si="180"/>
        <v>100568</v>
      </c>
      <c r="T173" s="56">
        <f t="shared" si="180"/>
        <v>56380</v>
      </c>
      <c r="U173" s="56">
        <f t="shared" ref="U173" si="181">U160+U161+U166</f>
        <v>79286</v>
      </c>
      <c r="W173" s="56">
        <f t="shared" si="152"/>
        <v>371311</v>
      </c>
      <c r="X173" s="56">
        <f t="shared" si="162"/>
        <v>628475</v>
      </c>
      <c r="Y173" s="56">
        <f t="shared" si="175"/>
        <v>483375</v>
      </c>
      <c r="Z173" s="56">
        <f t="shared" si="156"/>
        <v>313915</v>
      </c>
      <c r="AA173" s="56">
        <f t="shared" si="157"/>
        <v>352828</v>
      </c>
      <c r="AB173" s="56"/>
      <c r="AC173" s="56"/>
      <c r="AD173" s="242">
        <f t="shared" si="158"/>
        <v>0</v>
      </c>
      <c r="AE173" s="242">
        <f t="shared" si="154"/>
        <v>0</v>
      </c>
    </row>
    <row r="174" spans="1:31" ht="15.95" customHeight="1" outlineLevel="1" x14ac:dyDescent="0.2">
      <c r="A174" s="60" t="s">
        <v>117</v>
      </c>
      <c r="B174" s="56">
        <v>0</v>
      </c>
      <c r="C174" s="56">
        <v>0</v>
      </c>
      <c r="D174" s="56">
        <v>0</v>
      </c>
      <c r="E174" s="56">
        <v>-89</v>
      </c>
      <c r="F174" s="56">
        <v>-20</v>
      </c>
      <c r="G174" s="56">
        <v>-16</v>
      </c>
      <c r="H174" s="56">
        <v>-18</v>
      </c>
      <c r="I174" s="56">
        <f t="shared" ref="I174:N174" si="182">SUM(I175:I177)</f>
        <v>-39238</v>
      </c>
      <c r="J174" s="56">
        <f t="shared" si="182"/>
        <v>-56093</v>
      </c>
      <c r="K174" s="56">
        <f t="shared" si="182"/>
        <v>-46500</v>
      </c>
      <c r="L174" s="56">
        <f t="shared" si="182"/>
        <v>-60263</v>
      </c>
      <c r="M174" s="56">
        <f t="shared" si="182"/>
        <v>-64942</v>
      </c>
      <c r="N174" s="56">
        <f t="shared" si="182"/>
        <v>-61502</v>
      </c>
      <c r="O174" s="56">
        <f t="shared" ref="O174:T174" si="183">SUM(O175:O177)</f>
        <v>-65500</v>
      </c>
      <c r="P174" s="56">
        <f t="shared" si="183"/>
        <v>-16844</v>
      </c>
      <c r="Q174" s="56">
        <f t="shared" si="183"/>
        <v>-42622</v>
      </c>
      <c r="R174" s="56">
        <f t="shared" si="183"/>
        <v>-58887</v>
      </c>
      <c r="S174" s="56">
        <f t="shared" si="183"/>
        <v>-42305</v>
      </c>
      <c r="T174" s="56">
        <f t="shared" si="183"/>
        <v>-35350</v>
      </c>
      <c r="U174" s="56">
        <f t="shared" ref="U174" si="184">SUM(U175:U177)</f>
        <v>-38479</v>
      </c>
      <c r="W174" s="56">
        <f t="shared" si="152"/>
        <v>-89</v>
      </c>
      <c r="X174" s="56">
        <f t="shared" si="162"/>
        <v>-39292</v>
      </c>
      <c r="Y174" s="56">
        <f t="shared" si="175"/>
        <v>-227798</v>
      </c>
      <c r="Z174" s="56">
        <f t="shared" si="156"/>
        <v>-186468</v>
      </c>
      <c r="AA174" s="56">
        <f t="shared" si="157"/>
        <v>-175021</v>
      </c>
      <c r="AB174" s="45" t="s">
        <v>9</v>
      </c>
      <c r="AD174" s="242">
        <f t="shared" si="158"/>
        <v>0</v>
      </c>
      <c r="AE174" s="242">
        <f t="shared" si="154"/>
        <v>0</v>
      </c>
    </row>
    <row r="175" spans="1:31" ht="15.95" customHeight="1" outlineLevel="1" x14ac:dyDescent="0.2">
      <c r="A175" s="57" t="s">
        <v>118</v>
      </c>
      <c r="B175" s="58">
        <v>0</v>
      </c>
      <c r="C175" s="58">
        <v>0</v>
      </c>
      <c r="D175" s="58">
        <v>0</v>
      </c>
      <c r="E175" s="58">
        <v>-89</v>
      </c>
      <c r="F175" s="58">
        <v>-20</v>
      </c>
      <c r="G175" s="58">
        <v>-16</v>
      </c>
      <c r="H175" s="58">
        <v>-18</v>
      </c>
      <c r="I175" s="58">
        <v>-39232</v>
      </c>
      <c r="J175" s="58">
        <v>-47978</v>
      </c>
      <c r="K175" s="58">
        <v>-41667</v>
      </c>
      <c r="L175" s="58">
        <v>-55233</v>
      </c>
      <c r="M175" s="58">
        <v>-59832</v>
      </c>
      <c r="N175" s="58">
        <v>-56241</v>
      </c>
      <c r="O175" s="58">
        <v>-60086</v>
      </c>
      <c r="P175" s="58">
        <v>-11266</v>
      </c>
      <c r="Q175" s="58">
        <v>-37125</v>
      </c>
      <c r="R175" s="58">
        <v>-53429</v>
      </c>
      <c r="S175" s="58">
        <v>-36835</v>
      </c>
      <c r="T175" s="58">
        <v>-29803</v>
      </c>
      <c r="U175" s="58">
        <v>-33095</v>
      </c>
      <c r="W175" s="58">
        <f t="shared" si="152"/>
        <v>-89</v>
      </c>
      <c r="X175" s="58">
        <f t="shared" si="162"/>
        <v>-39286</v>
      </c>
      <c r="Y175" s="58">
        <f t="shared" si="175"/>
        <v>-204710</v>
      </c>
      <c r="Z175" s="58">
        <f t="shared" si="156"/>
        <v>-164718</v>
      </c>
      <c r="AA175" s="58">
        <f t="shared" si="157"/>
        <v>-153162</v>
      </c>
      <c r="AB175" s="45" t="s">
        <v>9</v>
      </c>
      <c r="AD175" s="242">
        <f t="shared" si="158"/>
        <v>0</v>
      </c>
      <c r="AE175" s="242">
        <f t="shared" si="154"/>
        <v>0</v>
      </c>
    </row>
    <row r="176" spans="1:31" ht="15.95" customHeight="1" outlineLevel="1" x14ac:dyDescent="0.2">
      <c r="A176" s="57" t="s">
        <v>119</v>
      </c>
      <c r="B176" s="58">
        <v>0</v>
      </c>
      <c r="C176" s="58">
        <v>0</v>
      </c>
      <c r="D176" s="58">
        <v>0</v>
      </c>
      <c r="E176" s="58">
        <v>0</v>
      </c>
      <c r="F176" s="58">
        <v>0</v>
      </c>
      <c r="G176" s="58">
        <v>0</v>
      </c>
      <c r="H176" s="58">
        <v>0</v>
      </c>
      <c r="I176" s="58">
        <v>0</v>
      </c>
      <c r="J176" s="58">
        <v>0</v>
      </c>
      <c r="K176" s="58">
        <v>0</v>
      </c>
      <c r="L176" s="58">
        <v>0</v>
      </c>
      <c r="M176" s="58">
        <v>0</v>
      </c>
      <c r="N176" s="58">
        <v>0</v>
      </c>
      <c r="O176" s="58">
        <v>0</v>
      </c>
      <c r="P176" s="58">
        <v>0</v>
      </c>
      <c r="Q176" s="58">
        <v>0</v>
      </c>
      <c r="R176" s="127">
        <v>0</v>
      </c>
      <c r="S176" s="58">
        <v>0</v>
      </c>
      <c r="T176" s="58">
        <v>0</v>
      </c>
      <c r="U176" s="58">
        <v>0</v>
      </c>
      <c r="W176" s="58">
        <f t="shared" si="152"/>
        <v>0</v>
      </c>
      <c r="X176" s="58">
        <f t="shared" si="162"/>
        <v>0</v>
      </c>
      <c r="Y176" s="58">
        <f t="shared" si="175"/>
        <v>0</v>
      </c>
      <c r="Z176" s="58">
        <f t="shared" si="156"/>
        <v>0</v>
      </c>
      <c r="AA176" s="58">
        <f t="shared" si="157"/>
        <v>0</v>
      </c>
      <c r="AB176" s="45" t="s">
        <v>9</v>
      </c>
      <c r="AD176" s="242">
        <f t="shared" si="158"/>
        <v>0</v>
      </c>
      <c r="AE176" s="242">
        <f t="shared" si="154"/>
        <v>0</v>
      </c>
    </row>
    <row r="177" spans="1:31" ht="15.95" customHeight="1" outlineLevel="1" x14ac:dyDescent="0.2">
      <c r="A177" s="57" t="s">
        <v>120</v>
      </c>
      <c r="B177" s="58">
        <v>0</v>
      </c>
      <c r="C177" s="58">
        <v>0</v>
      </c>
      <c r="D177" s="58">
        <v>0</v>
      </c>
      <c r="E177" s="58">
        <v>0</v>
      </c>
      <c r="F177" s="58">
        <v>0</v>
      </c>
      <c r="G177" s="58">
        <v>0</v>
      </c>
      <c r="H177" s="58">
        <v>0</v>
      </c>
      <c r="I177" s="58">
        <v>-6</v>
      </c>
      <c r="J177" s="58">
        <v>-8115</v>
      </c>
      <c r="K177" s="58">
        <v>-4833</v>
      </c>
      <c r="L177" s="58">
        <v>-5030</v>
      </c>
      <c r="M177" s="58">
        <v>-5110</v>
      </c>
      <c r="N177" s="58">
        <v>-5261</v>
      </c>
      <c r="O177" s="58">
        <v>-5414</v>
      </c>
      <c r="P177" s="58">
        <v>-5578</v>
      </c>
      <c r="Q177" s="58">
        <v>-5497</v>
      </c>
      <c r="R177" s="58">
        <v>-5458</v>
      </c>
      <c r="S177" s="58">
        <v>-5470</v>
      </c>
      <c r="T177" s="58">
        <v>-5547</v>
      </c>
      <c r="U177" s="58">
        <v>-5384</v>
      </c>
      <c r="W177" s="58">
        <f t="shared" si="152"/>
        <v>0</v>
      </c>
      <c r="X177" s="58">
        <f t="shared" si="162"/>
        <v>-6</v>
      </c>
      <c r="Y177" s="58">
        <f t="shared" si="175"/>
        <v>-23088</v>
      </c>
      <c r="Z177" s="58">
        <f t="shared" si="156"/>
        <v>-21750</v>
      </c>
      <c r="AA177" s="58">
        <f t="shared" si="157"/>
        <v>-21859</v>
      </c>
      <c r="AB177" s="45" t="s">
        <v>9</v>
      </c>
      <c r="AD177" s="242">
        <f t="shared" si="158"/>
        <v>0</v>
      </c>
      <c r="AE177" s="242">
        <f t="shared" si="154"/>
        <v>0</v>
      </c>
    </row>
    <row r="178" spans="1:31" ht="15.95" customHeight="1" outlineLevel="1" x14ac:dyDescent="0.2">
      <c r="A178" s="60" t="s">
        <v>121</v>
      </c>
      <c r="B178" s="56">
        <v>0</v>
      </c>
      <c r="C178" s="56">
        <v>0</v>
      </c>
      <c r="D178" s="56">
        <v>0</v>
      </c>
      <c r="E178" s="56">
        <v>0</v>
      </c>
      <c r="F178" s="56">
        <v>0</v>
      </c>
      <c r="G178" s="56">
        <v>0</v>
      </c>
      <c r="H178" s="56">
        <v>0</v>
      </c>
      <c r="I178" s="56">
        <f t="shared" ref="I178:N178" si="185">SUM(I179:I180)</f>
        <v>60</v>
      </c>
      <c r="J178" s="56">
        <f t="shared" si="185"/>
        <v>623</v>
      </c>
      <c r="K178" s="56">
        <f t="shared" si="185"/>
        <v>450</v>
      </c>
      <c r="L178" s="56">
        <f t="shared" si="185"/>
        <v>849</v>
      </c>
      <c r="M178" s="56">
        <f t="shared" si="185"/>
        <v>1035</v>
      </c>
      <c r="N178" s="56">
        <f t="shared" si="185"/>
        <v>1456</v>
      </c>
      <c r="O178" s="56">
        <f t="shared" ref="O178:T178" si="186">SUM(O179:O180)</f>
        <v>1879</v>
      </c>
      <c r="P178" s="56">
        <f t="shared" si="186"/>
        <v>2325</v>
      </c>
      <c r="Q178" s="56">
        <f t="shared" si="186"/>
        <v>1259</v>
      </c>
      <c r="R178" s="56">
        <f t="shared" si="186"/>
        <v>2163</v>
      </c>
      <c r="S178" s="56">
        <f t="shared" si="186"/>
        <v>1552</v>
      </c>
      <c r="T178" s="56">
        <f t="shared" si="186"/>
        <v>2599</v>
      </c>
      <c r="U178" s="56">
        <f t="shared" ref="U178" si="187">SUM(U179:U180)</f>
        <v>2169</v>
      </c>
      <c r="W178" s="56">
        <f t="shared" si="152"/>
        <v>0</v>
      </c>
      <c r="X178" s="56">
        <f t="shared" si="162"/>
        <v>60</v>
      </c>
      <c r="Y178" s="56">
        <f t="shared" si="175"/>
        <v>2957</v>
      </c>
      <c r="Z178" s="56">
        <f t="shared" si="156"/>
        <v>6919</v>
      </c>
      <c r="AA178" s="56">
        <f t="shared" si="157"/>
        <v>8483</v>
      </c>
      <c r="AB178" s="45" t="s">
        <v>9</v>
      </c>
      <c r="AD178" s="242">
        <f t="shared" si="158"/>
        <v>0</v>
      </c>
      <c r="AE178" s="242">
        <f t="shared" si="154"/>
        <v>0</v>
      </c>
    </row>
    <row r="179" spans="1:31" ht="15.95" customHeight="1" outlineLevel="1" x14ac:dyDescent="0.2">
      <c r="A179" s="57" t="s">
        <v>122</v>
      </c>
      <c r="B179" s="56">
        <v>0</v>
      </c>
      <c r="C179" s="56">
        <v>0</v>
      </c>
      <c r="D179" s="56">
        <v>0</v>
      </c>
      <c r="E179" s="56">
        <v>0</v>
      </c>
      <c r="F179" s="58">
        <v>0</v>
      </c>
      <c r="G179" s="58">
        <v>0</v>
      </c>
      <c r="H179" s="58">
        <v>0</v>
      </c>
      <c r="I179" s="58">
        <v>57</v>
      </c>
      <c r="J179" s="58">
        <v>84</v>
      </c>
      <c r="K179" s="58">
        <v>347</v>
      </c>
      <c r="L179" s="58">
        <v>815</v>
      </c>
      <c r="M179" s="58">
        <v>1024</v>
      </c>
      <c r="N179" s="58">
        <v>1454</v>
      </c>
      <c r="O179" s="58">
        <v>1844</v>
      </c>
      <c r="P179" s="58">
        <v>2130</v>
      </c>
      <c r="Q179" s="58">
        <v>1163</v>
      </c>
      <c r="R179" s="58">
        <v>2102</v>
      </c>
      <c r="S179" s="58">
        <v>1536</v>
      </c>
      <c r="T179" s="58">
        <v>2587</v>
      </c>
      <c r="U179" s="58">
        <v>1870</v>
      </c>
      <c r="W179" s="58">
        <f t="shared" si="152"/>
        <v>0</v>
      </c>
      <c r="X179" s="58">
        <f t="shared" si="162"/>
        <v>57</v>
      </c>
      <c r="Y179" s="58">
        <f t="shared" si="175"/>
        <v>2270</v>
      </c>
      <c r="Z179" s="58">
        <f t="shared" si="156"/>
        <v>6591</v>
      </c>
      <c r="AA179" s="58">
        <f t="shared" si="157"/>
        <v>8095</v>
      </c>
      <c r="AB179" s="45" t="s">
        <v>9</v>
      </c>
      <c r="AD179" s="242">
        <f t="shared" si="158"/>
        <v>0</v>
      </c>
      <c r="AE179" s="242">
        <f t="shared" si="154"/>
        <v>0</v>
      </c>
    </row>
    <row r="180" spans="1:31" ht="15.95" customHeight="1" outlineLevel="1" x14ac:dyDescent="0.2">
      <c r="A180" s="57" t="s">
        <v>120</v>
      </c>
      <c r="B180" s="58"/>
      <c r="C180" s="58"/>
      <c r="D180" s="58"/>
      <c r="E180" s="58"/>
      <c r="F180" s="58">
        <v>0</v>
      </c>
      <c r="G180" s="58">
        <v>0</v>
      </c>
      <c r="H180" s="58">
        <v>0</v>
      </c>
      <c r="I180" s="58">
        <v>3</v>
      </c>
      <c r="J180" s="58">
        <v>539</v>
      </c>
      <c r="K180" s="58">
        <v>103</v>
      </c>
      <c r="L180" s="58">
        <v>34</v>
      </c>
      <c r="M180" s="58">
        <v>11</v>
      </c>
      <c r="N180" s="58">
        <v>2</v>
      </c>
      <c r="O180" s="58">
        <v>35</v>
      </c>
      <c r="P180" s="58">
        <v>195</v>
      </c>
      <c r="Q180" s="58">
        <v>96</v>
      </c>
      <c r="R180" s="58">
        <v>61</v>
      </c>
      <c r="S180" s="58">
        <v>16</v>
      </c>
      <c r="T180" s="58">
        <v>12</v>
      </c>
      <c r="U180" s="58">
        <v>299</v>
      </c>
      <c r="W180" s="58">
        <f t="shared" si="152"/>
        <v>0</v>
      </c>
      <c r="X180" s="58">
        <f t="shared" si="162"/>
        <v>3</v>
      </c>
      <c r="Y180" s="58">
        <f t="shared" si="175"/>
        <v>687</v>
      </c>
      <c r="Z180" s="58">
        <f t="shared" si="156"/>
        <v>328</v>
      </c>
      <c r="AA180" s="58">
        <f t="shared" si="157"/>
        <v>388</v>
      </c>
      <c r="AB180" s="45" t="s">
        <v>9</v>
      </c>
      <c r="AD180" s="242">
        <f t="shared" si="158"/>
        <v>0</v>
      </c>
      <c r="AE180" s="242">
        <f t="shared" si="154"/>
        <v>0</v>
      </c>
    </row>
    <row r="181" spans="1:31" ht="15.95" customHeight="1" outlineLevel="1" x14ac:dyDescent="0.2">
      <c r="A181" s="55" t="s">
        <v>123</v>
      </c>
      <c r="B181" s="56">
        <f t="shared" ref="B181:H181" si="188">B173+B174+B178</f>
        <v>-38515</v>
      </c>
      <c r="C181" s="56">
        <f t="shared" si="188"/>
        <v>97619</v>
      </c>
      <c r="D181" s="56">
        <f t="shared" si="188"/>
        <v>126043</v>
      </c>
      <c r="E181" s="56">
        <f t="shared" si="188"/>
        <v>186075</v>
      </c>
      <c r="F181" s="56">
        <f t="shared" si="188"/>
        <v>64816</v>
      </c>
      <c r="G181" s="56">
        <f t="shared" si="188"/>
        <v>66577</v>
      </c>
      <c r="H181" s="56">
        <f t="shared" si="188"/>
        <v>5790</v>
      </c>
      <c r="I181" s="56">
        <f t="shared" ref="I181:J181" si="189">I173+I174+I178</f>
        <v>452060</v>
      </c>
      <c r="J181" s="56">
        <f t="shared" si="189"/>
        <v>53281</v>
      </c>
      <c r="K181" s="56">
        <f t="shared" ref="K181:L181" si="190">K173+K174+K178</f>
        <v>86439</v>
      </c>
      <c r="L181" s="56">
        <f t="shared" si="190"/>
        <v>49364</v>
      </c>
      <c r="M181" s="56">
        <f t="shared" ref="M181:N181" si="191">M173+M174+M178</f>
        <v>69450</v>
      </c>
      <c r="N181" s="56">
        <f t="shared" si="191"/>
        <v>54612</v>
      </c>
      <c r="O181" s="56">
        <f t="shared" ref="O181:T181" si="192">O173+O174+O178</f>
        <v>8093</v>
      </c>
      <c r="P181" s="56">
        <f t="shared" si="192"/>
        <v>35730</v>
      </c>
      <c r="Q181" s="56">
        <f t="shared" si="192"/>
        <v>35931</v>
      </c>
      <c r="R181" s="56">
        <f t="shared" si="192"/>
        <v>59870</v>
      </c>
      <c r="S181" s="56">
        <f t="shared" si="192"/>
        <v>59815</v>
      </c>
      <c r="T181" s="56">
        <f t="shared" si="192"/>
        <v>23629</v>
      </c>
      <c r="U181" s="56">
        <f t="shared" ref="U181" si="193">U173+U174+U178</f>
        <v>42976</v>
      </c>
      <c r="W181" s="56">
        <f t="shared" si="152"/>
        <v>371222</v>
      </c>
      <c r="X181" s="56">
        <f t="shared" si="162"/>
        <v>589243</v>
      </c>
      <c r="Y181" s="56">
        <f t="shared" si="175"/>
        <v>258534</v>
      </c>
      <c r="Z181" s="56">
        <f t="shared" si="156"/>
        <v>134366</v>
      </c>
      <c r="AA181" s="56">
        <f t="shared" si="157"/>
        <v>186290</v>
      </c>
      <c r="AB181" s="45" t="s">
        <v>9</v>
      </c>
      <c r="AD181" s="242">
        <f t="shared" si="158"/>
        <v>0</v>
      </c>
      <c r="AE181" s="242">
        <f t="shared" si="154"/>
        <v>0</v>
      </c>
    </row>
    <row r="182" spans="1:31" ht="15.95" customHeight="1" outlineLevel="1" x14ac:dyDescent="0.2">
      <c r="A182" s="55" t="s">
        <v>124</v>
      </c>
      <c r="B182" s="56">
        <v>10202</v>
      </c>
      <c r="C182" s="56">
        <v>-24653</v>
      </c>
      <c r="D182" s="56">
        <v>-32718</v>
      </c>
      <c r="E182" s="56">
        <v>-79286</v>
      </c>
      <c r="F182" s="56">
        <v>-22040</v>
      </c>
      <c r="G182" s="56">
        <v>-22625</v>
      </c>
      <c r="H182" s="56">
        <v>-2093</v>
      </c>
      <c r="I182" s="56">
        <f t="shared" ref="I182:N182" si="194">SUM(I183:I186)</f>
        <v>-163736</v>
      </c>
      <c r="J182" s="56">
        <f t="shared" si="194"/>
        <v>-19995</v>
      </c>
      <c r="K182" s="56">
        <f t="shared" si="194"/>
        <v>-29173</v>
      </c>
      <c r="L182" s="56">
        <f t="shared" si="194"/>
        <v>-19993</v>
      </c>
      <c r="M182" s="56">
        <f t="shared" si="194"/>
        <v>-26924</v>
      </c>
      <c r="N182" s="56">
        <f t="shared" si="194"/>
        <v>69109</v>
      </c>
      <c r="O182" s="56">
        <f t="shared" ref="O182:T182" si="195">SUM(O183:O186)</f>
        <v>-7025</v>
      </c>
      <c r="P182" s="56">
        <f t="shared" si="195"/>
        <v>-1424</v>
      </c>
      <c r="Q182" s="56">
        <f t="shared" si="195"/>
        <v>10616</v>
      </c>
      <c r="R182" s="56">
        <f t="shared" si="195"/>
        <v>-17833</v>
      </c>
      <c r="S182" s="56">
        <f t="shared" si="195"/>
        <v>-17019</v>
      </c>
      <c r="T182" s="56">
        <f t="shared" si="195"/>
        <v>-5129</v>
      </c>
      <c r="U182" s="56">
        <f t="shared" ref="U182" si="196">SUM(U183:U186)</f>
        <v>-11356</v>
      </c>
      <c r="W182" s="56">
        <f t="shared" si="152"/>
        <v>-126455</v>
      </c>
      <c r="X182" s="56">
        <f t="shared" si="162"/>
        <v>-210494</v>
      </c>
      <c r="Y182" s="56">
        <f t="shared" si="175"/>
        <v>-96085</v>
      </c>
      <c r="Z182" s="56">
        <f t="shared" si="156"/>
        <v>71276</v>
      </c>
      <c r="AA182" s="56">
        <f t="shared" si="157"/>
        <v>-51337</v>
      </c>
      <c r="AB182" s="45" t="s">
        <v>9</v>
      </c>
      <c r="AD182" s="242">
        <f t="shared" si="158"/>
        <v>0</v>
      </c>
      <c r="AE182" s="242">
        <f t="shared" si="154"/>
        <v>0</v>
      </c>
    </row>
    <row r="183" spans="1:31" ht="15.95" customHeight="1" outlineLevel="1" x14ac:dyDescent="0.2">
      <c r="A183" s="57" t="s">
        <v>125</v>
      </c>
      <c r="B183" s="58">
        <v>0</v>
      </c>
      <c r="C183" s="58">
        <v>0</v>
      </c>
      <c r="D183" s="58">
        <v>0</v>
      </c>
      <c r="E183" s="58">
        <v>0</v>
      </c>
      <c r="F183" s="58">
        <v>0</v>
      </c>
      <c r="G183" s="58">
        <v>0</v>
      </c>
      <c r="H183" s="58">
        <v>0</v>
      </c>
      <c r="I183" s="58">
        <v>0</v>
      </c>
      <c r="J183" s="58">
        <v>0</v>
      </c>
      <c r="K183" s="58">
        <v>0</v>
      </c>
      <c r="L183" s="58">
        <v>0</v>
      </c>
      <c r="M183" s="58">
        <v>0</v>
      </c>
      <c r="N183" s="58">
        <v>0</v>
      </c>
      <c r="O183" s="58">
        <v>0</v>
      </c>
      <c r="P183" s="58">
        <v>0</v>
      </c>
      <c r="Q183" s="58">
        <v>0</v>
      </c>
      <c r="R183" s="58">
        <v>0</v>
      </c>
      <c r="S183" s="58">
        <v>0</v>
      </c>
      <c r="T183" s="58">
        <v>0</v>
      </c>
      <c r="U183" s="58">
        <v>0</v>
      </c>
      <c r="W183" s="58">
        <f t="shared" si="152"/>
        <v>0</v>
      </c>
      <c r="X183" s="58">
        <f t="shared" si="162"/>
        <v>0</v>
      </c>
      <c r="Y183" s="58">
        <f t="shared" si="175"/>
        <v>0</v>
      </c>
      <c r="Z183" s="58">
        <f t="shared" si="156"/>
        <v>0</v>
      </c>
      <c r="AA183" s="58">
        <f t="shared" si="157"/>
        <v>0</v>
      </c>
      <c r="AB183" s="45" t="s">
        <v>9</v>
      </c>
      <c r="AD183" s="242">
        <f t="shared" si="158"/>
        <v>0</v>
      </c>
      <c r="AE183" s="242">
        <f t="shared" si="154"/>
        <v>0</v>
      </c>
    </row>
    <row r="184" spans="1:31" ht="15.95" customHeight="1" outlineLevel="1" x14ac:dyDescent="0.2">
      <c r="A184" s="57" t="s">
        <v>126</v>
      </c>
      <c r="B184" s="58">
        <v>0</v>
      </c>
      <c r="C184" s="58">
        <v>0</v>
      </c>
      <c r="D184" s="58">
        <v>0</v>
      </c>
      <c r="E184" s="58">
        <v>0</v>
      </c>
      <c r="F184" s="58">
        <v>0</v>
      </c>
      <c r="G184" s="58">
        <v>0</v>
      </c>
      <c r="H184" s="58">
        <v>0</v>
      </c>
      <c r="I184" s="58">
        <v>0</v>
      </c>
      <c r="J184" s="58">
        <v>0</v>
      </c>
      <c r="K184" s="58">
        <v>0</v>
      </c>
      <c r="L184" s="58">
        <v>0</v>
      </c>
      <c r="M184" s="58">
        <v>0</v>
      </c>
      <c r="N184" s="58">
        <v>0</v>
      </c>
      <c r="O184" s="58">
        <v>0</v>
      </c>
      <c r="P184" s="58">
        <v>-671</v>
      </c>
      <c r="Q184" s="58">
        <v>-706</v>
      </c>
      <c r="R184" s="58">
        <v>0</v>
      </c>
      <c r="S184" s="58">
        <v>-546</v>
      </c>
      <c r="T184" s="58">
        <v>-1521</v>
      </c>
      <c r="U184" s="58">
        <v>-1100</v>
      </c>
      <c r="W184" s="58">
        <f t="shared" si="152"/>
        <v>0</v>
      </c>
      <c r="X184" s="58">
        <f t="shared" si="162"/>
        <v>0</v>
      </c>
      <c r="Y184" s="58">
        <f t="shared" si="175"/>
        <v>0</v>
      </c>
      <c r="Z184" s="58">
        <f t="shared" si="156"/>
        <v>-1377</v>
      </c>
      <c r="AA184" s="58">
        <f t="shared" si="157"/>
        <v>-3167</v>
      </c>
      <c r="AB184" s="45" t="s">
        <v>9</v>
      </c>
      <c r="AD184" s="242">
        <f t="shared" si="158"/>
        <v>0</v>
      </c>
      <c r="AE184" s="242">
        <f t="shared" si="154"/>
        <v>0</v>
      </c>
    </row>
    <row r="185" spans="1:31" ht="15.95" customHeight="1" outlineLevel="1" x14ac:dyDescent="0.2">
      <c r="A185" s="57" t="s">
        <v>127</v>
      </c>
      <c r="B185" s="58">
        <v>6736</v>
      </c>
      <c r="C185" s="58">
        <v>-16461</v>
      </c>
      <c r="D185" s="58">
        <v>-21989</v>
      </c>
      <c r="E185" s="58">
        <v>-61355</v>
      </c>
      <c r="F185" s="58">
        <v>-16206</v>
      </c>
      <c r="G185" s="58">
        <v>-16636</v>
      </c>
      <c r="H185" s="58">
        <v>-1539</v>
      </c>
      <c r="I185" s="58">
        <v>-120394</v>
      </c>
      <c r="J185" s="58">
        <v>-14702</v>
      </c>
      <c r="K185" s="58">
        <v>-21451</v>
      </c>
      <c r="L185" s="58">
        <v>-14701</v>
      </c>
      <c r="M185" s="58">
        <v>-19797</v>
      </c>
      <c r="N185" s="58">
        <v>74895</v>
      </c>
      <c r="O185" s="58">
        <v>-4705</v>
      </c>
      <c r="P185" s="58">
        <v>-504</v>
      </c>
      <c r="Q185" s="58">
        <v>8870</v>
      </c>
      <c r="R185" s="58">
        <v>-12445</v>
      </c>
      <c r="S185" s="58">
        <v>-11631</v>
      </c>
      <c r="T185" s="58">
        <v>-2998</v>
      </c>
      <c r="U185" s="58">
        <v>-7521</v>
      </c>
      <c r="W185" s="58">
        <f t="shared" si="152"/>
        <v>-93069</v>
      </c>
      <c r="X185" s="58">
        <f t="shared" si="162"/>
        <v>-154775</v>
      </c>
      <c r="Y185" s="58">
        <f t="shared" si="175"/>
        <v>-70651</v>
      </c>
      <c r="Z185" s="58">
        <f t="shared" si="156"/>
        <v>78556</v>
      </c>
      <c r="AA185" s="58">
        <f t="shared" si="157"/>
        <v>-34595</v>
      </c>
      <c r="AB185" s="45" t="s">
        <v>9</v>
      </c>
      <c r="AD185" s="242">
        <f t="shared" si="158"/>
        <v>0</v>
      </c>
      <c r="AE185" s="242">
        <f t="shared" si="154"/>
        <v>0</v>
      </c>
    </row>
    <row r="186" spans="1:31" ht="15.95" customHeight="1" outlineLevel="1" x14ac:dyDescent="0.2">
      <c r="A186" s="57" t="s">
        <v>128</v>
      </c>
      <c r="B186" s="58">
        <v>3466</v>
      </c>
      <c r="C186" s="58">
        <v>-8192</v>
      </c>
      <c r="D186" s="58">
        <v>-10729</v>
      </c>
      <c r="E186" s="58">
        <v>-17931</v>
      </c>
      <c r="F186" s="58">
        <v>-5834</v>
      </c>
      <c r="G186" s="58">
        <v>-5989</v>
      </c>
      <c r="H186" s="58">
        <v>-554</v>
      </c>
      <c r="I186" s="58">
        <v>-43342</v>
      </c>
      <c r="J186" s="58">
        <v>-5293</v>
      </c>
      <c r="K186" s="58">
        <v>-7722</v>
      </c>
      <c r="L186" s="58">
        <v>-5292</v>
      </c>
      <c r="M186" s="58">
        <v>-7127</v>
      </c>
      <c r="N186" s="58">
        <v>-5786</v>
      </c>
      <c r="O186" s="58">
        <v>-2320</v>
      </c>
      <c r="P186" s="58">
        <v>-249</v>
      </c>
      <c r="Q186" s="58">
        <v>2452</v>
      </c>
      <c r="R186" s="58">
        <v>-5388</v>
      </c>
      <c r="S186" s="58">
        <v>-4842</v>
      </c>
      <c r="T186" s="58">
        <v>-610</v>
      </c>
      <c r="U186" s="58">
        <v>-2735</v>
      </c>
      <c r="W186" s="58">
        <f t="shared" si="152"/>
        <v>-33386</v>
      </c>
      <c r="X186" s="58">
        <f t="shared" si="162"/>
        <v>-55719</v>
      </c>
      <c r="Y186" s="58">
        <f t="shared" si="175"/>
        <v>-25434</v>
      </c>
      <c r="Z186" s="58">
        <f t="shared" si="156"/>
        <v>-5903</v>
      </c>
      <c r="AA186" s="58">
        <f t="shared" si="157"/>
        <v>-13575</v>
      </c>
      <c r="AB186" s="45" t="s">
        <v>9</v>
      </c>
      <c r="AD186" s="242">
        <f t="shared" si="158"/>
        <v>0</v>
      </c>
      <c r="AE186" s="242">
        <f t="shared" si="154"/>
        <v>0</v>
      </c>
    </row>
    <row r="187" spans="1:31" ht="15.95" customHeight="1" outlineLevel="1" x14ac:dyDescent="0.2">
      <c r="A187" s="55" t="s">
        <v>78</v>
      </c>
      <c r="B187" s="56">
        <f t="shared" ref="B187:H187" si="197">B181+B182</f>
        <v>-28313</v>
      </c>
      <c r="C187" s="56">
        <f t="shared" si="197"/>
        <v>72966</v>
      </c>
      <c r="D187" s="56">
        <f t="shared" si="197"/>
        <v>93325</v>
      </c>
      <c r="E187" s="56">
        <f t="shared" si="197"/>
        <v>106789</v>
      </c>
      <c r="F187" s="56">
        <f t="shared" si="197"/>
        <v>42776</v>
      </c>
      <c r="G187" s="56">
        <f t="shared" si="197"/>
        <v>43952</v>
      </c>
      <c r="H187" s="56">
        <f t="shared" si="197"/>
        <v>3697</v>
      </c>
      <c r="I187" s="56">
        <f t="shared" ref="I187:J187" si="198">I181+I182</f>
        <v>288324</v>
      </c>
      <c r="J187" s="56">
        <f t="shared" si="198"/>
        <v>33286</v>
      </c>
      <c r="K187" s="56">
        <f t="shared" ref="K187:L187" si="199">K181+K182</f>
        <v>57266</v>
      </c>
      <c r="L187" s="56">
        <f t="shared" si="199"/>
        <v>29371</v>
      </c>
      <c r="M187" s="56">
        <f t="shared" ref="M187:N187" si="200">M181+M182</f>
        <v>42526</v>
      </c>
      <c r="N187" s="56">
        <f t="shared" si="200"/>
        <v>123721</v>
      </c>
      <c r="O187" s="56">
        <f t="shared" ref="O187:T187" si="201">O181+O182</f>
        <v>1068</v>
      </c>
      <c r="P187" s="56">
        <f t="shared" si="201"/>
        <v>34306</v>
      </c>
      <c r="Q187" s="56">
        <f t="shared" si="201"/>
        <v>46547</v>
      </c>
      <c r="R187" s="56">
        <f t="shared" si="201"/>
        <v>42037</v>
      </c>
      <c r="S187" s="56">
        <f t="shared" si="201"/>
        <v>42796</v>
      </c>
      <c r="T187" s="56">
        <f t="shared" si="201"/>
        <v>18500</v>
      </c>
      <c r="U187" s="56">
        <f t="shared" ref="U187" si="202">U181+U182</f>
        <v>31620</v>
      </c>
      <c r="W187" s="56">
        <f>SUM(B187:E187)</f>
        <v>244767</v>
      </c>
      <c r="X187" s="56">
        <f t="shared" si="162"/>
        <v>378749</v>
      </c>
      <c r="Y187" s="56">
        <f t="shared" si="175"/>
        <v>162449</v>
      </c>
      <c r="Z187" s="56">
        <f t="shared" si="156"/>
        <v>205642</v>
      </c>
      <c r="AA187" s="56">
        <f t="shared" si="157"/>
        <v>134953</v>
      </c>
      <c r="AB187" s="45" t="s">
        <v>9</v>
      </c>
      <c r="AD187" s="242">
        <f t="shared" si="158"/>
        <v>0</v>
      </c>
      <c r="AE187" s="242">
        <f t="shared" si="154"/>
        <v>0</v>
      </c>
    </row>
    <row r="188" spans="1:31" ht="15.95" customHeight="1" collapsed="1" x14ac:dyDescent="0.2">
      <c r="X188" s="34">
        <f t="shared" si="162"/>
        <v>0</v>
      </c>
      <c r="AB188" s="45" t="s">
        <v>9</v>
      </c>
    </row>
    <row r="189" spans="1:31" s="42" customFormat="1" ht="15.95" customHeight="1" x14ac:dyDescent="0.2">
      <c r="A189" s="39" t="s">
        <v>179</v>
      </c>
      <c r="B189" s="40"/>
      <c r="C189" s="40"/>
      <c r="D189" s="40"/>
      <c r="E189" s="40"/>
      <c r="F189" s="40"/>
      <c r="G189" s="40"/>
      <c r="H189" s="40"/>
      <c r="I189" s="40"/>
      <c r="J189" s="40"/>
      <c r="K189" s="40"/>
      <c r="L189" s="40"/>
      <c r="M189" s="40"/>
      <c r="N189" s="40"/>
      <c r="O189" s="40"/>
      <c r="P189" s="40"/>
      <c r="Q189" s="40"/>
      <c r="R189" s="40"/>
      <c r="S189" s="40"/>
      <c r="T189" s="40"/>
      <c r="U189" s="40"/>
      <c r="W189" s="40"/>
      <c r="X189" s="40"/>
      <c r="Y189" s="40"/>
      <c r="Z189" s="40"/>
      <c r="AA189" s="40"/>
      <c r="AB189" s="41" t="s">
        <v>9</v>
      </c>
    </row>
    <row r="190" spans="1:31" ht="15.95" customHeight="1" x14ac:dyDescent="0.2">
      <c r="A190" s="43" t="s">
        <v>130</v>
      </c>
      <c r="B190" s="44">
        <f t="shared" ref="B190:H190" si="203">B191+B206</f>
        <v>1071896</v>
      </c>
      <c r="C190" s="44">
        <f t="shared" si="203"/>
        <v>1221695</v>
      </c>
      <c r="D190" s="44">
        <f t="shared" si="203"/>
        <v>1404028</v>
      </c>
      <c r="E190" s="44">
        <f t="shared" si="203"/>
        <v>1641713</v>
      </c>
      <c r="F190" s="44">
        <f t="shared" si="203"/>
        <v>1724985</v>
      </c>
      <c r="G190" s="44">
        <f t="shared" si="203"/>
        <v>1865649</v>
      </c>
      <c r="H190" s="44">
        <f t="shared" si="203"/>
        <v>1980398</v>
      </c>
      <c r="I190" s="44">
        <f t="shared" ref="I190:J190" si="204">I191+I206</f>
        <v>2684043</v>
      </c>
      <c r="J190" s="44">
        <f t="shared" si="204"/>
        <v>2748363</v>
      </c>
      <c r="K190" s="44">
        <f t="shared" ref="K190:L190" si="205">K191+K206</f>
        <v>2866031</v>
      </c>
      <c r="L190" s="44">
        <f t="shared" si="205"/>
        <v>2912016</v>
      </c>
      <c r="M190" s="44">
        <f t="shared" ref="M190:N190" si="206">M191+M206</f>
        <v>2955202</v>
      </c>
      <c r="N190" s="44">
        <f t="shared" si="206"/>
        <v>3023803</v>
      </c>
      <c r="O190" s="44">
        <f t="shared" ref="O190:T190" si="207">O191+O206</f>
        <v>3029580</v>
      </c>
      <c r="P190" s="44">
        <f t="shared" si="207"/>
        <v>3031198</v>
      </c>
      <c r="Q190" s="44">
        <f t="shared" si="207"/>
        <v>3040261</v>
      </c>
      <c r="R190" s="44">
        <f t="shared" si="207"/>
        <v>3098332</v>
      </c>
      <c r="S190" s="44">
        <f t="shared" si="207"/>
        <v>3144199</v>
      </c>
      <c r="T190" s="44">
        <f t="shared" si="207"/>
        <v>3120224</v>
      </c>
      <c r="U190" s="44">
        <f t="shared" ref="U190" si="208">U191+U206</f>
        <v>3163144</v>
      </c>
      <c r="W190" s="144">
        <f t="shared" ref="W190:W221" si="209">E190</f>
        <v>1641713</v>
      </c>
      <c r="X190" s="144">
        <f t="shared" ref="X190:X221" si="210">I190</f>
        <v>2684043</v>
      </c>
      <c r="Y190" s="144">
        <f t="shared" ref="Y190:Y221" si="211">M190</f>
        <v>2955202</v>
      </c>
      <c r="Z190" s="44">
        <f t="shared" ref="Z190:Z221" si="212">Q190</f>
        <v>3040261</v>
      </c>
      <c r="AA190" s="44">
        <f t="shared" ref="AA190:AA221" ca="1" si="213">OFFSET(V190,0,-1)</f>
        <v>3163144</v>
      </c>
      <c r="AB190" s="45" t="s">
        <v>9</v>
      </c>
      <c r="AD190" s="242">
        <f t="shared" ref="AD190:AD253" si="214">Q190-Z190</f>
        <v>0</v>
      </c>
      <c r="AE190" s="242">
        <f t="shared" ref="AE190:AE253" ca="1" si="215">AA190-OFFSET(V190,,-1)</f>
        <v>0</v>
      </c>
    </row>
    <row r="191" spans="1:31" ht="15.95" customHeight="1" outlineLevel="1" x14ac:dyDescent="0.2">
      <c r="A191" s="61" t="s">
        <v>131</v>
      </c>
      <c r="B191" s="62">
        <v>988058</v>
      </c>
      <c r="C191" s="62">
        <v>952983</v>
      </c>
      <c r="D191" s="62">
        <v>718903</v>
      </c>
      <c r="E191" s="62">
        <v>432283</v>
      </c>
      <c r="F191" s="62">
        <v>246369</v>
      </c>
      <c r="G191" s="62">
        <v>99163</v>
      </c>
      <c r="H191" s="62">
        <v>42720</v>
      </c>
      <c r="I191" s="62">
        <f t="shared" ref="I191:N191" si="216">SUM(I192:I205)</f>
        <v>304836</v>
      </c>
      <c r="J191" s="62">
        <f t="shared" si="216"/>
        <v>317601</v>
      </c>
      <c r="K191" s="62">
        <f t="shared" si="216"/>
        <v>361336</v>
      </c>
      <c r="L191" s="62">
        <f t="shared" si="216"/>
        <v>359098</v>
      </c>
      <c r="M191" s="62">
        <f t="shared" si="216"/>
        <v>326439</v>
      </c>
      <c r="N191" s="62">
        <f t="shared" si="216"/>
        <v>348586</v>
      </c>
      <c r="O191" s="62">
        <f t="shared" ref="O191:T191" si="217">SUM(O192:O205)</f>
        <v>349603</v>
      </c>
      <c r="P191" s="62">
        <f t="shared" si="217"/>
        <v>373158</v>
      </c>
      <c r="Q191" s="62">
        <f t="shared" si="217"/>
        <v>376508</v>
      </c>
      <c r="R191" s="62">
        <f t="shared" si="217"/>
        <v>367217</v>
      </c>
      <c r="S191" s="62">
        <f t="shared" si="217"/>
        <v>381179</v>
      </c>
      <c r="T191" s="62">
        <f t="shared" si="217"/>
        <v>358134</v>
      </c>
      <c r="U191" s="62">
        <f t="shared" ref="U191" si="218">SUM(U192:U205)</f>
        <v>390213</v>
      </c>
      <c r="W191" s="62">
        <f t="shared" si="209"/>
        <v>432283</v>
      </c>
      <c r="X191" s="62">
        <f t="shared" si="210"/>
        <v>304836</v>
      </c>
      <c r="Y191" s="62">
        <f t="shared" si="211"/>
        <v>326439</v>
      </c>
      <c r="Z191" s="62">
        <f t="shared" si="212"/>
        <v>376508</v>
      </c>
      <c r="AA191" s="62">
        <f t="shared" ca="1" si="213"/>
        <v>390213</v>
      </c>
      <c r="AB191" s="45" t="s">
        <v>9</v>
      </c>
      <c r="AD191" s="242">
        <f t="shared" si="214"/>
        <v>0</v>
      </c>
      <c r="AE191" s="242">
        <f t="shared" ca="1" si="215"/>
        <v>0</v>
      </c>
    </row>
    <row r="192" spans="1:31" ht="15.95" customHeight="1" outlineLevel="1" x14ac:dyDescent="0.2">
      <c r="A192" s="63" t="s">
        <v>132</v>
      </c>
      <c r="B192" s="54">
        <v>983566</v>
      </c>
      <c r="C192" s="54">
        <v>945481</v>
      </c>
      <c r="D192" s="54">
        <v>709790</v>
      </c>
      <c r="E192" s="54">
        <v>291</v>
      </c>
      <c r="F192" s="54">
        <v>523</v>
      </c>
      <c r="G192" s="54">
        <v>107</v>
      </c>
      <c r="H192" s="54">
        <v>110</v>
      </c>
      <c r="I192" s="54">
        <v>111</v>
      </c>
      <c r="J192" s="54">
        <v>74</v>
      </c>
      <c r="K192" s="54">
        <v>267</v>
      </c>
      <c r="L192" s="54">
        <v>36</v>
      </c>
      <c r="M192" s="54">
        <v>450</v>
      </c>
      <c r="N192" s="54">
        <v>40</v>
      </c>
      <c r="O192" s="54">
        <v>41</v>
      </c>
      <c r="P192" s="54">
        <v>39</v>
      </c>
      <c r="Q192" s="54">
        <v>48</v>
      </c>
      <c r="R192" s="54">
        <v>37</v>
      </c>
      <c r="S192" s="54">
        <v>33</v>
      </c>
      <c r="T192" s="54">
        <v>69</v>
      </c>
      <c r="U192" s="54">
        <v>79</v>
      </c>
      <c r="W192" s="54">
        <f t="shared" si="209"/>
        <v>291</v>
      </c>
      <c r="X192" s="54">
        <f t="shared" si="210"/>
        <v>111</v>
      </c>
      <c r="Y192" s="54">
        <f t="shared" si="211"/>
        <v>450</v>
      </c>
      <c r="Z192" s="54">
        <f t="shared" si="212"/>
        <v>48</v>
      </c>
      <c r="AA192" s="54">
        <f t="shared" ca="1" si="213"/>
        <v>79</v>
      </c>
      <c r="AB192" s="45" t="s">
        <v>9</v>
      </c>
      <c r="AD192" s="242">
        <f t="shared" si="214"/>
        <v>0</v>
      </c>
      <c r="AE192" s="242">
        <f t="shared" ca="1" si="215"/>
        <v>0</v>
      </c>
    </row>
    <row r="193" spans="1:31" ht="15.95" customHeight="1" outlineLevel="1" x14ac:dyDescent="0.2">
      <c r="A193" s="63" t="s">
        <v>133</v>
      </c>
      <c r="B193" s="54">
        <v>0</v>
      </c>
      <c r="C193" s="54">
        <v>0</v>
      </c>
      <c r="D193" s="54">
        <v>0</v>
      </c>
      <c r="E193" s="54">
        <v>419443</v>
      </c>
      <c r="F193" s="54">
        <v>230060</v>
      </c>
      <c r="G193" s="54">
        <v>82568</v>
      </c>
      <c r="H193" s="54">
        <v>26008</v>
      </c>
      <c r="I193" s="54">
        <v>17110</v>
      </c>
      <c r="J193" s="54">
        <v>31101</v>
      </c>
      <c r="K193" s="54">
        <v>51711</v>
      </c>
      <c r="L193" s="54">
        <v>53484</v>
      </c>
      <c r="M193" s="54">
        <v>42894</v>
      </c>
      <c r="N193" s="54">
        <v>58507</v>
      </c>
      <c r="O193" s="54">
        <v>52742</v>
      </c>
      <c r="P193" s="54">
        <v>62543</v>
      </c>
      <c r="Q193" s="54">
        <v>57466</v>
      </c>
      <c r="R193" s="54">
        <v>36711</v>
      </c>
      <c r="S193" s="54">
        <v>76235</v>
      </c>
      <c r="T193" s="54">
        <v>48075</v>
      </c>
      <c r="U193" s="54">
        <v>80018</v>
      </c>
      <c r="W193" s="54">
        <f t="shared" si="209"/>
        <v>419443</v>
      </c>
      <c r="X193" s="54">
        <f t="shared" si="210"/>
        <v>17110</v>
      </c>
      <c r="Y193" s="54">
        <f t="shared" si="211"/>
        <v>42894</v>
      </c>
      <c r="Z193" s="54">
        <f t="shared" si="212"/>
        <v>57466</v>
      </c>
      <c r="AA193" s="54">
        <f t="shared" ca="1" si="213"/>
        <v>80018</v>
      </c>
      <c r="AB193" s="45" t="s">
        <v>9</v>
      </c>
      <c r="AD193" s="242">
        <f t="shared" si="214"/>
        <v>0</v>
      </c>
      <c r="AE193" s="242">
        <f t="shared" ca="1" si="215"/>
        <v>0</v>
      </c>
    </row>
    <row r="194" spans="1:31" ht="15.95" customHeight="1" outlineLevel="1" x14ac:dyDescent="0.2">
      <c r="A194" s="63" t="s">
        <v>134</v>
      </c>
      <c r="B194" s="54">
        <v>0</v>
      </c>
      <c r="C194" s="54">
        <v>0</v>
      </c>
      <c r="D194" s="54">
        <v>0</v>
      </c>
      <c r="E194" s="54">
        <v>0</v>
      </c>
      <c r="F194" s="54">
        <v>0</v>
      </c>
      <c r="G194" s="54">
        <v>0</v>
      </c>
      <c r="H194" s="54">
        <v>0</v>
      </c>
      <c r="I194" s="54">
        <v>0</v>
      </c>
      <c r="J194" s="54">
        <v>0</v>
      </c>
      <c r="K194" s="54">
        <v>0</v>
      </c>
      <c r="L194" s="54">
        <v>0</v>
      </c>
      <c r="M194" s="54">
        <v>0</v>
      </c>
      <c r="N194" s="54">
        <v>0</v>
      </c>
      <c r="O194" s="54">
        <v>0</v>
      </c>
      <c r="P194" s="54">
        <v>0</v>
      </c>
      <c r="Q194" s="54">
        <v>0</v>
      </c>
      <c r="R194" s="132">
        <v>0</v>
      </c>
      <c r="S194" s="54">
        <v>0</v>
      </c>
      <c r="T194" s="54">
        <v>0</v>
      </c>
      <c r="U194" s="54">
        <v>0</v>
      </c>
      <c r="W194" s="54">
        <f t="shared" si="209"/>
        <v>0</v>
      </c>
      <c r="X194" s="54">
        <f t="shared" si="210"/>
        <v>0</v>
      </c>
      <c r="Y194" s="54">
        <f t="shared" si="211"/>
        <v>0</v>
      </c>
      <c r="Z194" s="54">
        <f t="shared" si="212"/>
        <v>0</v>
      </c>
      <c r="AA194" s="54">
        <f t="shared" ca="1" si="213"/>
        <v>0</v>
      </c>
      <c r="AB194" s="45" t="s">
        <v>9</v>
      </c>
      <c r="AD194" s="242">
        <f t="shared" si="214"/>
        <v>0</v>
      </c>
      <c r="AE194" s="242">
        <f t="shared" ca="1" si="215"/>
        <v>0</v>
      </c>
    </row>
    <row r="195" spans="1:31" ht="15.95" customHeight="1" outlineLevel="1" x14ac:dyDescent="0.2">
      <c r="A195" s="63" t="s">
        <v>135</v>
      </c>
      <c r="B195" s="54">
        <v>0</v>
      </c>
      <c r="C195" s="54">
        <v>0</v>
      </c>
      <c r="D195" s="54">
        <v>0</v>
      </c>
      <c r="E195" s="54">
        <v>0</v>
      </c>
      <c r="F195" s="54">
        <v>0</v>
      </c>
      <c r="G195" s="54">
        <v>0</v>
      </c>
      <c r="H195" s="54">
        <v>0</v>
      </c>
      <c r="I195" s="54">
        <v>32186</v>
      </c>
      <c r="J195" s="54">
        <v>29390</v>
      </c>
      <c r="K195" s="54">
        <v>29571</v>
      </c>
      <c r="L195" s="54">
        <v>33195</v>
      </c>
      <c r="M195" s="54">
        <v>35611</v>
      </c>
      <c r="N195" s="54">
        <v>37906</v>
      </c>
      <c r="O195" s="54">
        <v>38143</v>
      </c>
      <c r="P195" s="54">
        <v>49571</v>
      </c>
      <c r="Q195" s="54">
        <v>54183</v>
      </c>
      <c r="R195" s="132">
        <v>58243</v>
      </c>
      <c r="S195" s="54">
        <v>26832</v>
      </c>
      <c r="T195" s="54">
        <v>28932</v>
      </c>
      <c r="U195" s="54">
        <v>29704</v>
      </c>
      <c r="W195" s="54">
        <f t="shared" si="209"/>
        <v>0</v>
      </c>
      <c r="X195" s="54">
        <f t="shared" si="210"/>
        <v>32186</v>
      </c>
      <c r="Y195" s="54">
        <f t="shared" si="211"/>
        <v>35611</v>
      </c>
      <c r="Z195" s="54">
        <f t="shared" si="212"/>
        <v>54183</v>
      </c>
      <c r="AA195" s="54">
        <f t="shared" ca="1" si="213"/>
        <v>29704</v>
      </c>
      <c r="AB195" s="45" t="s">
        <v>9</v>
      </c>
      <c r="AD195" s="242">
        <f t="shared" si="214"/>
        <v>0</v>
      </c>
      <c r="AE195" s="242">
        <f t="shared" ca="1" si="215"/>
        <v>0</v>
      </c>
    </row>
    <row r="196" spans="1:31" ht="15.95" customHeight="1" outlineLevel="1" x14ac:dyDescent="0.2">
      <c r="A196" s="63" t="s">
        <v>136</v>
      </c>
      <c r="B196" s="54">
        <v>0</v>
      </c>
      <c r="C196" s="54">
        <v>0</v>
      </c>
      <c r="D196" s="54">
        <v>0</v>
      </c>
      <c r="E196" s="54">
        <v>0</v>
      </c>
      <c r="F196" s="54">
        <v>0</v>
      </c>
      <c r="G196" s="54">
        <v>0</v>
      </c>
      <c r="H196" s="54">
        <v>0</v>
      </c>
      <c r="I196" s="54">
        <v>0</v>
      </c>
      <c r="J196" s="54">
        <v>0</v>
      </c>
      <c r="K196" s="54">
        <v>0</v>
      </c>
      <c r="L196" s="54">
        <v>0</v>
      </c>
      <c r="M196" s="54">
        <v>0</v>
      </c>
      <c r="N196" s="54">
        <v>0</v>
      </c>
      <c r="O196" s="54">
        <v>0</v>
      </c>
      <c r="P196" s="54">
        <v>0</v>
      </c>
      <c r="Q196" s="54">
        <v>0</v>
      </c>
      <c r="R196" s="132">
        <v>0</v>
      </c>
      <c r="S196" s="54">
        <v>0</v>
      </c>
      <c r="T196" s="54">
        <v>0</v>
      </c>
      <c r="U196" s="54">
        <v>0</v>
      </c>
      <c r="W196" s="54">
        <f t="shared" si="209"/>
        <v>0</v>
      </c>
      <c r="X196" s="54">
        <f t="shared" si="210"/>
        <v>0</v>
      </c>
      <c r="Y196" s="54">
        <f t="shared" si="211"/>
        <v>0</v>
      </c>
      <c r="Z196" s="54">
        <f t="shared" si="212"/>
        <v>0</v>
      </c>
      <c r="AA196" s="54">
        <f t="shared" ca="1" si="213"/>
        <v>0</v>
      </c>
      <c r="AB196" s="45" t="s">
        <v>9</v>
      </c>
      <c r="AD196" s="242">
        <f t="shared" si="214"/>
        <v>0</v>
      </c>
      <c r="AE196" s="242">
        <f t="shared" ca="1" si="215"/>
        <v>0</v>
      </c>
    </row>
    <row r="197" spans="1:31" ht="15.95" customHeight="1" outlineLevel="1" x14ac:dyDescent="0.2">
      <c r="A197" s="63" t="s">
        <v>137</v>
      </c>
      <c r="B197" s="54">
        <v>4472</v>
      </c>
      <c r="C197" s="54">
        <v>7249</v>
      </c>
      <c r="D197" s="54">
        <v>8382</v>
      </c>
      <c r="E197" s="54">
        <v>11912</v>
      </c>
      <c r="F197" s="54">
        <v>12544</v>
      </c>
      <c r="G197" s="54">
        <v>13239</v>
      </c>
      <c r="H197" s="54">
        <v>13233</v>
      </c>
      <c r="I197" s="54">
        <v>13068</v>
      </c>
      <c r="J197" s="54">
        <v>9460</v>
      </c>
      <c r="K197" s="54">
        <v>3869</v>
      </c>
      <c r="L197" s="54">
        <v>3315</v>
      </c>
      <c r="M197" s="54">
        <v>2032</v>
      </c>
      <c r="N197" s="54">
        <v>3681</v>
      </c>
      <c r="O197" s="54">
        <v>3389</v>
      </c>
      <c r="P197" s="54">
        <v>4244</v>
      </c>
      <c r="Q197" s="54">
        <v>5953</v>
      </c>
      <c r="R197" s="54">
        <v>2981</v>
      </c>
      <c r="S197" s="54">
        <v>3248</v>
      </c>
      <c r="T197" s="54">
        <v>5447</v>
      </c>
      <c r="U197" s="54">
        <v>4590</v>
      </c>
      <c r="W197" s="54">
        <f t="shared" si="209"/>
        <v>11912</v>
      </c>
      <c r="X197" s="54">
        <f t="shared" si="210"/>
        <v>13068</v>
      </c>
      <c r="Y197" s="54">
        <f t="shared" si="211"/>
        <v>2032</v>
      </c>
      <c r="Z197" s="54">
        <f t="shared" si="212"/>
        <v>5953</v>
      </c>
      <c r="AA197" s="54">
        <f t="shared" ca="1" si="213"/>
        <v>4590</v>
      </c>
      <c r="AB197" s="45" t="s">
        <v>9</v>
      </c>
      <c r="AD197" s="242">
        <f t="shared" si="214"/>
        <v>0</v>
      </c>
      <c r="AE197" s="242">
        <f t="shared" ca="1" si="215"/>
        <v>0</v>
      </c>
    </row>
    <row r="198" spans="1:31" ht="15.95" customHeight="1" outlineLevel="1" x14ac:dyDescent="0.2">
      <c r="A198" s="63" t="s">
        <v>138</v>
      </c>
      <c r="B198" s="54">
        <v>0</v>
      </c>
      <c r="C198" s="54">
        <v>0</v>
      </c>
      <c r="D198" s="54">
        <v>0</v>
      </c>
      <c r="E198" s="54">
        <v>0</v>
      </c>
      <c r="F198" s="54">
        <v>0</v>
      </c>
      <c r="G198" s="54">
        <v>0</v>
      </c>
      <c r="H198" s="54">
        <v>0</v>
      </c>
      <c r="I198" s="54">
        <v>23349</v>
      </c>
      <c r="J198" s="54">
        <v>23181</v>
      </c>
      <c r="K198" s="54">
        <v>43414</v>
      </c>
      <c r="L198" s="54">
        <v>35683</v>
      </c>
      <c r="M198" s="54">
        <v>7638</v>
      </c>
      <c r="N198" s="54">
        <v>3163</v>
      </c>
      <c r="O198" s="54">
        <v>3470</v>
      </c>
      <c r="P198" s="54">
        <v>5024</v>
      </c>
      <c r="Q198" s="54">
        <v>6707</v>
      </c>
      <c r="R198" s="54">
        <v>11146</v>
      </c>
      <c r="S198" s="54">
        <v>11239</v>
      </c>
      <c r="T198" s="54">
        <v>11633</v>
      </c>
      <c r="U198" s="54">
        <v>10914</v>
      </c>
      <c r="W198" s="54">
        <f t="shared" si="209"/>
        <v>0</v>
      </c>
      <c r="X198" s="54">
        <f t="shared" si="210"/>
        <v>23349</v>
      </c>
      <c r="Y198" s="54">
        <f t="shared" si="211"/>
        <v>7638</v>
      </c>
      <c r="Z198" s="54">
        <f t="shared" si="212"/>
        <v>6707</v>
      </c>
      <c r="AA198" s="54">
        <f t="shared" ca="1" si="213"/>
        <v>10914</v>
      </c>
      <c r="AB198" s="45" t="s">
        <v>9</v>
      </c>
      <c r="AD198" s="242">
        <f t="shared" si="214"/>
        <v>0</v>
      </c>
      <c r="AE198" s="242">
        <f t="shared" ca="1" si="215"/>
        <v>0</v>
      </c>
    </row>
    <row r="199" spans="1:31" ht="15.95" customHeight="1" outlineLevel="1" x14ac:dyDescent="0.2">
      <c r="A199" s="63" t="s">
        <v>139</v>
      </c>
      <c r="B199" s="54">
        <v>0</v>
      </c>
      <c r="C199" s="54">
        <v>0</v>
      </c>
      <c r="D199" s="54">
        <v>0</v>
      </c>
      <c r="E199" s="54">
        <v>0</v>
      </c>
      <c r="F199" s="54">
        <v>0</v>
      </c>
      <c r="G199" s="54">
        <v>0</v>
      </c>
      <c r="H199" s="54">
        <v>0</v>
      </c>
      <c r="I199" s="54">
        <v>0</v>
      </c>
      <c r="J199" s="54">
        <v>88</v>
      </c>
      <c r="K199" s="54">
        <v>88</v>
      </c>
      <c r="L199" s="54">
        <v>88</v>
      </c>
      <c r="M199" s="54">
        <v>131</v>
      </c>
      <c r="N199" s="54">
        <v>131</v>
      </c>
      <c r="O199" s="54">
        <v>149</v>
      </c>
      <c r="P199" s="54">
        <v>136</v>
      </c>
      <c r="Q199" s="54">
        <v>5</v>
      </c>
      <c r="R199" s="54">
        <v>5</v>
      </c>
      <c r="S199" s="54">
        <v>4</v>
      </c>
      <c r="T199" s="54">
        <v>4</v>
      </c>
      <c r="U199" s="54">
        <v>28</v>
      </c>
      <c r="W199" s="54">
        <f t="shared" si="209"/>
        <v>0</v>
      </c>
      <c r="X199" s="54">
        <f t="shared" si="210"/>
        <v>0</v>
      </c>
      <c r="Y199" s="54">
        <f t="shared" si="211"/>
        <v>131</v>
      </c>
      <c r="Z199" s="54">
        <f t="shared" si="212"/>
        <v>5</v>
      </c>
      <c r="AA199" s="54">
        <f t="shared" ca="1" si="213"/>
        <v>28</v>
      </c>
      <c r="AB199" s="45" t="s">
        <v>9</v>
      </c>
      <c r="AD199" s="242">
        <f t="shared" si="214"/>
        <v>0</v>
      </c>
      <c r="AE199" s="242">
        <f t="shared" ca="1" si="215"/>
        <v>0</v>
      </c>
    </row>
    <row r="200" spans="1:31" ht="15.95" customHeight="1" outlineLevel="1" x14ac:dyDescent="0.2">
      <c r="A200" s="63" t="s">
        <v>140</v>
      </c>
      <c r="B200" s="54">
        <v>0</v>
      </c>
      <c r="C200" s="54">
        <v>0</v>
      </c>
      <c r="D200" s="54">
        <v>0</v>
      </c>
      <c r="E200" s="54">
        <v>0</v>
      </c>
      <c r="F200" s="54">
        <v>0</v>
      </c>
      <c r="G200" s="54">
        <v>0</v>
      </c>
      <c r="H200" s="54">
        <v>0</v>
      </c>
      <c r="I200" s="54">
        <v>0</v>
      </c>
      <c r="J200" s="54">
        <v>0</v>
      </c>
      <c r="K200" s="54">
        <v>0</v>
      </c>
      <c r="L200" s="54">
        <v>0</v>
      </c>
      <c r="M200" s="54">
        <v>0</v>
      </c>
      <c r="N200" s="54">
        <v>0</v>
      </c>
      <c r="O200" s="54">
        <v>0</v>
      </c>
      <c r="P200" s="54">
        <v>0</v>
      </c>
      <c r="Q200" s="54">
        <v>0</v>
      </c>
      <c r="R200" s="132">
        <v>0</v>
      </c>
      <c r="S200" s="54">
        <v>0</v>
      </c>
      <c r="T200" s="54">
        <v>0</v>
      </c>
      <c r="U200" s="54">
        <v>0</v>
      </c>
      <c r="W200" s="54">
        <f t="shared" si="209"/>
        <v>0</v>
      </c>
      <c r="X200" s="54">
        <f t="shared" si="210"/>
        <v>0</v>
      </c>
      <c r="Y200" s="54">
        <f t="shared" si="211"/>
        <v>0</v>
      </c>
      <c r="Z200" s="54">
        <f t="shared" si="212"/>
        <v>0</v>
      </c>
      <c r="AA200" s="54">
        <f t="shared" ca="1" si="213"/>
        <v>0</v>
      </c>
      <c r="AB200" s="45" t="s">
        <v>9</v>
      </c>
      <c r="AD200" s="242">
        <f t="shared" si="214"/>
        <v>0</v>
      </c>
      <c r="AE200" s="242">
        <f t="shared" ca="1" si="215"/>
        <v>0</v>
      </c>
    </row>
    <row r="201" spans="1:31" ht="15.95" customHeight="1" outlineLevel="1" x14ac:dyDescent="0.2">
      <c r="A201" s="63" t="s">
        <v>141</v>
      </c>
      <c r="B201" s="54">
        <v>0</v>
      </c>
      <c r="C201" s="54">
        <v>0</v>
      </c>
      <c r="D201" s="54">
        <v>0</v>
      </c>
      <c r="E201" s="54">
        <v>27</v>
      </c>
      <c r="F201" s="54">
        <v>22</v>
      </c>
      <c r="G201" s="54">
        <v>24</v>
      </c>
      <c r="H201" s="54">
        <v>41</v>
      </c>
      <c r="I201" s="54">
        <v>42</v>
      </c>
      <c r="J201" s="54">
        <v>39</v>
      </c>
      <c r="K201" s="54">
        <v>244</v>
      </c>
      <c r="L201" s="54">
        <v>185</v>
      </c>
      <c r="M201" s="54">
        <v>115</v>
      </c>
      <c r="N201" s="54">
        <v>48</v>
      </c>
      <c r="O201" s="54">
        <v>76</v>
      </c>
      <c r="P201" s="54">
        <v>242</v>
      </c>
      <c r="Q201" s="54">
        <v>154</v>
      </c>
      <c r="R201" s="54">
        <v>66</v>
      </c>
      <c r="S201" s="54">
        <v>25</v>
      </c>
      <c r="T201" s="54">
        <v>291</v>
      </c>
      <c r="U201" s="54">
        <v>217</v>
      </c>
      <c r="W201" s="54">
        <f t="shared" si="209"/>
        <v>27</v>
      </c>
      <c r="X201" s="54">
        <f t="shared" si="210"/>
        <v>42</v>
      </c>
      <c r="Y201" s="54">
        <f t="shared" si="211"/>
        <v>115</v>
      </c>
      <c r="Z201" s="54">
        <f t="shared" si="212"/>
        <v>154</v>
      </c>
      <c r="AA201" s="54">
        <f t="shared" ca="1" si="213"/>
        <v>217</v>
      </c>
      <c r="AB201" s="45" t="s">
        <v>9</v>
      </c>
      <c r="AD201" s="242">
        <f t="shared" si="214"/>
        <v>0</v>
      </c>
      <c r="AE201" s="242">
        <f t="shared" ca="1" si="215"/>
        <v>0</v>
      </c>
    </row>
    <row r="202" spans="1:31" ht="15.95" customHeight="1" outlineLevel="1" x14ac:dyDescent="0.2">
      <c r="A202" s="63" t="s">
        <v>142</v>
      </c>
      <c r="B202" s="54">
        <v>0</v>
      </c>
      <c r="C202" s="54">
        <v>0</v>
      </c>
      <c r="D202" s="54">
        <v>0</v>
      </c>
      <c r="E202" s="54">
        <v>0</v>
      </c>
      <c r="F202" s="54">
        <v>0</v>
      </c>
      <c r="G202" s="54">
        <v>0</v>
      </c>
      <c r="H202" s="54">
        <v>0</v>
      </c>
      <c r="I202" s="54">
        <v>0</v>
      </c>
      <c r="J202" s="54">
        <v>0</v>
      </c>
      <c r="K202" s="54">
        <v>0</v>
      </c>
      <c r="L202" s="54">
        <v>0</v>
      </c>
      <c r="M202" s="54">
        <v>0</v>
      </c>
      <c r="N202" s="54">
        <v>0</v>
      </c>
      <c r="O202" s="54">
        <v>0</v>
      </c>
      <c r="P202" s="54">
        <v>0</v>
      </c>
      <c r="Q202" s="54">
        <v>0</v>
      </c>
      <c r="R202" s="132">
        <v>0</v>
      </c>
      <c r="S202" s="54">
        <v>0</v>
      </c>
      <c r="T202" s="54">
        <v>0</v>
      </c>
      <c r="U202" s="54">
        <v>0</v>
      </c>
      <c r="W202" s="54">
        <f t="shared" si="209"/>
        <v>0</v>
      </c>
      <c r="X202" s="54">
        <f t="shared" si="210"/>
        <v>0</v>
      </c>
      <c r="Y202" s="54">
        <f t="shared" si="211"/>
        <v>0</v>
      </c>
      <c r="Z202" s="54">
        <f t="shared" si="212"/>
        <v>0</v>
      </c>
      <c r="AA202" s="54">
        <f t="shared" ca="1" si="213"/>
        <v>0</v>
      </c>
      <c r="AB202" s="45" t="s">
        <v>9</v>
      </c>
      <c r="AD202" s="242">
        <f t="shared" si="214"/>
        <v>0</v>
      </c>
      <c r="AE202" s="242">
        <f t="shared" ca="1" si="215"/>
        <v>0</v>
      </c>
    </row>
    <row r="203" spans="1:31" ht="15.95" customHeight="1" outlineLevel="1" x14ac:dyDescent="0.2">
      <c r="A203" s="63" t="s">
        <v>180</v>
      </c>
      <c r="B203" s="54">
        <v>0</v>
      </c>
      <c r="C203" s="54">
        <v>0</v>
      </c>
      <c r="D203" s="54">
        <v>0</v>
      </c>
      <c r="E203" s="54">
        <v>0</v>
      </c>
      <c r="F203" s="54">
        <v>0</v>
      </c>
      <c r="G203" s="54">
        <v>0</v>
      </c>
      <c r="H203" s="54">
        <v>0</v>
      </c>
      <c r="I203" s="54">
        <v>215680</v>
      </c>
      <c r="J203" s="54">
        <v>221133</v>
      </c>
      <c r="K203" s="54">
        <v>229037</v>
      </c>
      <c r="L203" s="54">
        <v>230367</v>
      </c>
      <c r="M203" s="54">
        <v>234767</v>
      </c>
      <c r="N203" s="54">
        <v>242323</v>
      </c>
      <c r="O203" s="54">
        <v>248793</v>
      </c>
      <c r="P203" s="54">
        <v>248570</v>
      </c>
      <c r="Q203" s="54">
        <v>249207</v>
      </c>
      <c r="R203" s="132">
        <v>255209</v>
      </c>
      <c r="S203" s="54">
        <v>260719</v>
      </c>
      <c r="T203" s="54">
        <v>260890</v>
      </c>
      <c r="U203" s="54">
        <v>262067</v>
      </c>
      <c r="W203" s="54">
        <f t="shared" si="209"/>
        <v>0</v>
      </c>
      <c r="X203" s="54">
        <f t="shared" si="210"/>
        <v>215680</v>
      </c>
      <c r="Y203" s="54">
        <f t="shared" si="211"/>
        <v>234767</v>
      </c>
      <c r="Z203" s="54">
        <f t="shared" si="212"/>
        <v>249207</v>
      </c>
      <c r="AA203" s="54">
        <f t="shared" ca="1" si="213"/>
        <v>262067</v>
      </c>
      <c r="AB203" s="45" t="s">
        <v>9</v>
      </c>
      <c r="AD203" s="242">
        <f t="shared" si="214"/>
        <v>0</v>
      </c>
      <c r="AE203" s="242">
        <f t="shared" ca="1" si="215"/>
        <v>0</v>
      </c>
    </row>
    <row r="204" spans="1:31" ht="15.95" customHeight="1" outlineLevel="1" x14ac:dyDescent="0.2">
      <c r="A204" s="63" t="s">
        <v>181</v>
      </c>
      <c r="B204" s="54">
        <v>0</v>
      </c>
      <c r="C204" s="54">
        <v>0</v>
      </c>
      <c r="D204" s="54">
        <v>0</v>
      </c>
      <c r="E204" s="54">
        <v>0</v>
      </c>
      <c r="F204" s="54">
        <v>0</v>
      </c>
      <c r="G204" s="54">
        <v>0</v>
      </c>
      <c r="H204" s="54">
        <v>0</v>
      </c>
      <c r="I204" s="54">
        <v>0</v>
      </c>
      <c r="J204" s="54">
        <v>0</v>
      </c>
      <c r="K204" s="54">
        <v>0</v>
      </c>
      <c r="L204" s="54">
        <v>0</v>
      </c>
      <c r="M204" s="54">
        <v>0</v>
      </c>
      <c r="N204" s="54">
        <v>0</v>
      </c>
      <c r="O204" s="54">
        <v>0</v>
      </c>
      <c r="P204" s="54">
        <v>0</v>
      </c>
      <c r="Q204" s="54">
        <v>0</v>
      </c>
      <c r="R204" s="132">
        <v>0</v>
      </c>
      <c r="S204" s="54">
        <v>0</v>
      </c>
      <c r="T204" s="54">
        <v>0</v>
      </c>
      <c r="U204" s="54">
        <v>0</v>
      </c>
      <c r="W204" s="54">
        <f t="shared" si="209"/>
        <v>0</v>
      </c>
      <c r="X204" s="54">
        <f t="shared" si="210"/>
        <v>0</v>
      </c>
      <c r="Y204" s="54">
        <f t="shared" si="211"/>
        <v>0</v>
      </c>
      <c r="Z204" s="54">
        <f t="shared" si="212"/>
        <v>0</v>
      </c>
      <c r="AA204" s="54">
        <f t="shared" ca="1" si="213"/>
        <v>0</v>
      </c>
      <c r="AB204" s="45" t="s">
        <v>9</v>
      </c>
      <c r="AD204" s="242">
        <f t="shared" si="214"/>
        <v>0</v>
      </c>
      <c r="AE204" s="242">
        <f t="shared" ca="1" si="215"/>
        <v>0</v>
      </c>
    </row>
    <row r="205" spans="1:31" ht="15.95" customHeight="1" outlineLevel="1" x14ac:dyDescent="0.2">
      <c r="A205" s="63" t="s">
        <v>143</v>
      </c>
      <c r="B205" s="54">
        <v>20</v>
      </c>
      <c r="C205" s="54">
        <v>253</v>
      </c>
      <c r="D205" s="54">
        <v>731</v>
      </c>
      <c r="E205" s="54">
        <v>610</v>
      </c>
      <c r="F205" s="54">
        <v>3220</v>
      </c>
      <c r="G205" s="54">
        <v>3225</v>
      </c>
      <c r="H205" s="54">
        <v>3328</v>
      </c>
      <c r="I205" s="54">
        <v>3290</v>
      </c>
      <c r="J205" s="54">
        <v>3135</v>
      </c>
      <c r="K205" s="54">
        <v>3135</v>
      </c>
      <c r="L205" s="54">
        <v>2745</v>
      </c>
      <c r="M205" s="54">
        <v>2801</v>
      </c>
      <c r="N205" s="54">
        <v>2787</v>
      </c>
      <c r="O205" s="54">
        <v>2800</v>
      </c>
      <c r="P205" s="54">
        <v>2789</v>
      </c>
      <c r="Q205" s="54">
        <v>2785</v>
      </c>
      <c r="R205" s="54">
        <v>2819</v>
      </c>
      <c r="S205" s="54">
        <v>2844</v>
      </c>
      <c r="T205" s="54">
        <v>2793</v>
      </c>
      <c r="U205" s="54">
        <v>2596</v>
      </c>
      <c r="W205" s="54">
        <f t="shared" si="209"/>
        <v>610</v>
      </c>
      <c r="X205" s="54">
        <f t="shared" si="210"/>
        <v>3290</v>
      </c>
      <c r="Y205" s="54">
        <f t="shared" si="211"/>
        <v>2801</v>
      </c>
      <c r="Z205" s="54">
        <f t="shared" si="212"/>
        <v>2785</v>
      </c>
      <c r="AA205" s="54">
        <f t="shared" ca="1" si="213"/>
        <v>2596</v>
      </c>
      <c r="AB205" s="45" t="s">
        <v>9</v>
      </c>
      <c r="AD205" s="242">
        <f t="shared" si="214"/>
        <v>0</v>
      </c>
      <c r="AE205" s="242">
        <f t="shared" ca="1" si="215"/>
        <v>0</v>
      </c>
    </row>
    <row r="206" spans="1:31" ht="15.95" customHeight="1" outlineLevel="1" x14ac:dyDescent="0.2">
      <c r="A206" s="61" t="s">
        <v>144</v>
      </c>
      <c r="B206" s="62">
        <v>83838</v>
      </c>
      <c r="C206" s="62">
        <v>268712</v>
      </c>
      <c r="D206" s="62">
        <v>685125</v>
      </c>
      <c r="E206" s="62">
        <v>1209430</v>
      </c>
      <c r="F206" s="62">
        <v>1478616</v>
      </c>
      <c r="G206" s="62">
        <v>1766486</v>
      </c>
      <c r="H206" s="62">
        <v>1937678</v>
      </c>
      <c r="I206" s="62">
        <f t="shared" ref="I206:N206" si="219">SUM(I207:I221)</f>
        <v>2379207</v>
      </c>
      <c r="J206" s="62">
        <f t="shared" si="219"/>
        <v>2430762</v>
      </c>
      <c r="K206" s="62">
        <f t="shared" si="219"/>
        <v>2504695</v>
      </c>
      <c r="L206" s="62">
        <f t="shared" si="219"/>
        <v>2552918</v>
      </c>
      <c r="M206" s="62">
        <f t="shared" si="219"/>
        <v>2628763</v>
      </c>
      <c r="N206" s="62">
        <f t="shared" si="219"/>
        <v>2675217</v>
      </c>
      <c r="O206" s="62">
        <f t="shared" ref="O206:T206" si="220">SUM(O207:O221)</f>
        <v>2679977</v>
      </c>
      <c r="P206" s="62">
        <f t="shared" si="220"/>
        <v>2658040</v>
      </c>
      <c r="Q206" s="62">
        <f t="shared" si="220"/>
        <v>2663753</v>
      </c>
      <c r="R206" s="62">
        <f t="shared" si="220"/>
        <v>2731115</v>
      </c>
      <c r="S206" s="62">
        <f t="shared" si="220"/>
        <v>2763020</v>
      </c>
      <c r="T206" s="62">
        <f t="shared" si="220"/>
        <v>2762090</v>
      </c>
      <c r="U206" s="62">
        <f t="shared" ref="U206" si="221">SUM(U207:U221)</f>
        <v>2772931</v>
      </c>
      <c r="W206" s="62">
        <f t="shared" si="209"/>
        <v>1209430</v>
      </c>
      <c r="X206" s="62">
        <f t="shared" si="210"/>
        <v>2379207</v>
      </c>
      <c r="Y206" s="62">
        <f t="shared" si="211"/>
        <v>2628763</v>
      </c>
      <c r="Z206" s="62">
        <f t="shared" si="212"/>
        <v>2663753</v>
      </c>
      <c r="AA206" s="62">
        <f t="shared" ca="1" si="213"/>
        <v>2772931</v>
      </c>
      <c r="AB206" s="45" t="s">
        <v>9</v>
      </c>
      <c r="AD206" s="242">
        <f t="shared" si="214"/>
        <v>0</v>
      </c>
      <c r="AE206" s="242">
        <f t="shared" ca="1" si="215"/>
        <v>0</v>
      </c>
    </row>
    <row r="207" spans="1:31" ht="15.95" customHeight="1" outlineLevel="1" x14ac:dyDescent="0.2">
      <c r="A207" s="63" t="s">
        <v>135</v>
      </c>
      <c r="B207" s="58">
        <v>0</v>
      </c>
      <c r="C207" s="58">
        <v>0</v>
      </c>
      <c r="D207" s="58">
        <v>0</v>
      </c>
      <c r="E207" s="58">
        <v>0</v>
      </c>
      <c r="F207" s="58">
        <v>0</v>
      </c>
      <c r="G207" s="58">
        <v>0</v>
      </c>
      <c r="H207" s="58">
        <v>0</v>
      </c>
      <c r="I207" s="58">
        <v>0</v>
      </c>
      <c r="J207" s="58">
        <v>0</v>
      </c>
      <c r="K207" s="58">
        <v>0</v>
      </c>
      <c r="L207" s="58">
        <v>0</v>
      </c>
      <c r="M207" s="58">
        <v>104</v>
      </c>
      <c r="N207" s="58">
        <v>152</v>
      </c>
      <c r="O207" s="58">
        <v>200</v>
      </c>
      <c r="P207" s="58">
        <v>205</v>
      </c>
      <c r="Q207" s="58">
        <v>214</v>
      </c>
      <c r="R207" s="58">
        <v>214</v>
      </c>
      <c r="S207" s="54">
        <v>401</v>
      </c>
      <c r="T207" s="54">
        <v>2026</v>
      </c>
      <c r="U207" s="54">
        <v>2064</v>
      </c>
      <c r="W207" s="58">
        <f t="shared" si="209"/>
        <v>0</v>
      </c>
      <c r="X207" s="58">
        <f t="shared" si="210"/>
        <v>0</v>
      </c>
      <c r="Y207" s="58">
        <f t="shared" si="211"/>
        <v>104</v>
      </c>
      <c r="Z207" s="58">
        <f t="shared" si="212"/>
        <v>214</v>
      </c>
      <c r="AA207" s="58">
        <f t="shared" ca="1" si="213"/>
        <v>2064</v>
      </c>
      <c r="AB207" s="45" t="s">
        <v>9</v>
      </c>
      <c r="AD207" s="242">
        <f t="shared" si="214"/>
        <v>0</v>
      </c>
      <c r="AE207" s="242">
        <f t="shared" ca="1" si="215"/>
        <v>0</v>
      </c>
    </row>
    <row r="208" spans="1:31" ht="15.95" customHeight="1" outlineLevel="1" x14ac:dyDescent="0.2">
      <c r="A208" s="63" t="s">
        <v>136</v>
      </c>
      <c r="B208" s="54">
        <v>0</v>
      </c>
      <c r="C208" s="54">
        <v>0</v>
      </c>
      <c r="D208" s="54">
        <v>0</v>
      </c>
      <c r="E208" s="54">
        <v>0</v>
      </c>
      <c r="F208" s="54">
        <v>0</v>
      </c>
      <c r="G208" s="54">
        <v>0</v>
      </c>
      <c r="H208" s="54">
        <v>0</v>
      </c>
      <c r="I208" s="54">
        <v>0</v>
      </c>
      <c r="J208" s="54">
        <v>0</v>
      </c>
      <c r="K208" s="54">
        <v>0</v>
      </c>
      <c r="L208" s="54">
        <v>0</v>
      </c>
      <c r="M208" s="54">
        <v>0</v>
      </c>
      <c r="N208" s="54">
        <v>0</v>
      </c>
      <c r="O208" s="54">
        <v>0</v>
      </c>
      <c r="P208" s="54">
        <v>0</v>
      </c>
      <c r="Q208" s="54">
        <v>0</v>
      </c>
      <c r="R208" s="132">
        <v>0</v>
      </c>
      <c r="S208" s="54">
        <v>0</v>
      </c>
      <c r="T208" s="54">
        <v>0</v>
      </c>
      <c r="U208" s="54">
        <v>0</v>
      </c>
      <c r="W208" s="54">
        <f t="shared" si="209"/>
        <v>0</v>
      </c>
      <c r="X208" s="54">
        <f t="shared" si="210"/>
        <v>0</v>
      </c>
      <c r="Y208" s="54">
        <f t="shared" si="211"/>
        <v>0</v>
      </c>
      <c r="Z208" s="58">
        <f t="shared" si="212"/>
        <v>0</v>
      </c>
      <c r="AA208" s="58">
        <f t="shared" ca="1" si="213"/>
        <v>0</v>
      </c>
      <c r="AB208" s="45" t="s">
        <v>9</v>
      </c>
      <c r="AD208" s="242">
        <f t="shared" si="214"/>
        <v>0</v>
      </c>
      <c r="AE208" s="242">
        <f t="shared" ca="1" si="215"/>
        <v>0</v>
      </c>
    </row>
    <row r="209" spans="1:31" ht="15.95" customHeight="1" outlineLevel="1" x14ac:dyDescent="0.2">
      <c r="A209" s="63" t="s">
        <v>145</v>
      </c>
      <c r="B209" s="54">
        <v>0</v>
      </c>
      <c r="C209" s="54">
        <v>0</v>
      </c>
      <c r="D209" s="54">
        <v>0</v>
      </c>
      <c r="E209" s="54">
        <v>0</v>
      </c>
      <c r="F209" s="54">
        <v>0</v>
      </c>
      <c r="G209" s="54">
        <v>0</v>
      </c>
      <c r="H209" s="54">
        <v>0</v>
      </c>
      <c r="I209" s="54">
        <v>0</v>
      </c>
      <c r="J209" s="54">
        <v>0</v>
      </c>
      <c r="K209" s="54">
        <v>0</v>
      </c>
      <c r="L209" s="54">
        <v>0</v>
      </c>
      <c r="M209" s="54">
        <v>0</v>
      </c>
      <c r="N209" s="54">
        <v>0</v>
      </c>
      <c r="O209" s="54">
        <v>0</v>
      </c>
      <c r="P209" s="54">
        <v>0</v>
      </c>
      <c r="Q209" s="54">
        <v>0</v>
      </c>
      <c r="R209" s="132">
        <v>0</v>
      </c>
      <c r="S209" s="54">
        <v>0</v>
      </c>
      <c r="T209" s="54">
        <v>0</v>
      </c>
      <c r="U209" s="54">
        <v>0</v>
      </c>
      <c r="W209" s="54">
        <f t="shared" si="209"/>
        <v>0</v>
      </c>
      <c r="X209" s="54">
        <f t="shared" si="210"/>
        <v>0</v>
      </c>
      <c r="Y209" s="54">
        <f t="shared" si="211"/>
        <v>0</v>
      </c>
      <c r="Z209" s="58">
        <f t="shared" si="212"/>
        <v>0</v>
      </c>
      <c r="AA209" s="58">
        <f t="shared" ca="1" si="213"/>
        <v>0</v>
      </c>
      <c r="AB209" s="45" t="s">
        <v>9</v>
      </c>
      <c r="AD209" s="242">
        <f t="shared" si="214"/>
        <v>0</v>
      </c>
      <c r="AE209" s="242">
        <f t="shared" ca="1" si="215"/>
        <v>0</v>
      </c>
    </row>
    <row r="210" spans="1:31" ht="15.95" customHeight="1" outlineLevel="1" x14ac:dyDescent="0.2">
      <c r="A210" s="63" t="s">
        <v>134</v>
      </c>
      <c r="B210" s="54">
        <v>0</v>
      </c>
      <c r="C210" s="54">
        <v>0</v>
      </c>
      <c r="D210" s="54">
        <v>0</v>
      </c>
      <c r="E210" s="54">
        <v>0</v>
      </c>
      <c r="F210" s="54">
        <v>0</v>
      </c>
      <c r="G210" s="54">
        <v>0</v>
      </c>
      <c r="H210" s="54">
        <v>0</v>
      </c>
      <c r="I210" s="54">
        <v>0</v>
      </c>
      <c r="J210" s="54">
        <v>0</v>
      </c>
      <c r="K210" s="54">
        <v>0</v>
      </c>
      <c r="L210" s="54">
        <v>0</v>
      </c>
      <c r="M210" s="54">
        <v>0</v>
      </c>
      <c r="N210" s="54">
        <v>0</v>
      </c>
      <c r="O210" s="54">
        <v>0</v>
      </c>
      <c r="P210" s="54">
        <v>0</v>
      </c>
      <c r="Q210" s="54">
        <v>0</v>
      </c>
      <c r="R210" s="54">
        <v>0</v>
      </c>
      <c r="S210" s="54">
        <v>0</v>
      </c>
      <c r="T210" s="54">
        <v>0</v>
      </c>
      <c r="U210" s="54">
        <v>0</v>
      </c>
      <c r="W210" s="54">
        <f t="shared" si="209"/>
        <v>0</v>
      </c>
      <c r="X210" s="54">
        <f t="shared" si="210"/>
        <v>0</v>
      </c>
      <c r="Y210" s="54">
        <f t="shared" si="211"/>
        <v>0</v>
      </c>
      <c r="Z210" s="58">
        <f t="shared" si="212"/>
        <v>0</v>
      </c>
      <c r="AA210" s="58">
        <f t="shared" ca="1" si="213"/>
        <v>0</v>
      </c>
      <c r="AB210" s="45" t="s">
        <v>9</v>
      </c>
      <c r="AD210" s="242">
        <f t="shared" si="214"/>
        <v>0</v>
      </c>
      <c r="AE210" s="242">
        <f t="shared" ca="1" si="215"/>
        <v>0</v>
      </c>
    </row>
    <row r="211" spans="1:31" ht="15.95" customHeight="1" outlineLevel="1" x14ac:dyDescent="0.2">
      <c r="A211" s="63" t="s">
        <v>137</v>
      </c>
      <c r="B211" s="54">
        <v>0</v>
      </c>
      <c r="C211" s="54">
        <v>0</v>
      </c>
      <c r="D211" s="54">
        <v>0</v>
      </c>
      <c r="E211" s="54">
        <v>0</v>
      </c>
      <c r="F211" s="54">
        <v>0</v>
      </c>
      <c r="G211" s="54">
        <v>0</v>
      </c>
      <c r="H211" s="54">
        <v>0</v>
      </c>
      <c r="I211" s="54">
        <v>0</v>
      </c>
      <c r="J211" s="54">
        <v>0</v>
      </c>
      <c r="K211" s="54">
        <v>0</v>
      </c>
      <c r="L211" s="54">
        <v>0</v>
      </c>
      <c r="M211" s="54">
        <v>0</v>
      </c>
      <c r="N211" s="54">
        <v>0</v>
      </c>
      <c r="O211" s="54">
        <v>0</v>
      </c>
      <c r="P211" s="54">
        <v>0</v>
      </c>
      <c r="Q211" s="54">
        <v>0</v>
      </c>
      <c r="R211" s="132">
        <v>0</v>
      </c>
      <c r="S211" s="54">
        <v>0</v>
      </c>
      <c r="T211" s="54">
        <v>0</v>
      </c>
      <c r="U211" s="54">
        <v>0</v>
      </c>
      <c r="W211" s="54">
        <f t="shared" si="209"/>
        <v>0</v>
      </c>
      <c r="X211" s="54">
        <f t="shared" si="210"/>
        <v>0</v>
      </c>
      <c r="Y211" s="54">
        <f t="shared" si="211"/>
        <v>0</v>
      </c>
      <c r="Z211" s="58">
        <f t="shared" si="212"/>
        <v>0</v>
      </c>
      <c r="AA211" s="58">
        <f t="shared" ca="1" si="213"/>
        <v>0</v>
      </c>
      <c r="AB211" s="45" t="s">
        <v>9</v>
      </c>
      <c r="AD211" s="242">
        <f t="shared" si="214"/>
        <v>0</v>
      </c>
      <c r="AE211" s="242">
        <f t="shared" ca="1" si="215"/>
        <v>0</v>
      </c>
    </row>
    <row r="212" spans="1:31" ht="15.95" customHeight="1" outlineLevel="1" x14ac:dyDescent="0.2">
      <c r="A212" s="63" t="s">
        <v>146</v>
      </c>
      <c r="B212" s="54">
        <v>0</v>
      </c>
      <c r="C212" s="54">
        <v>0</v>
      </c>
      <c r="D212" s="54">
        <v>0</v>
      </c>
      <c r="E212" s="54">
        <v>0</v>
      </c>
      <c r="F212" s="54">
        <v>0</v>
      </c>
      <c r="G212" s="54">
        <v>0</v>
      </c>
      <c r="H212" s="54">
        <v>0</v>
      </c>
      <c r="I212" s="54">
        <v>0</v>
      </c>
      <c r="J212" s="54">
        <v>0</v>
      </c>
      <c r="K212" s="54">
        <v>0</v>
      </c>
      <c r="L212" s="54">
        <v>0</v>
      </c>
      <c r="M212" s="54">
        <v>0</v>
      </c>
      <c r="N212" s="54">
        <v>0</v>
      </c>
      <c r="O212" s="54">
        <v>0</v>
      </c>
      <c r="P212" s="54">
        <v>0</v>
      </c>
      <c r="Q212" s="54">
        <v>0</v>
      </c>
      <c r="R212" s="132">
        <v>0</v>
      </c>
      <c r="S212" s="54">
        <v>0</v>
      </c>
      <c r="T212" s="54">
        <v>0</v>
      </c>
      <c r="U212" s="54">
        <v>0</v>
      </c>
      <c r="W212" s="54">
        <f t="shared" si="209"/>
        <v>0</v>
      </c>
      <c r="X212" s="54">
        <f t="shared" si="210"/>
        <v>0</v>
      </c>
      <c r="Y212" s="54">
        <f t="shared" si="211"/>
        <v>0</v>
      </c>
      <c r="Z212" s="58">
        <f t="shared" si="212"/>
        <v>0</v>
      </c>
      <c r="AA212" s="58">
        <f t="shared" ca="1" si="213"/>
        <v>0</v>
      </c>
      <c r="AB212" s="45" t="s">
        <v>9</v>
      </c>
      <c r="AD212" s="242">
        <f t="shared" si="214"/>
        <v>0</v>
      </c>
      <c r="AE212" s="242">
        <f t="shared" ca="1" si="215"/>
        <v>0</v>
      </c>
    </row>
    <row r="213" spans="1:31" ht="15.95" customHeight="1" outlineLevel="1" x14ac:dyDescent="0.2">
      <c r="A213" s="63" t="s">
        <v>138</v>
      </c>
      <c r="B213" s="54">
        <v>0</v>
      </c>
      <c r="C213" s="54">
        <v>0</v>
      </c>
      <c r="D213" s="54">
        <v>0</v>
      </c>
      <c r="E213" s="54">
        <v>0</v>
      </c>
      <c r="F213" s="54">
        <v>0</v>
      </c>
      <c r="G213" s="54">
        <v>0</v>
      </c>
      <c r="H213" s="54">
        <v>0</v>
      </c>
      <c r="I213" s="54">
        <v>0</v>
      </c>
      <c r="J213" s="54">
        <v>0</v>
      </c>
      <c r="K213" s="54">
        <v>0</v>
      </c>
      <c r="L213" s="54">
        <v>0</v>
      </c>
      <c r="M213" s="54">
        <v>0</v>
      </c>
      <c r="N213" s="54">
        <v>0</v>
      </c>
      <c r="O213" s="54">
        <v>0</v>
      </c>
      <c r="P213" s="54">
        <v>0</v>
      </c>
      <c r="Q213" s="54">
        <v>0</v>
      </c>
      <c r="R213" s="132">
        <v>0</v>
      </c>
      <c r="S213" s="54">
        <v>0</v>
      </c>
      <c r="T213" s="54">
        <v>0</v>
      </c>
      <c r="U213" s="54">
        <v>0</v>
      </c>
      <c r="W213" s="54">
        <f t="shared" si="209"/>
        <v>0</v>
      </c>
      <c r="X213" s="54">
        <f t="shared" si="210"/>
        <v>0</v>
      </c>
      <c r="Y213" s="54">
        <f t="shared" si="211"/>
        <v>0</v>
      </c>
      <c r="Z213" s="58">
        <f t="shared" si="212"/>
        <v>0</v>
      </c>
      <c r="AA213" s="58">
        <f t="shared" ca="1" si="213"/>
        <v>0</v>
      </c>
      <c r="AB213" s="45" t="s">
        <v>9</v>
      </c>
      <c r="AD213" s="242">
        <f t="shared" si="214"/>
        <v>0</v>
      </c>
      <c r="AE213" s="242">
        <f t="shared" ca="1" si="215"/>
        <v>0</v>
      </c>
    </row>
    <row r="214" spans="1:31" ht="15.95" customHeight="1" outlineLevel="1" x14ac:dyDescent="0.2">
      <c r="A214" s="63" t="s">
        <v>139</v>
      </c>
      <c r="B214" s="54">
        <v>0</v>
      </c>
      <c r="C214" s="54">
        <v>0</v>
      </c>
      <c r="D214" s="54">
        <v>0</v>
      </c>
      <c r="E214" s="54">
        <v>0</v>
      </c>
      <c r="F214" s="54">
        <v>0</v>
      </c>
      <c r="G214" s="54">
        <v>0</v>
      </c>
      <c r="H214" s="54">
        <v>0</v>
      </c>
      <c r="I214" s="54">
        <v>0</v>
      </c>
      <c r="J214" s="54">
        <v>0</v>
      </c>
      <c r="K214" s="54">
        <v>0</v>
      </c>
      <c r="L214" s="54">
        <v>0</v>
      </c>
      <c r="M214" s="54">
        <v>0</v>
      </c>
      <c r="N214" s="54">
        <v>0</v>
      </c>
      <c r="O214" s="54">
        <v>0</v>
      </c>
      <c r="P214" s="54">
        <v>0</v>
      </c>
      <c r="Q214" s="54">
        <v>0</v>
      </c>
      <c r="R214" s="132">
        <v>0</v>
      </c>
      <c r="S214" s="54">
        <v>0</v>
      </c>
      <c r="T214" s="54">
        <v>0</v>
      </c>
      <c r="U214" s="54">
        <v>0</v>
      </c>
      <c r="W214" s="54">
        <f t="shared" si="209"/>
        <v>0</v>
      </c>
      <c r="X214" s="54">
        <f t="shared" si="210"/>
        <v>0</v>
      </c>
      <c r="Y214" s="54">
        <f t="shared" si="211"/>
        <v>0</v>
      </c>
      <c r="Z214" s="58">
        <f t="shared" si="212"/>
        <v>0</v>
      </c>
      <c r="AA214" s="58">
        <f t="shared" ca="1" si="213"/>
        <v>0</v>
      </c>
      <c r="AB214" s="45" t="s">
        <v>9</v>
      </c>
      <c r="AD214" s="242">
        <f t="shared" si="214"/>
        <v>0</v>
      </c>
      <c r="AE214" s="242">
        <f t="shared" ca="1" si="215"/>
        <v>0</v>
      </c>
    </row>
    <row r="215" spans="1:31" ht="15.95" customHeight="1" outlineLevel="1" x14ac:dyDescent="0.2">
      <c r="A215" s="63" t="s">
        <v>140</v>
      </c>
      <c r="B215" s="54">
        <v>6996</v>
      </c>
      <c r="C215" s="54">
        <v>6996</v>
      </c>
      <c r="D215" s="54">
        <v>0</v>
      </c>
      <c r="E215" s="54">
        <v>0</v>
      </c>
      <c r="F215" s="54">
        <v>0</v>
      </c>
      <c r="G215" s="54">
        <v>0</v>
      </c>
      <c r="H215" s="54">
        <v>0</v>
      </c>
      <c r="I215" s="54">
        <v>0</v>
      </c>
      <c r="J215" s="54">
        <v>0</v>
      </c>
      <c r="K215" s="54">
        <v>103</v>
      </c>
      <c r="L215" s="54">
        <v>103</v>
      </c>
      <c r="M215" s="54">
        <v>94</v>
      </c>
      <c r="N215" s="54">
        <v>94</v>
      </c>
      <c r="O215" s="54">
        <v>94</v>
      </c>
      <c r="P215" s="54">
        <v>94</v>
      </c>
      <c r="Q215" s="54">
        <v>94</v>
      </c>
      <c r="R215" s="54">
        <v>94</v>
      </c>
      <c r="S215" s="54">
        <v>94</v>
      </c>
      <c r="T215" s="54">
        <v>94</v>
      </c>
      <c r="U215" s="54">
        <v>0</v>
      </c>
      <c r="W215" s="54">
        <f t="shared" si="209"/>
        <v>0</v>
      </c>
      <c r="X215" s="54">
        <f t="shared" si="210"/>
        <v>0</v>
      </c>
      <c r="Y215" s="54">
        <f t="shared" si="211"/>
        <v>94</v>
      </c>
      <c r="Z215" s="58">
        <f t="shared" si="212"/>
        <v>94</v>
      </c>
      <c r="AA215" s="58">
        <f t="shared" ca="1" si="213"/>
        <v>0</v>
      </c>
      <c r="AB215" s="45" t="s">
        <v>9</v>
      </c>
      <c r="AD215" s="242">
        <f t="shared" si="214"/>
        <v>0</v>
      </c>
      <c r="AE215" s="242">
        <f t="shared" ca="1" si="215"/>
        <v>0</v>
      </c>
    </row>
    <row r="216" spans="1:31" ht="15.95" customHeight="1" outlineLevel="1" x14ac:dyDescent="0.2">
      <c r="A216" s="63" t="s">
        <v>142</v>
      </c>
      <c r="B216" s="54">
        <v>0</v>
      </c>
      <c r="C216" s="54">
        <v>0</v>
      </c>
      <c r="D216" s="54">
        <v>0</v>
      </c>
      <c r="E216" s="54">
        <v>0</v>
      </c>
      <c r="F216" s="54">
        <v>0</v>
      </c>
      <c r="G216" s="54">
        <v>0</v>
      </c>
      <c r="H216" s="54">
        <v>0</v>
      </c>
      <c r="I216" s="54">
        <v>0</v>
      </c>
      <c r="J216" s="54">
        <v>0</v>
      </c>
      <c r="K216" s="54">
        <v>0</v>
      </c>
      <c r="L216" s="54">
        <v>0</v>
      </c>
      <c r="M216" s="54">
        <v>0</v>
      </c>
      <c r="N216" s="54">
        <v>0</v>
      </c>
      <c r="O216" s="54">
        <v>0</v>
      </c>
      <c r="P216" s="54">
        <v>0</v>
      </c>
      <c r="Q216" s="54">
        <v>0</v>
      </c>
      <c r="R216" s="54">
        <v>0</v>
      </c>
      <c r="S216" s="54">
        <v>0</v>
      </c>
      <c r="T216" s="54">
        <v>0</v>
      </c>
      <c r="U216" s="54">
        <v>0</v>
      </c>
      <c r="W216" s="54">
        <f t="shared" si="209"/>
        <v>0</v>
      </c>
      <c r="X216" s="54">
        <f t="shared" si="210"/>
        <v>0</v>
      </c>
      <c r="Y216" s="54">
        <f t="shared" si="211"/>
        <v>0</v>
      </c>
      <c r="Z216" s="58">
        <f t="shared" si="212"/>
        <v>0</v>
      </c>
      <c r="AA216" s="58">
        <f t="shared" ca="1" si="213"/>
        <v>0</v>
      </c>
      <c r="AB216" s="45" t="s">
        <v>9</v>
      </c>
      <c r="AD216" s="242">
        <f t="shared" si="214"/>
        <v>0</v>
      </c>
      <c r="AE216" s="242">
        <f t="shared" ca="1" si="215"/>
        <v>0</v>
      </c>
    </row>
    <row r="217" spans="1:31" ht="15.95" customHeight="1" outlineLevel="1" x14ac:dyDescent="0.2">
      <c r="A217" s="63" t="s">
        <v>180</v>
      </c>
      <c r="B217" s="54">
        <v>76842</v>
      </c>
      <c r="C217" s="54">
        <v>261716</v>
      </c>
      <c r="D217" s="54">
        <v>685125</v>
      </c>
      <c r="E217" s="54">
        <v>1208567</v>
      </c>
      <c r="F217" s="54">
        <v>1477816</v>
      </c>
      <c r="G217" s="54">
        <v>1765764</v>
      </c>
      <c r="H217" s="54">
        <v>1936989</v>
      </c>
      <c r="I217" s="54">
        <v>2378583</v>
      </c>
      <c r="J217" s="54">
        <v>2429423</v>
      </c>
      <c r="K217" s="54">
        <v>2503408</v>
      </c>
      <c r="L217" s="54">
        <v>2551718</v>
      </c>
      <c r="M217" s="54">
        <v>2627624</v>
      </c>
      <c r="N217" s="54">
        <v>2674186</v>
      </c>
      <c r="O217" s="54">
        <v>2677579</v>
      </c>
      <c r="P217" s="54">
        <v>2655750</v>
      </c>
      <c r="Q217" s="54">
        <v>2661494</v>
      </c>
      <c r="R217" s="54">
        <v>2729015</v>
      </c>
      <c r="S217" s="54">
        <v>2760895</v>
      </c>
      <c r="T217" s="54">
        <v>2758445</v>
      </c>
      <c r="U217" s="54">
        <v>2769445</v>
      </c>
      <c r="W217" s="54">
        <f t="shared" si="209"/>
        <v>1208567</v>
      </c>
      <c r="X217" s="54">
        <f t="shared" si="210"/>
        <v>2378583</v>
      </c>
      <c r="Y217" s="54">
        <f t="shared" si="211"/>
        <v>2627624</v>
      </c>
      <c r="Z217" s="58">
        <f t="shared" si="212"/>
        <v>2661494</v>
      </c>
      <c r="AA217" s="58">
        <f t="shared" ca="1" si="213"/>
        <v>2769445</v>
      </c>
      <c r="AB217" s="45" t="s">
        <v>9</v>
      </c>
      <c r="AD217" s="242">
        <f t="shared" si="214"/>
        <v>0</v>
      </c>
      <c r="AE217" s="242">
        <f t="shared" ca="1" si="215"/>
        <v>0</v>
      </c>
    </row>
    <row r="218" spans="1:31" ht="15.95" customHeight="1" outlineLevel="1" x14ac:dyDescent="0.2">
      <c r="A218" s="63" t="s">
        <v>143</v>
      </c>
      <c r="B218" s="54">
        <v>0</v>
      </c>
      <c r="C218" s="54">
        <v>0</v>
      </c>
      <c r="D218" s="54">
        <v>0</v>
      </c>
      <c r="E218" s="54">
        <v>0</v>
      </c>
      <c r="F218" s="54">
        <v>0</v>
      </c>
      <c r="G218" s="54">
        <v>0</v>
      </c>
      <c r="H218" s="54">
        <v>0</v>
      </c>
      <c r="I218" s="54">
        <v>0</v>
      </c>
      <c r="J218" s="54">
        <v>0</v>
      </c>
      <c r="K218" s="54">
        <v>0</v>
      </c>
      <c r="L218" s="54">
        <v>0</v>
      </c>
      <c r="M218" s="54">
        <v>0</v>
      </c>
      <c r="N218" s="54">
        <v>0</v>
      </c>
      <c r="O218" s="54">
        <v>0</v>
      </c>
      <c r="P218" s="54">
        <v>0</v>
      </c>
      <c r="Q218" s="54">
        <v>0</v>
      </c>
      <c r="R218" s="132">
        <v>0</v>
      </c>
      <c r="S218" s="54">
        <v>0</v>
      </c>
      <c r="T218" s="54">
        <v>0</v>
      </c>
      <c r="U218" s="54">
        <v>0</v>
      </c>
      <c r="W218" s="54">
        <f t="shared" si="209"/>
        <v>0</v>
      </c>
      <c r="X218" s="54">
        <f t="shared" si="210"/>
        <v>0</v>
      </c>
      <c r="Y218" s="54">
        <f t="shared" si="211"/>
        <v>0</v>
      </c>
      <c r="Z218" s="58">
        <f t="shared" si="212"/>
        <v>0</v>
      </c>
      <c r="AA218" s="58">
        <f t="shared" ca="1" si="213"/>
        <v>0</v>
      </c>
      <c r="AB218" s="45" t="s">
        <v>9</v>
      </c>
      <c r="AD218" s="242">
        <f t="shared" si="214"/>
        <v>0</v>
      </c>
      <c r="AE218" s="242">
        <f t="shared" ca="1" si="215"/>
        <v>0</v>
      </c>
    </row>
    <row r="219" spans="1:31" ht="15.95" customHeight="1" outlineLevel="1" x14ac:dyDescent="0.2">
      <c r="A219" s="63" t="s">
        <v>147</v>
      </c>
      <c r="B219" s="54">
        <v>0</v>
      </c>
      <c r="C219" s="54">
        <v>0</v>
      </c>
      <c r="D219" s="54">
        <v>0</v>
      </c>
      <c r="E219" s="54">
        <v>0</v>
      </c>
      <c r="F219" s="54">
        <v>0</v>
      </c>
      <c r="G219" s="54">
        <v>0</v>
      </c>
      <c r="H219" s="54">
        <v>0</v>
      </c>
      <c r="I219" s="54">
        <v>0</v>
      </c>
      <c r="J219" s="54">
        <v>0</v>
      </c>
      <c r="K219" s="54">
        <v>0</v>
      </c>
      <c r="L219" s="54">
        <v>0</v>
      </c>
      <c r="M219" s="54">
        <v>0</v>
      </c>
      <c r="N219" s="54">
        <v>0</v>
      </c>
      <c r="O219" s="54">
        <v>0</v>
      </c>
      <c r="P219" s="54">
        <v>0</v>
      </c>
      <c r="Q219" s="54">
        <v>0</v>
      </c>
      <c r="R219" s="132">
        <v>0</v>
      </c>
      <c r="S219" s="54">
        <v>0</v>
      </c>
      <c r="T219" s="54">
        <v>0</v>
      </c>
      <c r="U219" s="54">
        <v>0</v>
      </c>
      <c r="W219" s="54">
        <f t="shared" si="209"/>
        <v>0</v>
      </c>
      <c r="X219" s="54">
        <f t="shared" si="210"/>
        <v>0</v>
      </c>
      <c r="Y219" s="54">
        <f t="shared" si="211"/>
        <v>0</v>
      </c>
      <c r="Z219" s="58">
        <f t="shared" si="212"/>
        <v>0</v>
      </c>
      <c r="AA219" s="58">
        <f t="shared" ca="1" si="213"/>
        <v>0</v>
      </c>
      <c r="AB219" s="45" t="s">
        <v>9</v>
      </c>
      <c r="AD219" s="242">
        <f t="shared" si="214"/>
        <v>0</v>
      </c>
      <c r="AE219" s="242">
        <f t="shared" ca="1" si="215"/>
        <v>0</v>
      </c>
    </row>
    <row r="220" spans="1:31" ht="15.95" customHeight="1" outlineLevel="1" x14ac:dyDescent="0.2">
      <c r="A220" s="63" t="s">
        <v>148</v>
      </c>
      <c r="B220" s="54">
        <v>0</v>
      </c>
      <c r="C220" s="54">
        <v>0</v>
      </c>
      <c r="D220" s="54">
        <v>0</v>
      </c>
      <c r="E220" s="54">
        <v>863</v>
      </c>
      <c r="F220" s="54">
        <v>800</v>
      </c>
      <c r="G220" s="54">
        <v>722</v>
      </c>
      <c r="H220" s="54">
        <v>689</v>
      </c>
      <c r="I220" s="54">
        <v>624</v>
      </c>
      <c r="J220" s="54">
        <v>1339</v>
      </c>
      <c r="K220" s="54">
        <v>1184</v>
      </c>
      <c r="L220" s="54">
        <v>1097</v>
      </c>
      <c r="M220" s="54">
        <v>941</v>
      </c>
      <c r="N220" s="54">
        <v>785</v>
      </c>
      <c r="O220" s="54">
        <v>2104</v>
      </c>
      <c r="P220" s="54">
        <v>1991</v>
      </c>
      <c r="Q220" s="54">
        <v>1951</v>
      </c>
      <c r="R220" s="54">
        <v>1792</v>
      </c>
      <c r="S220" s="54">
        <v>1630</v>
      </c>
      <c r="T220" s="54">
        <v>1525</v>
      </c>
      <c r="U220" s="54">
        <v>1422</v>
      </c>
      <c r="W220" s="54">
        <f t="shared" si="209"/>
        <v>863</v>
      </c>
      <c r="X220" s="54">
        <f t="shared" si="210"/>
        <v>624</v>
      </c>
      <c r="Y220" s="54">
        <f t="shared" si="211"/>
        <v>941</v>
      </c>
      <c r="Z220" s="58">
        <f t="shared" si="212"/>
        <v>1951</v>
      </c>
      <c r="AA220" s="58">
        <f t="shared" ca="1" si="213"/>
        <v>1422</v>
      </c>
      <c r="AB220" s="45" t="s">
        <v>9</v>
      </c>
      <c r="AD220" s="242">
        <f t="shared" si="214"/>
        <v>0</v>
      </c>
      <c r="AE220" s="242">
        <f t="shared" ca="1" si="215"/>
        <v>0</v>
      </c>
    </row>
    <row r="221" spans="1:31" ht="15.95" customHeight="1" outlineLevel="1" x14ac:dyDescent="0.2">
      <c r="A221" s="63" t="s">
        <v>149</v>
      </c>
      <c r="B221" s="54">
        <v>0</v>
      </c>
      <c r="C221" s="54">
        <v>0</v>
      </c>
      <c r="D221" s="54">
        <v>0</v>
      </c>
      <c r="E221" s="54">
        <v>0</v>
      </c>
      <c r="F221" s="54">
        <v>0</v>
      </c>
      <c r="G221" s="54">
        <v>0</v>
      </c>
      <c r="H221" s="54">
        <v>0</v>
      </c>
      <c r="I221" s="54">
        <v>0</v>
      </c>
      <c r="J221" s="54">
        <v>0</v>
      </c>
      <c r="K221" s="54">
        <v>0</v>
      </c>
      <c r="L221" s="54">
        <v>0</v>
      </c>
      <c r="M221" s="54">
        <v>0</v>
      </c>
      <c r="N221" s="54">
        <v>0</v>
      </c>
      <c r="O221" s="54">
        <v>0</v>
      </c>
      <c r="P221" s="54">
        <v>0</v>
      </c>
      <c r="Q221" s="54">
        <v>0</v>
      </c>
      <c r="R221" s="132">
        <v>0</v>
      </c>
      <c r="S221" s="54">
        <v>0</v>
      </c>
      <c r="T221" s="54">
        <v>0</v>
      </c>
      <c r="U221" s="54">
        <v>0</v>
      </c>
      <c r="W221" s="54">
        <f t="shared" si="209"/>
        <v>0</v>
      </c>
      <c r="X221" s="54">
        <f t="shared" si="210"/>
        <v>0</v>
      </c>
      <c r="Y221" s="54">
        <f t="shared" si="211"/>
        <v>0</v>
      </c>
      <c r="Z221" s="58">
        <f t="shared" si="212"/>
        <v>0</v>
      </c>
      <c r="AA221" s="58">
        <f t="shared" ca="1" si="213"/>
        <v>0</v>
      </c>
      <c r="AB221" s="45" t="s">
        <v>9</v>
      </c>
      <c r="AD221" s="242">
        <f t="shared" si="214"/>
        <v>0</v>
      </c>
      <c r="AE221" s="242">
        <f t="shared" ca="1" si="215"/>
        <v>0</v>
      </c>
    </row>
    <row r="222" spans="1:31" ht="15.95" customHeight="1" x14ac:dyDescent="0.2">
      <c r="A222" s="43" t="s">
        <v>150</v>
      </c>
      <c r="B222" s="44">
        <f t="shared" ref="B222:H222" si="222">B223+B238+B254</f>
        <v>1071896</v>
      </c>
      <c r="C222" s="44">
        <f t="shared" si="222"/>
        <v>1221695</v>
      </c>
      <c r="D222" s="44">
        <f t="shared" si="222"/>
        <v>1404028</v>
      </c>
      <c r="E222" s="44">
        <f t="shared" si="222"/>
        <v>1641713</v>
      </c>
      <c r="F222" s="44">
        <f t="shared" si="222"/>
        <v>1724985</v>
      </c>
      <c r="G222" s="44">
        <f t="shared" si="222"/>
        <v>1865649</v>
      </c>
      <c r="H222" s="44">
        <f t="shared" si="222"/>
        <v>1980398</v>
      </c>
      <c r="I222" s="44">
        <f t="shared" ref="I222:J222" si="223">I223+I238+I254</f>
        <v>2684043</v>
      </c>
      <c r="J222" s="44">
        <f t="shared" si="223"/>
        <v>2748363</v>
      </c>
      <c r="K222" s="44">
        <f t="shared" ref="K222:L222" si="224">K223+K238+K254</f>
        <v>2866031</v>
      </c>
      <c r="L222" s="44">
        <f t="shared" si="224"/>
        <v>2912016</v>
      </c>
      <c r="M222" s="44">
        <f t="shared" ref="M222:N222" si="225">M223+M238+M254</f>
        <v>2955202</v>
      </c>
      <c r="N222" s="44">
        <f t="shared" si="225"/>
        <v>3023803</v>
      </c>
      <c r="O222" s="44">
        <f t="shared" ref="O222:T222" si="226">O223+O238+O254</f>
        <v>3029580</v>
      </c>
      <c r="P222" s="44">
        <f t="shared" si="226"/>
        <v>3031198</v>
      </c>
      <c r="Q222" s="44">
        <f t="shared" si="226"/>
        <v>3040261</v>
      </c>
      <c r="R222" s="44">
        <f t="shared" si="226"/>
        <v>3098332</v>
      </c>
      <c r="S222" s="44">
        <f t="shared" si="226"/>
        <v>3144199</v>
      </c>
      <c r="T222" s="44">
        <f t="shared" si="226"/>
        <v>3120224</v>
      </c>
      <c r="U222" s="44">
        <f t="shared" ref="U222" si="227">U223+U238+U254</f>
        <v>3163144</v>
      </c>
      <c r="W222" s="44">
        <f t="shared" ref="W222:W253" si="228">E222</f>
        <v>1641713</v>
      </c>
      <c r="X222" s="44">
        <f t="shared" ref="X222:X253" si="229">I222</f>
        <v>2684043</v>
      </c>
      <c r="Y222" s="44">
        <f t="shared" ref="Y222:Y253" si="230">M222</f>
        <v>2955202</v>
      </c>
      <c r="Z222" s="44">
        <f t="shared" ref="Z222:Z253" si="231">Q222</f>
        <v>3040261</v>
      </c>
      <c r="AA222" s="44">
        <f t="shared" ref="AA222:AA253" ca="1" si="232">OFFSET(V222,0,-1)</f>
        <v>3163144</v>
      </c>
      <c r="AB222" s="45" t="s">
        <v>9</v>
      </c>
      <c r="AD222" s="242">
        <f t="shared" si="214"/>
        <v>0</v>
      </c>
      <c r="AE222" s="242">
        <f t="shared" ca="1" si="215"/>
        <v>0</v>
      </c>
    </row>
    <row r="223" spans="1:31" ht="15.95" customHeight="1" outlineLevel="1" x14ac:dyDescent="0.2">
      <c r="A223" s="61" t="s">
        <v>151</v>
      </c>
      <c r="B223" s="62">
        <v>9029</v>
      </c>
      <c r="C223" s="62">
        <v>30128</v>
      </c>
      <c r="D223" s="62">
        <v>40885</v>
      </c>
      <c r="E223" s="62">
        <v>92872</v>
      </c>
      <c r="F223" s="62">
        <v>13175</v>
      </c>
      <c r="G223" s="62">
        <v>65834</v>
      </c>
      <c r="H223" s="62">
        <v>21034</v>
      </c>
      <c r="I223" s="62">
        <f t="shared" ref="I223:N223" si="233">SUM(I224:I237)</f>
        <v>259120</v>
      </c>
      <c r="J223" s="62">
        <f t="shared" si="233"/>
        <v>215112</v>
      </c>
      <c r="K223" s="62">
        <f t="shared" si="233"/>
        <v>216886</v>
      </c>
      <c r="L223" s="62">
        <f t="shared" si="233"/>
        <v>174824</v>
      </c>
      <c r="M223" s="62">
        <f t="shared" si="233"/>
        <v>141007</v>
      </c>
      <c r="N223" s="62">
        <f t="shared" si="233"/>
        <v>147481</v>
      </c>
      <c r="O223" s="62">
        <f t="shared" ref="O223:T223" si="234">SUM(O224:O237)</f>
        <v>130402</v>
      </c>
      <c r="P223" s="62">
        <f t="shared" si="234"/>
        <v>191744</v>
      </c>
      <c r="Q223" s="62">
        <f t="shared" si="234"/>
        <v>205024</v>
      </c>
      <c r="R223" s="62">
        <f t="shared" si="234"/>
        <v>210779</v>
      </c>
      <c r="S223" s="62">
        <f t="shared" si="234"/>
        <v>208423</v>
      </c>
      <c r="T223" s="62">
        <f t="shared" si="234"/>
        <v>226342</v>
      </c>
      <c r="U223" s="62">
        <f t="shared" ref="U223" si="235">SUM(U224:U237)</f>
        <v>246639</v>
      </c>
      <c r="W223" s="62">
        <f t="shared" si="228"/>
        <v>92872</v>
      </c>
      <c r="X223" s="62">
        <f t="shared" si="229"/>
        <v>259120</v>
      </c>
      <c r="Y223" s="62">
        <f t="shared" si="230"/>
        <v>141007</v>
      </c>
      <c r="Z223" s="62">
        <f t="shared" si="231"/>
        <v>205024</v>
      </c>
      <c r="AA223" s="62">
        <f t="shared" ca="1" si="232"/>
        <v>246639</v>
      </c>
      <c r="AB223" s="45" t="s">
        <v>9</v>
      </c>
      <c r="AD223" s="242">
        <f t="shared" si="214"/>
        <v>0</v>
      </c>
      <c r="AE223" s="242">
        <f t="shared" ca="1" si="215"/>
        <v>0</v>
      </c>
    </row>
    <row r="224" spans="1:31" ht="15.95" customHeight="1" outlineLevel="1" x14ac:dyDescent="0.2">
      <c r="A224" s="63" t="s">
        <v>152</v>
      </c>
      <c r="B224" s="54">
        <v>0</v>
      </c>
      <c r="C224" s="54">
        <v>0</v>
      </c>
      <c r="D224" s="54">
        <v>0</v>
      </c>
      <c r="E224" s="54">
        <v>235</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W224" s="54">
        <f t="shared" si="228"/>
        <v>235</v>
      </c>
      <c r="X224" s="54">
        <f t="shared" si="229"/>
        <v>0</v>
      </c>
      <c r="Y224" s="54">
        <f t="shared" si="230"/>
        <v>0</v>
      </c>
      <c r="Z224" s="54">
        <f t="shared" si="231"/>
        <v>0</v>
      </c>
      <c r="AA224" s="54">
        <f t="shared" ca="1" si="232"/>
        <v>0</v>
      </c>
      <c r="AB224" s="45" t="s">
        <v>9</v>
      </c>
      <c r="AD224" s="242">
        <f t="shared" si="214"/>
        <v>0</v>
      </c>
      <c r="AE224" s="242">
        <f t="shared" ca="1" si="215"/>
        <v>0</v>
      </c>
    </row>
    <row r="225" spans="1:31" ht="15.95" customHeight="1" outlineLevel="1" x14ac:dyDescent="0.2">
      <c r="A225" s="63" t="s">
        <v>153</v>
      </c>
      <c r="B225" s="54">
        <v>-1160</v>
      </c>
      <c r="C225" s="54">
        <v>16136</v>
      </c>
      <c r="D225" s="54">
        <v>-1114</v>
      </c>
      <c r="E225" s="54">
        <v>16990</v>
      </c>
      <c r="F225" s="54">
        <v>-774</v>
      </c>
      <c r="G225" s="54">
        <v>16542</v>
      </c>
      <c r="H225" s="54">
        <v>-760</v>
      </c>
      <c r="I225" s="54">
        <v>17914</v>
      </c>
      <c r="J225" s="54">
        <v>-297</v>
      </c>
      <c r="K225" s="54">
        <v>18841</v>
      </c>
      <c r="L225" s="54">
        <v>-445</v>
      </c>
      <c r="M225" s="54">
        <v>20180</v>
      </c>
      <c r="N225" s="54">
        <v>32186</v>
      </c>
      <c r="O225" s="54">
        <v>62161</v>
      </c>
      <c r="P225" s="54">
        <v>72064</v>
      </c>
      <c r="Q225" s="54">
        <v>102668</v>
      </c>
      <c r="R225" s="132">
        <v>111157</v>
      </c>
      <c r="S225" s="54">
        <v>133479</v>
      </c>
      <c r="T225" s="54">
        <v>140356</v>
      </c>
      <c r="U225" s="54">
        <v>162271</v>
      </c>
      <c r="W225" s="54">
        <f t="shared" si="228"/>
        <v>16990</v>
      </c>
      <c r="X225" s="54">
        <f t="shared" si="229"/>
        <v>17914</v>
      </c>
      <c r="Y225" s="54">
        <f t="shared" si="230"/>
        <v>20180</v>
      </c>
      <c r="Z225" s="54">
        <f t="shared" si="231"/>
        <v>102668</v>
      </c>
      <c r="AA225" s="54">
        <f t="shared" ca="1" si="232"/>
        <v>162271</v>
      </c>
      <c r="AB225" s="45" t="s">
        <v>9</v>
      </c>
      <c r="AD225" s="242">
        <f t="shared" si="214"/>
        <v>0</v>
      </c>
      <c r="AE225" s="242">
        <f t="shared" ca="1" si="215"/>
        <v>0</v>
      </c>
    </row>
    <row r="226" spans="1:31" ht="15.95" customHeight="1" outlineLevel="1" x14ac:dyDescent="0.2">
      <c r="A226" s="63" t="s">
        <v>182</v>
      </c>
      <c r="B226" s="54"/>
      <c r="C226" s="54"/>
      <c r="D226" s="54"/>
      <c r="E226" s="54"/>
      <c r="F226" s="54">
        <v>246</v>
      </c>
      <c r="G226" s="54">
        <v>243</v>
      </c>
      <c r="H226" s="54">
        <v>291</v>
      </c>
      <c r="I226" s="54">
        <v>173</v>
      </c>
      <c r="J226" s="54">
        <v>609</v>
      </c>
      <c r="K226" s="54">
        <v>620</v>
      </c>
      <c r="L226" s="54">
        <v>633</v>
      </c>
      <c r="M226" s="54">
        <v>646</v>
      </c>
      <c r="N226" s="54">
        <v>659</v>
      </c>
      <c r="O226" s="54">
        <v>367</v>
      </c>
      <c r="P226" s="54">
        <v>376</v>
      </c>
      <c r="Q226" s="54">
        <v>384</v>
      </c>
      <c r="R226" s="54">
        <v>393</v>
      </c>
      <c r="S226" s="54">
        <v>401</v>
      </c>
      <c r="T226" s="54">
        <v>410</v>
      </c>
      <c r="U226" s="54">
        <v>420</v>
      </c>
      <c r="W226" s="54">
        <f t="shared" si="228"/>
        <v>0</v>
      </c>
      <c r="X226" s="54">
        <f t="shared" si="229"/>
        <v>173</v>
      </c>
      <c r="Y226" s="54">
        <f t="shared" si="230"/>
        <v>646</v>
      </c>
      <c r="Z226" s="54">
        <f t="shared" si="231"/>
        <v>384</v>
      </c>
      <c r="AA226" s="54">
        <f t="shared" ca="1" si="232"/>
        <v>420</v>
      </c>
      <c r="AB226" s="45" t="s">
        <v>9</v>
      </c>
      <c r="AD226" s="242">
        <f t="shared" si="214"/>
        <v>0</v>
      </c>
      <c r="AE226" s="242">
        <f t="shared" ca="1" si="215"/>
        <v>0</v>
      </c>
    </row>
    <row r="227" spans="1:31" ht="15.95" customHeight="1" outlineLevel="1" x14ac:dyDescent="0.2">
      <c r="A227" s="63" t="s">
        <v>154</v>
      </c>
      <c r="B227" s="54">
        <v>6953</v>
      </c>
      <c r="C227" s="54">
        <v>8652</v>
      </c>
      <c r="D227" s="54">
        <v>23528</v>
      </c>
      <c r="E227" s="54">
        <v>6186</v>
      </c>
      <c r="F227" s="54">
        <v>5746</v>
      </c>
      <c r="G227" s="54">
        <v>42580</v>
      </c>
      <c r="H227" s="54">
        <v>16685</v>
      </c>
      <c r="I227" s="54">
        <v>27797</v>
      </c>
      <c r="J227" s="54">
        <v>16125</v>
      </c>
      <c r="K227" s="54">
        <v>28208</v>
      </c>
      <c r="L227" s="54">
        <v>27608</v>
      </c>
      <c r="M227" s="54">
        <v>6375</v>
      </c>
      <c r="N227" s="54">
        <v>8955</v>
      </c>
      <c r="O227" s="54">
        <v>9523</v>
      </c>
      <c r="P227" s="54">
        <v>9342</v>
      </c>
      <c r="Q227" s="54">
        <v>6084</v>
      </c>
      <c r="R227" s="54">
        <v>6846</v>
      </c>
      <c r="S227" s="54">
        <v>3515</v>
      </c>
      <c r="T227" s="54">
        <v>3920</v>
      </c>
      <c r="U227" s="54">
        <v>2775</v>
      </c>
      <c r="W227" s="54">
        <f t="shared" si="228"/>
        <v>6186</v>
      </c>
      <c r="X227" s="54">
        <f t="shared" si="229"/>
        <v>27797</v>
      </c>
      <c r="Y227" s="54">
        <f t="shared" si="230"/>
        <v>6375</v>
      </c>
      <c r="Z227" s="54">
        <f t="shared" si="231"/>
        <v>6084</v>
      </c>
      <c r="AA227" s="54">
        <f t="shared" ca="1" si="232"/>
        <v>2775</v>
      </c>
      <c r="AB227" s="45" t="s">
        <v>9</v>
      </c>
      <c r="AD227" s="242">
        <f t="shared" si="214"/>
        <v>0</v>
      </c>
      <c r="AE227" s="242">
        <f t="shared" ca="1" si="215"/>
        <v>0</v>
      </c>
    </row>
    <row r="228" spans="1:31" ht="15.95" customHeight="1" outlineLevel="1" x14ac:dyDescent="0.2">
      <c r="A228" s="63" t="s">
        <v>155</v>
      </c>
      <c r="B228" s="54">
        <v>2114</v>
      </c>
      <c r="C228" s="54">
        <v>1442</v>
      </c>
      <c r="D228" s="54">
        <v>1657</v>
      </c>
      <c r="E228" s="54">
        <v>4756</v>
      </c>
      <c r="F228" s="54">
        <v>5935</v>
      </c>
      <c r="G228" s="54">
        <v>3888</v>
      </c>
      <c r="H228" s="54">
        <v>3476</v>
      </c>
      <c r="I228" s="54">
        <v>11605</v>
      </c>
      <c r="J228" s="54">
        <v>9008</v>
      </c>
      <c r="K228" s="54">
        <v>4686</v>
      </c>
      <c r="L228" s="54">
        <v>3474</v>
      </c>
      <c r="M228" s="54">
        <v>4511</v>
      </c>
      <c r="N228" s="54">
        <v>4045</v>
      </c>
      <c r="O228" s="54">
        <v>2899</v>
      </c>
      <c r="P228" s="54">
        <v>3288</v>
      </c>
      <c r="Q228" s="54">
        <v>4290</v>
      </c>
      <c r="R228" s="54">
        <v>4707</v>
      </c>
      <c r="S228" s="54">
        <v>4091</v>
      </c>
      <c r="T228" s="54">
        <v>4620</v>
      </c>
      <c r="U228" s="54">
        <v>4762</v>
      </c>
      <c r="W228" s="54">
        <f t="shared" si="228"/>
        <v>4756</v>
      </c>
      <c r="X228" s="54">
        <f t="shared" si="229"/>
        <v>11605</v>
      </c>
      <c r="Y228" s="54">
        <f t="shared" si="230"/>
        <v>4511</v>
      </c>
      <c r="Z228" s="54">
        <f t="shared" si="231"/>
        <v>4290</v>
      </c>
      <c r="AA228" s="54">
        <f t="shared" ca="1" si="232"/>
        <v>4762</v>
      </c>
      <c r="AB228" s="45" t="s">
        <v>9</v>
      </c>
      <c r="AD228" s="242">
        <f t="shared" si="214"/>
        <v>0</v>
      </c>
      <c r="AE228" s="242">
        <f t="shared" ca="1" si="215"/>
        <v>0</v>
      </c>
    </row>
    <row r="229" spans="1:31" ht="15.95" customHeight="1" outlineLevel="1" x14ac:dyDescent="0.2">
      <c r="A229" s="63" t="s">
        <v>156</v>
      </c>
      <c r="B229" s="54">
        <v>1122</v>
      </c>
      <c r="C229" s="54">
        <v>3898</v>
      </c>
      <c r="D229" s="54">
        <v>16814</v>
      </c>
      <c r="E229" s="54">
        <v>5103</v>
      </c>
      <c r="F229" s="54">
        <v>2020</v>
      </c>
      <c r="G229" s="54">
        <v>2577</v>
      </c>
      <c r="H229" s="54">
        <v>1341</v>
      </c>
      <c r="I229" s="54">
        <v>7118</v>
      </c>
      <c r="J229" s="54">
        <v>4995</v>
      </c>
      <c r="K229" s="54">
        <v>4999</v>
      </c>
      <c r="L229" s="54">
        <v>5524</v>
      </c>
      <c r="M229" s="54">
        <v>5777</v>
      </c>
      <c r="N229" s="54">
        <v>6544</v>
      </c>
      <c r="O229" s="54">
        <v>6411</v>
      </c>
      <c r="P229" s="54">
        <v>8974</v>
      </c>
      <c r="Q229" s="54">
        <v>10257</v>
      </c>
      <c r="R229" s="54">
        <v>7815</v>
      </c>
      <c r="S229" s="54">
        <v>8880</v>
      </c>
      <c r="T229" s="54">
        <v>11151</v>
      </c>
      <c r="U229" s="54">
        <v>9761</v>
      </c>
      <c r="W229" s="54">
        <f t="shared" si="228"/>
        <v>5103</v>
      </c>
      <c r="X229" s="54">
        <f t="shared" si="229"/>
        <v>7118</v>
      </c>
      <c r="Y229" s="54">
        <f t="shared" si="230"/>
        <v>5777</v>
      </c>
      <c r="Z229" s="54">
        <f t="shared" si="231"/>
        <v>10257</v>
      </c>
      <c r="AA229" s="54">
        <f t="shared" ca="1" si="232"/>
        <v>9761</v>
      </c>
      <c r="AB229" s="45" t="s">
        <v>9</v>
      </c>
      <c r="AD229" s="242">
        <f t="shared" si="214"/>
        <v>0</v>
      </c>
      <c r="AE229" s="242">
        <f t="shared" ca="1" si="215"/>
        <v>0</v>
      </c>
    </row>
    <row r="230" spans="1:31" ht="15.95" customHeight="1" outlineLevel="1" x14ac:dyDescent="0.2">
      <c r="A230" s="63" t="s">
        <v>157</v>
      </c>
      <c r="B230" s="54">
        <v>0</v>
      </c>
      <c r="C230" s="54">
        <v>0</v>
      </c>
      <c r="D230" s="54">
        <v>0</v>
      </c>
      <c r="E230" s="54">
        <v>0</v>
      </c>
      <c r="F230" s="54">
        <v>0</v>
      </c>
      <c r="G230" s="54">
        <v>0</v>
      </c>
      <c r="H230" s="54">
        <v>0</v>
      </c>
      <c r="I230" s="54">
        <v>84037</v>
      </c>
      <c r="J230" s="54">
        <v>71211</v>
      </c>
      <c r="K230" s="54">
        <v>59924</v>
      </c>
      <c r="L230" s="54">
        <v>48069</v>
      </c>
      <c r="M230" s="54">
        <v>39168</v>
      </c>
      <c r="N230" s="54">
        <v>30068</v>
      </c>
      <c r="O230" s="54">
        <v>20151</v>
      </c>
      <c r="P230" s="54">
        <v>18558</v>
      </c>
      <c r="Q230" s="54">
        <v>17687</v>
      </c>
      <c r="R230" s="54">
        <v>13550</v>
      </c>
      <c r="S230" s="54">
        <v>13038</v>
      </c>
      <c r="T230" s="54">
        <v>21478</v>
      </c>
      <c r="U230" s="54">
        <v>21071</v>
      </c>
      <c r="W230" s="54">
        <f t="shared" si="228"/>
        <v>0</v>
      </c>
      <c r="X230" s="54">
        <f t="shared" si="229"/>
        <v>84037</v>
      </c>
      <c r="Y230" s="54">
        <f t="shared" si="230"/>
        <v>39168</v>
      </c>
      <c r="Z230" s="54">
        <f t="shared" si="231"/>
        <v>17687</v>
      </c>
      <c r="AA230" s="54">
        <f t="shared" ca="1" si="232"/>
        <v>21071</v>
      </c>
      <c r="AB230" s="45" t="s">
        <v>9</v>
      </c>
      <c r="AD230" s="242">
        <f t="shared" si="214"/>
        <v>0</v>
      </c>
      <c r="AE230" s="242">
        <f t="shared" ca="1" si="215"/>
        <v>0</v>
      </c>
    </row>
    <row r="231" spans="1:31" ht="15.95" customHeight="1" outlineLevel="1" x14ac:dyDescent="0.2">
      <c r="A231" s="63" t="s">
        <v>158</v>
      </c>
      <c r="B231" s="54">
        <v>0</v>
      </c>
      <c r="C231" s="54">
        <v>0</v>
      </c>
      <c r="D231" s="54">
        <v>0</v>
      </c>
      <c r="E231" s="54">
        <v>59599</v>
      </c>
      <c r="F231" s="54">
        <v>0</v>
      </c>
      <c r="G231" s="54">
        <v>0</v>
      </c>
      <c r="H231" s="54">
        <v>0</v>
      </c>
      <c r="I231" s="54">
        <v>89953</v>
      </c>
      <c r="J231" s="54">
        <v>89953</v>
      </c>
      <c r="K231" s="54">
        <v>74953</v>
      </c>
      <c r="L231" s="54">
        <v>64953</v>
      </c>
      <c r="M231" s="54">
        <v>38581</v>
      </c>
      <c r="N231" s="54">
        <v>38425</v>
      </c>
      <c r="O231" s="54">
        <v>0</v>
      </c>
      <c r="P231" s="54">
        <v>50053</v>
      </c>
      <c r="Q231" s="54">
        <v>36015</v>
      </c>
      <c r="R231" s="54">
        <v>36015</v>
      </c>
      <c r="S231" s="54">
        <v>16015</v>
      </c>
      <c r="T231" s="54">
        <v>9758</v>
      </c>
      <c r="U231" s="54">
        <v>12771</v>
      </c>
      <c r="W231" s="54">
        <f t="shared" si="228"/>
        <v>59599</v>
      </c>
      <c r="X231" s="54">
        <f t="shared" si="229"/>
        <v>89953</v>
      </c>
      <c r="Y231" s="54">
        <f t="shared" si="230"/>
        <v>38581</v>
      </c>
      <c r="Z231" s="54">
        <f t="shared" si="231"/>
        <v>36015</v>
      </c>
      <c r="AA231" s="54">
        <f t="shared" ca="1" si="232"/>
        <v>12771</v>
      </c>
      <c r="AB231" s="45" t="s">
        <v>9</v>
      </c>
      <c r="AD231" s="242">
        <f t="shared" si="214"/>
        <v>0</v>
      </c>
      <c r="AE231" s="242">
        <f t="shared" ca="1" si="215"/>
        <v>0</v>
      </c>
    </row>
    <row r="232" spans="1:31" ht="15.95" customHeight="1" outlineLevel="1" x14ac:dyDescent="0.2">
      <c r="A232" s="63" t="s">
        <v>159</v>
      </c>
      <c r="B232" s="54">
        <v>0</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W232" s="54">
        <f t="shared" si="228"/>
        <v>0</v>
      </c>
      <c r="X232" s="54">
        <f t="shared" si="229"/>
        <v>0</v>
      </c>
      <c r="Y232" s="54">
        <f t="shared" si="230"/>
        <v>0</v>
      </c>
      <c r="Z232" s="54">
        <f t="shared" si="231"/>
        <v>0</v>
      </c>
      <c r="AA232" s="54">
        <f t="shared" ca="1" si="232"/>
        <v>0</v>
      </c>
      <c r="AB232" s="45" t="s">
        <v>9</v>
      </c>
      <c r="AD232" s="242">
        <f t="shared" si="214"/>
        <v>0</v>
      </c>
      <c r="AE232" s="242">
        <f t="shared" ca="1" si="215"/>
        <v>0</v>
      </c>
    </row>
    <row r="233" spans="1:31" ht="15.95" customHeight="1" outlineLevel="1" x14ac:dyDescent="0.2">
      <c r="A233" s="63" t="s">
        <v>183</v>
      </c>
      <c r="B233" s="54"/>
      <c r="C233" s="54"/>
      <c r="D233" s="54"/>
      <c r="E233" s="54">
        <v>0</v>
      </c>
      <c r="F233" s="54">
        <v>0</v>
      </c>
      <c r="G233" s="54">
        <v>0</v>
      </c>
      <c r="H233" s="54">
        <v>0</v>
      </c>
      <c r="I233" s="54">
        <v>20024</v>
      </c>
      <c r="J233" s="54">
        <v>20562</v>
      </c>
      <c r="K233" s="54">
        <v>21293</v>
      </c>
      <c r="L233" s="54">
        <v>21416</v>
      </c>
      <c r="M233" s="54">
        <v>21905</v>
      </c>
      <c r="N233" s="54">
        <v>22604</v>
      </c>
      <c r="O233" s="54">
        <v>23203</v>
      </c>
      <c r="P233" s="54">
        <v>23182</v>
      </c>
      <c r="Q233" s="54">
        <v>23241</v>
      </c>
      <c r="R233" s="54">
        <v>23607</v>
      </c>
      <c r="S233" s="54">
        <v>24117</v>
      </c>
      <c r="T233" s="54">
        <v>24133</v>
      </c>
      <c r="U233" s="54">
        <v>24241</v>
      </c>
      <c r="W233" s="54">
        <f t="shared" si="228"/>
        <v>0</v>
      </c>
      <c r="X233" s="54">
        <f t="shared" si="229"/>
        <v>20024</v>
      </c>
      <c r="Y233" s="54">
        <f t="shared" si="230"/>
        <v>21905</v>
      </c>
      <c r="Z233" s="54">
        <f t="shared" si="231"/>
        <v>23241</v>
      </c>
      <c r="AA233" s="54">
        <f t="shared" ca="1" si="232"/>
        <v>24241</v>
      </c>
      <c r="AB233" s="45" t="s">
        <v>9</v>
      </c>
      <c r="AD233" s="242">
        <f t="shared" si="214"/>
        <v>0</v>
      </c>
      <c r="AE233" s="242">
        <f t="shared" ca="1" si="215"/>
        <v>0</v>
      </c>
    </row>
    <row r="234" spans="1:31" ht="15.95" customHeight="1" outlineLevel="1" x14ac:dyDescent="0.2">
      <c r="A234" s="63" t="s">
        <v>184</v>
      </c>
      <c r="B234" s="54">
        <v>0</v>
      </c>
      <c r="C234" s="54">
        <v>0</v>
      </c>
      <c r="D234" s="54">
        <v>0</v>
      </c>
      <c r="E234" s="54">
        <v>0</v>
      </c>
      <c r="F234" s="54">
        <v>0</v>
      </c>
      <c r="G234" s="54">
        <v>0</v>
      </c>
      <c r="H234" s="54">
        <v>0</v>
      </c>
      <c r="I234" s="54">
        <v>499</v>
      </c>
      <c r="J234" s="54">
        <v>1010</v>
      </c>
      <c r="K234" s="54">
        <v>1370</v>
      </c>
      <c r="L234" s="54">
        <v>1577</v>
      </c>
      <c r="M234" s="54">
        <v>1780</v>
      </c>
      <c r="N234" s="54">
        <v>1852</v>
      </c>
      <c r="O234" s="54">
        <v>1905</v>
      </c>
      <c r="P234" s="54">
        <v>2178</v>
      </c>
      <c r="Q234" s="54">
        <v>615</v>
      </c>
      <c r="R234" s="54">
        <v>651</v>
      </c>
      <c r="S234" s="54">
        <v>839</v>
      </c>
      <c r="T234" s="54">
        <v>748</v>
      </c>
      <c r="U234" s="54">
        <v>792</v>
      </c>
      <c r="W234" s="54">
        <f t="shared" si="228"/>
        <v>0</v>
      </c>
      <c r="X234" s="54">
        <f t="shared" si="229"/>
        <v>499</v>
      </c>
      <c r="Y234" s="54">
        <f t="shared" si="230"/>
        <v>1780</v>
      </c>
      <c r="Z234" s="54">
        <f t="shared" si="231"/>
        <v>615</v>
      </c>
      <c r="AA234" s="54">
        <f t="shared" ca="1" si="232"/>
        <v>792</v>
      </c>
      <c r="AB234" s="45" t="s">
        <v>9</v>
      </c>
      <c r="AD234" s="242">
        <f t="shared" si="214"/>
        <v>0</v>
      </c>
      <c r="AE234" s="242">
        <f t="shared" ca="1" si="215"/>
        <v>0</v>
      </c>
    </row>
    <row r="235" spans="1:31" ht="15.95" customHeight="1" outlineLevel="1" x14ac:dyDescent="0.2">
      <c r="A235" s="63" t="s">
        <v>161</v>
      </c>
      <c r="B235" s="54">
        <v>0</v>
      </c>
      <c r="C235" s="54">
        <v>0</v>
      </c>
      <c r="D235" s="54">
        <v>0</v>
      </c>
      <c r="E235" s="54">
        <v>0</v>
      </c>
      <c r="F235" s="54">
        <v>0</v>
      </c>
      <c r="G235" s="54">
        <v>0</v>
      </c>
      <c r="H235" s="54">
        <v>0</v>
      </c>
      <c r="I235" s="54">
        <v>0</v>
      </c>
      <c r="J235" s="54">
        <v>0</v>
      </c>
      <c r="K235" s="54">
        <v>0</v>
      </c>
      <c r="L235" s="54">
        <v>0</v>
      </c>
      <c r="M235" s="54">
        <v>0</v>
      </c>
      <c r="N235" s="54">
        <v>0</v>
      </c>
      <c r="O235" s="54">
        <v>0</v>
      </c>
      <c r="P235" s="54">
        <v>0</v>
      </c>
      <c r="Q235" s="54">
        <v>0</v>
      </c>
      <c r="R235" s="54">
        <v>0</v>
      </c>
      <c r="S235" s="54">
        <v>0</v>
      </c>
      <c r="T235" s="54">
        <v>0</v>
      </c>
      <c r="U235" s="54">
        <v>0</v>
      </c>
      <c r="W235" s="54">
        <f t="shared" si="228"/>
        <v>0</v>
      </c>
      <c r="X235" s="54">
        <f t="shared" si="229"/>
        <v>0</v>
      </c>
      <c r="Y235" s="54">
        <f t="shared" si="230"/>
        <v>0</v>
      </c>
      <c r="Z235" s="54">
        <f t="shared" si="231"/>
        <v>0</v>
      </c>
      <c r="AA235" s="54">
        <f t="shared" ca="1" si="232"/>
        <v>0</v>
      </c>
      <c r="AB235" s="45" t="s">
        <v>9</v>
      </c>
      <c r="AD235" s="242">
        <f t="shared" si="214"/>
        <v>0</v>
      </c>
      <c r="AE235" s="242">
        <f t="shared" ca="1" si="215"/>
        <v>0</v>
      </c>
    </row>
    <row r="236" spans="1:31" ht="15.95" customHeight="1" outlineLevel="1" x14ac:dyDescent="0.2">
      <c r="A236" s="63" t="s">
        <v>162</v>
      </c>
      <c r="B236" s="54">
        <v>0</v>
      </c>
      <c r="C236" s="54">
        <v>0</v>
      </c>
      <c r="D236" s="54">
        <v>0</v>
      </c>
      <c r="E236" s="54">
        <v>0</v>
      </c>
      <c r="F236" s="54">
        <v>0</v>
      </c>
      <c r="G236" s="54">
        <v>0</v>
      </c>
      <c r="H236" s="54">
        <v>0</v>
      </c>
      <c r="I236" s="54">
        <v>0</v>
      </c>
      <c r="J236" s="54">
        <v>393</v>
      </c>
      <c r="K236" s="54">
        <v>399</v>
      </c>
      <c r="L236" s="54">
        <v>399</v>
      </c>
      <c r="M236" s="54">
        <v>399</v>
      </c>
      <c r="N236" s="54">
        <v>431</v>
      </c>
      <c r="O236" s="54">
        <v>2000</v>
      </c>
      <c r="P236" s="54">
        <v>2000</v>
      </c>
      <c r="Q236" s="54">
        <v>2005</v>
      </c>
      <c r="R236" s="54">
        <v>4296</v>
      </c>
      <c r="S236" s="54">
        <v>2259</v>
      </c>
      <c r="T236" s="54">
        <v>6236</v>
      </c>
      <c r="U236" s="54">
        <v>6016</v>
      </c>
      <c r="W236" s="54">
        <f t="shared" si="228"/>
        <v>0</v>
      </c>
      <c r="X236" s="54">
        <f t="shared" si="229"/>
        <v>0</v>
      </c>
      <c r="Y236" s="54">
        <f t="shared" si="230"/>
        <v>399</v>
      </c>
      <c r="Z236" s="54">
        <f t="shared" si="231"/>
        <v>2005</v>
      </c>
      <c r="AA236" s="54">
        <f t="shared" ca="1" si="232"/>
        <v>6016</v>
      </c>
      <c r="AB236" s="45" t="s">
        <v>9</v>
      </c>
      <c r="AD236" s="242">
        <f t="shared" si="214"/>
        <v>0</v>
      </c>
      <c r="AE236" s="242">
        <f t="shared" ca="1" si="215"/>
        <v>0</v>
      </c>
    </row>
    <row r="237" spans="1:31" ht="15.95" customHeight="1" outlineLevel="1" x14ac:dyDescent="0.2">
      <c r="A237" s="63" t="s">
        <v>163</v>
      </c>
      <c r="B237" s="54">
        <v>0</v>
      </c>
      <c r="C237" s="54">
        <v>0</v>
      </c>
      <c r="D237" s="54">
        <v>0</v>
      </c>
      <c r="E237" s="54">
        <v>3</v>
      </c>
      <c r="F237" s="54">
        <v>2</v>
      </c>
      <c r="G237" s="54">
        <v>4</v>
      </c>
      <c r="H237" s="54">
        <v>1</v>
      </c>
      <c r="I237" s="54">
        <v>0</v>
      </c>
      <c r="J237" s="54">
        <v>1543</v>
      </c>
      <c r="K237" s="54">
        <v>1593</v>
      </c>
      <c r="L237" s="54">
        <v>1616</v>
      </c>
      <c r="M237" s="54">
        <v>1685</v>
      </c>
      <c r="N237" s="54">
        <v>1712</v>
      </c>
      <c r="O237" s="54">
        <v>1782</v>
      </c>
      <c r="P237" s="54">
        <v>1729</v>
      </c>
      <c r="Q237" s="54">
        <v>1778</v>
      </c>
      <c r="R237" s="54">
        <v>1742</v>
      </c>
      <c r="S237" s="54">
        <v>1789</v>
      </c>
      <c r="T237" s="54">
        <v>3532</v>
      </c>
      <c r="U237" s="54">
        <v>1759</v>
      </c>
      <c r="W237" s="54">
        <f t="shared" si="228"/>
        <v>3</v>
      </c>
      <c r="X237" s="54">
        <f t="shared" si="229"/>
        <v>0</v>
      </c>
      <c r="Y237" s="54">
        <f t="shared" si="230"/>
        <v>1685</v>
      </c>
      <c r="Z237" s="54">
        <f t="shared" si="231"/>
        <v>1778</v>
      </c>
      <c r="AA237" s="54">
        <f t="shared" ca="1" si="232"/>
        <v>1759</v>
      </c>
      <c r="AB237" s="45" t="s">
        <v>9</v>
      </c>
      <c r="AD237" s="242">
        <f t="shared" si="214"/>
        <v>0</v>
      </c>
      <c r="AE237" s="242">
        <f t="shared" ca="1" si="215"/>
        <v>0</v>
      </c>
    </row>
    <row r="238" spans="1:31" ht="15.95" customHeight="1" outlineLevel="1" x14ac:dyDescent="0.2">
      <c r="A238" s="61" t="s">
        <v>164</v>
      </c>
      <c r="B238" s="62">
        <v>1052259</v>
      </c>
      <c r="C238" s="62">
        <v>1108353</v>
      </c>
      <c r="D238" s="62">
        <v>1186604</v>
      </c>
      <c r="E238" s="62">
        <v>1325112</v>
      </c>
      <c r="F238" s="62">
        <v>1385706</v>
      </c>
      <c r="G238" s="62">
        <v>1429759</v>
      </c>
      <c r="H238" s="62">
        <v>1459611</v>
      </c>
      <c r="I238" s="62">
        <f t="shared" ref="I238:N238" si="236">SUM(I239:I253)</f>
        <v>1696799</v>
      </c>
      <c r="J238" s="62">
        <f t="shared" si="236"/>
        <v>1750841</v>
      </c>
      <c r="K238" s="62">
        <f t="shared" si="236"/>
        <v>1809469</v>
      </c>
      <c r="L238" s="62">
        <f t="shared" si="236"/>
        <v>1868145</v>
      </c>
      <c r="M238" s="62">
        <f t="shared" si="236"/>
        <v>1941202</v>
      </c>
      <c r="N238" s="62">
        <f t="shared" si="236"/>
        <v>1879453</v>
      </c>
      <c r="O238" s="62">
        <f t="shared" ref="O238:T238" si="237">SUM(O239:O253)</f>
        <v>1927816</v>
      </c>
      <c r="P238" s="62">
        <f t="shared" si="237"/>
        <v>1883839</v>
      </c>
      <c r="Q238" s="62">
        <f t="shared" si="237"/>
        <v>1881603</v>
      </c>
      <c r="R238" s="62">
        <f t="shared" si="237"/>
        <v>1891879</v>
      </c>
      <c r="S238" s="62">
        <f t="shared" si="237"/>
        <v>1897306</v>
      </c>
      <c r="T238" s="62">
        <f t="shared" si="237"/>
        <v>1836912</v>
      </c>
      <c r="U238" s="62">
        <f t="shared" ref="U238" si="238">SUM(U239:U253)</f>
        <v>1859455</v>
      </c>
      <c r="W238" s="62">
        <f t="shared" si="228"/>
        <v>1325112</v>
      </c>
      <c r="X238" s="62">
        <f t="shared" si="229"/>
        <v>1696799</v>
      </c>
      <c r="Y238" s="62">
        <f t="shared" si="230"/>
        <v>1941202</v>
      </c>
      <c r="Z238" s="62">
        <f t="shared" si="231"/>
        <v>1881603</v>
      </c>
      <c r="AA238" s="62">
        <f t="shared" ca="1" si="232"/>
        <v>1859455</v>
      </c>
      <c r="AB238" s="45" t="s">
        <v>9</v>
      </c>
      <c r="AD238" s="242">
        <f t="shared" si="214"/>
        <v>0</v>
      </c>
      <c r="AE238" s="242">
        <f t="shared" ca="1" si="215"/>
        <v>0</v>
      </c>
    </row>
    <row r="239" spans="1:31" ht="15.95" customHeight="1" outlineLevel="1" x14ac:dyDescent="0.2">
      <c r="A239" s="63" t="s">
        <v>152</v>
      </c>
      <c r="B239" s="54">
        <v>0</v>
      </c>
      <c r="C239" s="54">
        <v>0</v>
      </c>
      <c r="D239" s="54">
        <v>0</v>
      </c>
      <c r="E239" s="54">
        <v>663</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W239" s="54">
        <f t="shared" si="228"/>
        <v>663</v>
      </c>
      <c r="X239" s="54">
        <f t="shared" si="229"/>
        <v>0</v>
      </c>
      <c r="Y239" s="54">
        <f t="shared" si="230"/>
        <v>0</v>
      </c>
      <c r="Z239" s="54">
        <f t="shared" si="231"/>
        <v>0</v>
      </c>
      <c r="AA239" s="54">
        <f t="shared" ca="1" si="232"/>
        <v>0</v>
      </c>
      <c r="AB239" s="45" t="s">
        <v>9</v>
      </c>
      <c r="AD239" s="242">
        <f t="shared" si="214"/>
        <v>0</v>
      </c>
      <c r="AE239" s="242">
        <f t="shared" ca="1" si="215"/>
        <v>0</v>
      </c>
    </row>
    <row r="240" spans="1:31" ht="15.95" customHeight="1" outlineLevel="1" x14ac:dyDescent="0.2">
      <c r="A240" s="63" t="s">
        <v>153</v>
      </c>
      <c r="B240" s="54">
        <v>1051729</v>
      </c>
      <c r="C240" s="54">
        <v>1065330</v>
      </c>
      <c r="D240" s="54">
        <v>1070003</v>
      </c>
      <c r="E240" s="54">
        <v>1082885</v>
      </c>
      <c r="F240" s="54">
        <v>1096599</v>
      </c>
      <c r="G240" s="54">
        <v>1091463</v>
      </c>
      <c r="H240" s="54">
        <v>1103462</v>
      </c>
      <c r="I240" s="54">
        <v>1136011</v>
      </c>
      <c r="J240" s="54">
        <v>1164993</v>
      </c>
      <c r="K240" s="54">
        <v>1187424</v>
      </c>
      <c r="L240" s="54">
        <v>1221576</v>
      </c>
      <c r="M240" s="54">
        <v>1260760</v>
      </c>
      <c r="N240" s="54">
        <v>1263589</v>
      </c>
      <c r="O240" s="54">
        <v>1293599</v>
      </c>
      <c r="P240" s="54">
        <v>1250978</v>
      </c>
      <c r="Q240" s="54">
        <v>1257455</v>
      </c>
      <c r="R240" s="54">
        <v>1217202</v>
      </c>
      <c r="S240" s="54">
        <v>1231673</v>
      </c>
      <c r="T240" s="54">
        <v>1168125</v>
      </c>
      <c r="U240" s="54">
        <v>1179267</v>
      </c>
      <c r="W240" s="54">
        <f t="shared" si="228"/>
        <v>1082885</v>
      </c>
      <c r="X240" s="54">
        <f t="shared" si="229"/>
        <v>1136011</v>
      </c>
      <c r="Y240" s="54">
        <f t="shared" si="230"/>
        <v>1260760</v>
      </c>
      <c r="Z240" s="54">
        <f t="shared" si="231"/>
        <v>1257455</v>
      </c>
      <c r="AA240" s="54">
        <f t="shared" ca="1" si="232"/>
        <v>1179267</v>
      </c>
      <c r="AB240" s="45" t="s">
        <v>9</v>
      </c>
      <c r="AD240" s="242">
        <f t="shared" si="214"/>
        <v>0</v>
      </c>
      <c r="AE240" s="242">
        <f t="shared" ca="1" si="215"/>
        <v>0</v>
      </c>
    </row>
    <row r="241" spans="1:31" ht="15.95" customHeight="1" outlineLevel="1" x14ac:dyDescent="0.2">
      <c r="A241" s="63" t="s">
        <v>182</v>
      </c>
      <c r="B241" s="54"/>
      <c r="C241" s="54"/>
      <c r="D241" s="54"/>
      <c r="E241" s="54"/>
      <c r="F241" s="54">
        <v>596</v>
      </c>
      <c r="G241" s="54">
        <v>525</v>
      </c>
      <c r="H241" s="54">
        <v>447</v>
      </c>
      <c r="I241" s="54">
        <v>503</v>
      </c>
      <c r="J241" s="54">
        <v>782</v>
      </c>
      <c r="K241" s="54">
        <v>629</v>
      </c>
      <c r="L241" s="54">
        <v>465</v>
      </c>
      <c r="M241" s="54">
        <v>299</v>
      </c>
      <c r="N241" s="54">
        <v>127</v>
      </c>
      <c r="O241" s="54">
        <v>1798</v>
      </c>
      <c r="P241" s="54">
        <v>1701</v>
      </c>
      <c r="Q241" s="54">
        <v>1601</v>
      </c>
      <c r="R241" s="54">
        <v>1500</v>
      </c>
      <c r="S241" s="54">
        <v>1396</v>
      </c>
      <c r="T241" s="54">
        <v>1290</v>
      </c>
      <c r="U241" s="54">
        <v>1182</v>
      </c>
      <c r="W241" s="54">
        <f t="shared" si="228"/>
        <v>0</v>
      </c>
      <c r="X241" s="54">
        <f t="shared" si="229"/>
        <v>503</v>
      </c>
      <c r="Y241" s="54">
        <f t="shared" si="230"/>
        <v>299</v>
      </c>
      <c r="Z241" s="54">
        <f t="shared" si="231"/>
        <v>1601</v>
      </c>
      <c r="AA241" s="54">
        <f t="shared" ca="1" si="232"/>
        <v>1182</v>
      </c>
      <c r="AB241" s="45" t="s">
        <v>9</v>
      </c>
      <c r="AD241" s="242">
        <f t="shared" si="214"/>
        <v>0</v>
      </c>
      <c r="AE241" s="242">
        <f t="shared" ca="1" si="215"/>
        <v>0</v>
      </c>
    </row>
    <row r="242" spans="1:31" ht="15.95" customHeight="1" outlineLevel="1" x14ac:dyDescent="0.2">
      <c r="A242" s="63" t="s">
        <v>154</v>
      </c>
      <c r="B242" s="54">
        <v>0</v>
      </c>
      <c r="C242" s="54">
        <v>0</v>
      </c>
      <c r="D242" s="54">
        <v>0</v>
      </c>
      <c r="E242" s="54">
        <v>0</v>
      </c>
      <c r="F242" s="54">
        <v>0</v>
      </c>
      <c r="G242" s="54">
        <v>0</v>
      </c>
      <c r="H242" s="54">
        <v>0</v>
      </c>
      <c r="I242" s="54">
        <v>0</v>
      </c>
      <c r="J242" s="54">
        <v>0</v>
      </c>
      <c r="K242" s="54">
        <v>0</v>
      </c>
      <c r="L242" s="54">
        <v>0</v>
      </c>
      <c r="M242" s="54">
        <v>0</v>
      </c>
      <c r="N242" s="54">
        <v>0</v>
      </c>
      <c r="O242" s="54">
        <v>0</v>
      </c>
      <c r="P242" s="54">
        <v>0</v>
      </c>
      <c r="Q242" s="54">
        <v>0</v>
      </c>
      <c r="R242" s="54">
        <v>0</v>
      </c>
      <c r="S242" s="54">
        <v>0</v>
      </c>
      <c r="T242" s="54">
        <v>0</v>
      </c>
      <c r="U242" s="54">
        <v>0</v>
      </c>
      <c r="W242" s="54">
        <f t="shared" si="228"/>
        <v>0</v>
      </c>
      <c r="X242" s="54">
        <f t="shared" si="229"/>
        <v>0</v>
      </c>
      <c r="Y242" s="54">
        <f t="shared" si="230"/>
        <v>0</v>
      </c>
      <c r="Z242" s="54">
        <f t="shared" si="231"/>
        <v>0</v>
      </c>
      <c r="AA242" s="54">
        <f t="shared" ca="1" si="232"/>
        <v>0</v>
      </c>
      <c r="AB242" s="45" t="s">
        <v>9</v>
      </c>
      <c r="AD242" s="242">
        <f t="shared" si="214"/>
        <v>0</v>
      </c>
      <c r="AE242" s="242">
        <f t="shared" ca="1" si="215"/>
        <v>0</v>
      </c>
    </row>
    <row r="243" spans="1:31" ht="15.95" customHeight="1" outlineLevel="1" x14ac:dyDescent="0.2">
      <c r="A243" s="63" t="s">
        <v>145</v>
      </c>
      <c r="B243" s="54">
        <v>0</v>
      </c>
      <c r="C243" s="54">
        <v>0</v>
      </c>
      <c r="D243" s="54">
        <v>0</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W243" s="54">
        <f t="shared" si="228"/>
        <v>0</v>
      </c>
      <c r="X243" s="54">
        <f t="shared" si="229"/>
        <v>0</v>
      </c>
      <c r="Y243" s="54">
        <f t="shared" si="230"/>
        <v>0</v>
      </c>
      <c r="Z243" s="54">
        <f t="shared" si="231"/>
        <v>0</v>
      </c>
      <c r="AA243" s="54">
        <f t="shared" ca="1" si="232"/>
        <v>0</v>
      </c>
      <c r="AB243" s="45" t="s">
        <v>9</v>
      </c>
      <c r="AD243" s="242">
        <f t="shared" si="214"/>
        <v>0</v>
      </c>
      <c r="AE243" s="242">
        <f t="shared" ca="1" si="215"/>
        <v>0</v>
      </c>
    </row>
    <row r="244" spans="1:31" ht="15.95" customHeight="1" outlineLevel="1" x14ac:dyDescent="0.2">
      <c r="A244" s="63" t="s">
        <v>156</v>
      </c>
      <c r="B244" s="54">
        <v>0</v>
      </c>
      <c r="C244" s="54">
        <v>0</v>
      </c>
      <c r="D244" s="54">
        <v>0</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W244" s="54">
        <f t="shared" si="228"/>
        <v>0</v>
      </c>
      <c r="X244" s="54">
        <f t="shared" si="229"/>
        <v>0</v>
      </c>
      <c r="Y244" s="54">
        <f t="shared" si="230"/>
        <v>0</v>
      </c>
      <c r="Z244" s="54">
        <f t="shared" si="231"/>
        <v>0</v>
      </c>
      <c r="AA244" s="54">
        <f t="shared" ca="1" si="232"/>
        <v>0</v>
      </c>
      <c r="AB244" s="45" t="s">
        <v>9</v>
      </c>
      <c r="AD244" s="242">
        <f t="shared" si="214"/>
        <v>0</v>
      </c>
      <c r="AE244" s="242">
        <f t="shared" ca="1" si="215"/>
        <v>0</v>
      </c>
    </row>
    <row r="245" spans="1:31" ht="15.95" customHeight="1" outlineLevel="1" x14ac:dyDescent="0.2">
      <c r="A245" s="63" t="s">
        <v>146</v>
      </c>
      <c r="B245" s="54">
        <v>-6885</v>
      </c>
      <c r="C245" s="54">
        <v>17768</v>
      </c>
      <c r="D245" s="54">
        <v>50485</v>
      </c>
      <c r="E245" s="54">
        <v>129772</v>
      </c>
      <c r="F245" s="54">
        <v>151813</v>
      </c>
      <c r="G245" s="54">
        <v>174438</v>
      </c>
      <c r="H245" s="54">
        <v>176531</v>
      </c>
      <c r="I245" s="54">
        <v>340266</v>
      </c>
      <c r="J245" s="54">
        <v>360261</v>
      </c>
      <c r="K245" s="54">
        <v>389434</v>
      </c>
      <c r="L245" s="54">
        <v>409427</v>
      </c>
      <c r="M245" s="54">
        <v>436352</v>
      </c>
      <c r="N245" s="54">
        <v>367243</v>
      </c>
      <c r="O245" s="54">
        <v>374267</v>
      </c>
      <c r="P245" s="54">
        <v>375021</v>
      </c>
      <c r="Q245" s="54">
        <v>363698</v>
      </c>
      <c r="R245" s="54">
        <v>381531</v>
      </c>
      <c r="S245" s="54">
        <v>398003</v>
      </c>
      <c r="T245" s="54">
        <v>401611</v>
      </c>
      <c r="U245" s="54">
        <v>411867</v>
      </c>
      <c r="W245" s="54">
        <f t="shared" si="228"/>
        <v>129772</v>
      </c>
      <c r="X245" s="54">
        <f t="shared" si="229"/>
        <v>340266</v>
      </c>
      <c r="Y245" s="54">
        <f t="shared" si="230"/>
        <v>436352</v>
      </c>
      <c r="Z245" s="54">
        <f t="shared" si="231"/>
        <v>363698</v>
      </c>
      <c r="AA245" s="54">
        <f t="shared" ca="1" si="232"/>
        <v>411867</v>
      </c>
      <c r="AB245" s="45" t="s">
        <v>9</v>
      </c>
      <c r="AD245" s="242">
        <f t="shared" si="214"/>
        <v>0</v>
      </c>
      <c r="AE245" s="242">
        <f t="shared" ca="1" si="215"/>
        <v>0</v>
      </c>
    </row>
    <row r="246" spans="1:31" ht="15.95" customHeight="1" outlineLevel="1" x14ac:dyDescent="0.2">
      <c r="A246" s="63" t="s">
        <v>185</v>
      </c>
      <c r="B246" s="54">
        <v>7108</v>
      </c>
      <c r="C246" s="54">
        <v>24208</v>
      </c>
      <c r="D246" s="54">
        <v>63375</v>
      </c>
      <c r="E246" s="54">
        <v>111792</v>
      </c>
      <c r="F246" s="54">
        <v>136698</v>
      </c>
      <c r="G246" s="54">
        <v>163333</v>
      </c>
      <c r="H246" s="54">
        <v>179171</v>
      </c>
      <c r="I246" s="54">
        <v>220019</v>
      </c>
      <c r="J246" s="54">
        <v>224805</v>
      </c>
      <c r="K246" s="54">
        <v>231982</v>
      </c>
      <c r="L246" s="54">
        <v>236677</v>
      </c>
      <c r="M246" s="54">
        <v>243791</v>
      </c>
      <c r="N246" s="54">
        <v>248494</v>
      </c>
      <c r="O246" s="54">
        <v>249234</v>
      </c>
      <c r="P246" s="54">
        <v>247536</v>
      </c>
      <c r="Q246" s="54">
        <v>248436</v>
      </c>
      <c r="R246" s="54">
        <v>252434</v>
      </c>
      <c r="S246" s="54">
        <v>255383</v>
      </c>
      <c r="T246" s="54">
        <v>255156</v>
      </c>
      <c r="U246" s="54">
        <v>256174</v>
      </c>
      <c r="W246" s="54">
        <f t="shared" si="228"/>
        <v>111792</v>
      </c>
      <c r="X246" s="54">
        <f t="shared" si="229"/>
        <v>220019</v>
      </c>
      <c r="Y246" s="54">
        <f t="shared" si="230"/>
        <v>243791</v>
      </c>
      <c r="Z246" s="54">
        <f t="shared" si="231"/>
        <v>248436</v>
      </c>
      <c r="AA246" s="54">
        <f t="shared" ca="1" si="232"/>
        <v>256174</v>
      </c>
      <c r="AB246" s="45" t="s">
        <v>9</v>
      </c>
      <c r="AD246" s="242">
        <f t="shared" si="214"/>
        <v>0</v>
      </c>
      <c r="AE246" s="242">
        <f t="shared" ca="1" si="215"/>
        <v>0</v>
      </c>
    </row>
    <row r="247" spans="1:31" ht="15.95" customHeight="1" outlineLevel="1" x14ac:dyDescent="0.2">
      <c r="A247" s="63" t="s">
        <v>186</v>
      </c>
      <c r="B247" s="54">
        <v>307</v>
      </c>
      <c r="C247" s="54">
        <v>1047</v>
      </c>
      <c r="D247" s="54">
        <v>2741</v>
      </c>
      <c r="E247" s="54">
        <v>0</v>
      </c>
      <c r="F247" s="54">
        <v>0</v>
      </c>
      <c r="G247" s="54">
        <v>0</v>
      </c>
      <c r="H247" s="54">
        <v>0</v>
      </c>
      <c r="I247" s="54">
        <v>0</v>
      </c>
      <c r="J247" s="54">
        <v>0</v>
      </c>
      <c r="K247" s="54">
        <v>0</v>
      </c>
      <c r="L247" s="54">
        <v>0</v>
      </c>
      <c r="M247" s="54">
        <v>0</v>
      </c>
      <c r="N247" s="54">
        <v>0</v>
      </c>
      <c r="O247" s="54">
        <v>0</v>
      </c>
      <c r="P247" s="54">
        <v>0</v>
      </c>
      <c r="Q247" s="54">
        <v>0</v>
      </c>
      <c r="R247" s="54">
        <v>0</v>
      </c>
      <c r="S247" s="54">
        <v>0</v>
      </c>
      <c r="T247" s="54">
        <v>0</v>
      </c>
      <c r="U247" s="54">
        <v>0</v>
      </c>
      <c r="W247" s="54">
        <f t="shared" si="228"/>
        <v>0</v>
      </c>
      <c r="X247" s="54">
        <f t="shared" si="229"/>
        <v>0</v>
      </c>
      <c r="Y247" s="54">
        <f t="shared" si="230"/>
        <v>0</v>
      </c>
      <c r="Z247" s="54">
        <f t="shared" si="231"/>
        <v>0</v>
      </c>
      <c r="AA247" s="54">
        <f t="shared" ca="1" si="232"/>
        <v>0</v>
      </c>
      <c r="AB247" s="45" t="s">
        <v>9</v>
      </c>
      <c r="AD247" s="242">
        <f t="shared" si="214"/>
        <v>0</v>
      </c>
      <c r="AE247" s="242">
        <f t="shared" ca="1" si="215"/>
        <v>0</v>
      </c>
    </row>
    <row r="248" spans="1:31" ht="15.95" customHeight="1" outlineLevel="1" x14ac:dyDescent="0.2">
      <c r="A248" s="63" t="s">
        <v>161</v>
      </c>
      <c r="B248" s="54">
        <v>0</v>
      </c>
      <c r="C248" s="54">
        <v>0</v>
      </c>
      <c r="D248" s="54">
        <v>0</v>
      </c>
      <c r="E248" s="54">
        <v>0</v>
      </c>
      <c r="F248" s="54">
        <v>0</v>
      </c>
      <c r="G248" s="54">
        <v>0</v>
      </c>
      <c r="H248" s="54">
        <v>0</v>
      </c>
      <c r="I248" s="54">
        <v>0</v>
      </c>
      <c r="J248" s="54">
        <v>0</v>
      </c>
      <c r="K248" s="54">
        <v>0</v>
      </c>
      <c r="L248" s="54">
        <v>0</v>
      </c>
      <c r="M248" s="54">
        <v>0</v>
      </c>
      <c r="N248" s="54">
        <v>0</v>
      </c>
      <c r="O248" s="54">
        <v>0</v>
      </c>
      <c r="P248" s="54">
        <v>0</v>
      </c>
      <c r="Q248" s="54">
        <v>0</v>
      </c>
      <c r="R248" s="132">
        <v>0</v>
      </c>
      <c r="S248" s="54">
        <v>0</v>
      </c>
      <c r="T248" s="54">
        <v>53</v>
      </c>
      <c r="U248" s="54">
        <v>55</v>
      </c>
      <c r="W248" s="54">
        <f t="shared" si="228"/>
        <v>0</v>
      </c>
      <c r="X248" s="54">
        <f t="shared" si="229"/>
        <v>0</v>
      </c>
      <c r="Y248" s="54">
        <f t="shared" si="230"/>
        <v>0</v>
      </c>
      <c r="Z248" s="54">
        <f t="shared" si="231"/>
        <v>0</v>
      </c>
      <c r="AA248" s="54">
        <f t="shared" ca="1" si="232"/>
        <v>55</v>
      </c>
      <c r="AB248" s="45" t="s">
        <v>9</v>
      </c>
      <c r="AD248" s="242">
        <f t="shared" si="214"/>
        <v>0</v>
      </c>
      <c r="AE248" s="242">
        <f t="shared" ca="1" si="215"/>
        <v>0</v>
      </c>
    </row>
    <row r="249" spans="1:31" ht="15.95" customHeight="1" outlineLevel="1" x14ac:dyDescent="0.2">
      <c r="A249" s="63" t="s">
        <v>162</v>
      </c>
      <c r="B249" s="54">
        <v>0</v>
      </c>
      <c r="C249" s="54">
        <v>0</v>
      </c>
      <c r="D249" s="54">
        <v>0</v>
      </c>
      <c r="E249" s="54">
        <v>0</v>
      </c>
      <c r="F249" s="54">
        <v>0</v>
      </c>
      <c r="G249" s="54">
        <v>0</v>
      </c>
      <c r="H249" s="54">
        <v>0</v>
      </c>
      <c r="I249" s="54">
        <v>0</v>
      </c>
      <c r="J249" s="54">
        <v>0</v>
      </c>
      <c r="K249" s="54">
        <v>0</v>
      </c>
      <c r="L249" s="54">
        <v>0</v>
      </c>
      <c r="M249" s="54">
        <v>0</v>
      </c>
      <c r="N249" s="54">
        <v>0</v>
      </c>
      <c r="O249" s="54">
        <v>0</v>
      </c>
      <c r="P249" s="54">
        <v>0</v>
      </c>
      <c r="Q249" s="54">
        <v>0</v>
      </c>
      <c r="R249" s="54">
        <v>28615</v>
      </c>
      <c r="S249" s="54">
        <v>0</v>
      </c>
      <c r="T249" s="54">
        <v>0</v>
      </c>
      <c r="U249" s="54">
        <v>0</v>
      </c>
      <c r="W249" s="54">
        <f t="shared" si="228"/>
        <v>0</v>
      </c>
      <c r="X249" s="54">
        <f t="shared" si="229"/>
        <v>0</v>
      </c>
      <c r="Y249" s="54">
        <f t="shared" si="230"/>
        <v>0</v>
      </c>
      <c r="Z249" s="54">
        <f t="shared" si="231"/>
        <v>0</v>
      </c>
      <c r="AA249" s="54">
        <f t="shared" ca="1" si="232"/>
        <v>0</v>
      </c>
      <c r="AB249" s="45" t="s">
        <v>9</v>
      </c>
      <c r="AD249" s="242">
        <f t="shared" si="214"/>
        <v>0</v>
      </c>
      <c r="AE249" s="242">
        <f t="shared" ca="1" si="215"/>
        <v>0</v>
      </c>
    </row>
    <row r="250" spans="1:31" ht="15.95" customHeight="1" outlineLevel="1" x14ac:dyDescent="0.2">
      <c r="A250" s="63" t="s">
        <v>159</v>
      </c>
      <c r="B250" s="54">
        <v>0</v>
      </c>
      <c r="C250" s="54">
        <v>0</v>
      </c>
      <c r="D250" s="54">
        <v>0</v>
      </c>
      <c r="E250" s="54">
        <v>0</v>
      </c>
      <c r="F250" s="54">
        <v>0</v>
      </c>
      <c r="G250" s="54">
        <v>0</v>
      </c>
      <c r="H250" s="54">
        <v>0</v>
      </c>
      <c r="I250" s="54">
        <v>0</v>
      </c>
      <c r="J250" s="54">
        <v>0</v>
      </c>
      <c r="K250" s="54">
        <v>0</v>
      </c>
      <c r="L250" s="54">
        <v>0</v>
      </c>
      <c r="M250" s="54">
        <v>0</v>
      </c>
      <c r="N250" s="54">
        <v>0</v>
      </c>
      <c r="O250" s="54">
        <v>0</v>
      </c>
      <c r="P250" s="54">
        <v>0</v>
      </c>
      <c r="Q250" s="54">
        <v>0</v>
      </c>
      <c r="R250" s="132">
        <v>0</v>
      </c>
      <c r="S250" s="54">
        <v>0</v>
      </c>
      <c r="T250" s="54">
        <v>0</v>
      </c>
      <c r="U250" s="54">
        <v>0</v>
      </c>
      <c r="W250" s="54">
        <f t="shared" si="228"/>
        <v>0</v>
      </c>
      <c r="X250" s="54">
        <f t="shared" si="229"/>
        <v>0</v>
      </c>
      <c r="Y250" s="54">
        <f t="shared" si="230"/>
        <v>0</v>
      </c>
      <c r="Z250" s="54">
        <f t="shared" si="231"/>
        <v>0</v>
      </c>
      <c r="AA250" s="54">
        <f t="shared" ca="1" si="232"/>
        <v>0</v>
      </c>
      <c r="AB250" s="45" t="s">
        <v>9</v>
      </c>
      <c r="AD250" s="242">
        <f t="shared" si="214"/>
        <v>0</v>
      </c>
      <c r="AE250" s="242">
        <f t="shared" ca="1" si="215"/>
        <v>0</v>
      </c>
    </row>
    <row r="251" spans="1:31" ht="15.95" customHeight="1" outlineLevel="1" x14ac:dyDescent="0.2">
      <c r="A251" s="63" t="s">
        <v>160</v>
      </c>
      <c r="B251" s="54">
        <v>0</v>
      </c>
      <c r="C251" s="54">
        <v>0</v>
      </c>
      <c r="D251" s="54">
        <v>0</v>
      </c>
      <c r="E251" s="54">
        <v>0</v>
      </c>
      <c r="F251" s="54">
        <v>0</v>
      </c>
      <c r="G251" s="54">
        <v>0</v>
      </c>
      <c r="H251" s="54">
        <v>0</v>
      </c>
      <c r="I251" s="54">
        <v>0</v>
      </c>
      <c r="J251" s="54">
        <v>0</v>
      </c>
      <c r="K251" s="54">
        <v>0</v>
      </c>
      <c r="L251" s="54">
        <v>0</v>
      </c>
      <c r="M251" s="54">
        <v>0</v>
      </c>
      <c r="N251" s="54">
        <v>0</v>
      </c>
      <c r="O251" s="54">
        <v>0</v>
      </c>
      <c r="P251" s="54">
        <v>0</v>
      </c>
      <c r="Q251" s="54">
        <v>0</v>
      </c>
      <c r="R251" s="132">
        <v>0</v>
      </c>
      <c r="S251" s="54">
        <v>2313</v>
      </c>
      <c r="T251" s="54">
        <v>2565</v>
      </c>
      <c r="U251" s="54">
        <v>2842</v>
      </c>
      <c r="W251" s="54">
        <f t="shared" si="228"/>
        <v>0</v>
      </c>
      <c r="X251" s="54">
        <f t="shared" si="229"/>
        <v>0</v>
      </c>
      <c r="Y251" s="54">
        <f t="shared" si="230"/>
        <v>0</v>
      </c>
      <c r="Z251" s="54">
        <f t="shared" si="231"/>
        <v>0</v>
      </c>
      <c r="AA251" s="54">
        <f t="shared" ca="1" si="232"/>
        <v>2842</v>
      </c>
      <c r="AB251" s="45" t="s">
        <v>9</v>
      </c>
      <c r="AD251" s="242">
        <f t="shared" si="214"/>
        <v>0</v>
      </c>
      <c r="AE251" s="242">
        <f t="shared" ca="1" si="215"/>
        <v>0</v>
      </c>
    </row>
    <row r="252" spans="1:31" ht="15.95" customHeight="1" outlineLevel="1" x14ac:dyDescent="0.2">
      <c r="A252" s="63" t="s">
        <v>157</v>
      </c>
      <c r="B252" s="54">
        <v>0</v>
      </c>
      <c r="C252" s="54">
        <v>0</v>
      </c>
      <c r="D252" s="54">
        <v>0</v>
      </c>
      <c r="E252" s="54">
        <v>0</v>
      </c>
      <c r="F252" s="54">
        <v>0</v>
      </c>
      <c r="G252" s="54">
        <v>0</v>
      </c>
      <c r="H252" s="54">
        <v>0</v>
      </c>
      <c r="I252" s="54">
        <v>0</v>
      </c>
      <c r="J252" s="54">
        <v>0</v>
      </c>
      <c r="K252" s="54">
        <v>0</v>
      </c>
      <c r="L252" s="54">
        <v>0</v>
      </c>
      <c r="M252" s="54">
        <v>0</v>
      </c>
      <c r="N252" s="54">
        <v>0</v>
      </c>
      <c r="O252" s="54">
        <v>8918</v>
      </c>
      <c r="P252" s="54">
        <v>8603</v>
      </c>
      <c r="Q252" s="54">
        <v>8539</v>
      </c>
      <c r="R252" s="132">
        <v>8547</v>
      </c>
      <c r="S252" s="54">
        <v>8538</v>
      </c>
      <c r="T252" s="54">
        <v>8112</v>
      </c>
      <c r="U252" s="54">
        <v>8068</v>
      </c>
      <c r="W252" s="54">
        <f t="shared" si="228"/>
        <v>0</v>
      </c>
      <c r="X252" s="54">
        <f t="shared" si="229"/>
        <v>0</v>
      </c>
      <c r="Y252" s="54">
        <f t="shared" si="230"/>
        <v>0</v>
      </c>
      <c r="Z252" s="54">
        <f t="shared" si="231"/>
        <v>8539</v>
      </c>
      <c r="AA252" s="54">
        <f t="shared" ca="1" si="232"/>
        <v>8068</v>
      </c>
      <c r="AB252" s="45" t="s">
        <v>9</v>
      </c>
      <c r="AD252" s="242">
        <f t="shared" si="214"/>
        <v>0</v>
      </c>
      <c r="AE252" s="242">
        <f t="shared" ca="1" si="215"/>
        <v>0</v>
      </c>
    </row>
    <row r="253" spans="1:31" ht="15.95" customHeight="1" outlineLevel="1" x14ac:dyDescent="0.2">
      <c r="A253" s="63" t="s">
        <v>163</v>
      </c>
      <c r="B253" s="54">
        <v>0</v>
      </c>
      <c r="C253" s="54">
        <v>0</v>
      </c>
      <c r="D253" s="54">
        <v>0</v>
      </c>
      <c r="E253" s="54">
        <v>0</v>
      </c>
      <c r="F253" s="54">
        <v>0</v>
      </c>
      <c r="G253" s="54">
        <v>0</v>
      </c>
      <c r="H253" s="54">
        <v>0</v>
      </c>
      <c r="I253" s="54">
        <v>0</v>
      </c>
      <c r="J253" s="54">
        <v>0</v>
      </c>
      <c r="K253" s="54">
        <v>0</v>
      </c>
      <c r="L253" s="54">
        <v>0</v>
      </c>
      <c r="M253" s="54">
        <v>0</v>
      </c>
      <c r="N253" s="54">
        <v>0</v>
      </c>
      <c r="O253" s="54">
        <v>0</v>
      </c>
      <c r="P253" s="54">
        <v>0</v>
      </c>
      <c r="Q253" s="54">
        <v>1874</v>
      </c>
      <c r="R253" s="54">
        <v>2050</v>
      </c>
      <c r="S253" s="54">
        <v>0</v>
      </c>
      <c r="T253" s="54">
        <v>0</v>
      </c>
      <c r="U253" s="54">
        <v>0</v>
      </c>
      <c r="W253" s="54">
        <f t="shared" si="228"/>
        <v>0</v>
      </c>
      <c r="X253" s="54">
        <f t="shared" si="229"/>
        <v>0</v>
      </c>
      <c r="Y253" s="54">
        <f t="shared" si="230"/>
        <v>0</v>
      </c>
      <c r="Z253" s="54">
        <f t="shared" si="231"/>
        <v>1874</v>
      </c>
      <c r="AA253" s="54">
        <f t="shared" ca="1" si="232"/>
        <v>0</v>
      </c>
      <c r="AB253" s="45" t="s">
        <v>9</v>
      </c>
      <c r="AD253" s="242">
        <f t="shared" si="214"/>
        <v>0</v>
      </c>
      <c r="AE253" s="242">
        <f t="shared" ca="1" si="215"/>
        <v>0</v>
      </c>
    </row>
    <row r="254" spans="1:31" ht="15.95" customHeight="1" outlineLevel="1" x14ac:dyDescent="0.2">
      <c r="A254" s="61" t="s">
        <v>165</v>
      </c>
      <c r="B254" s="62">
        <v>10608</v>
      </c>
      <c r="C254" s="62">
        <v>83214</v>
      </c>
      <c r="D254" s="62">
        <v>176539</v>
      </c>
      <c r="E254" s="62">
        <v>223729</v>
      </c>
      <c r="F254" s="62">
        <v>326104</v>
      </c>
      <c r="G254" s="62">
        <v>370056</v>
      </c>
      <c r="H254" s="62">
        <v>499753</v>
      </c>
      <c r="I254" s="62">
        <f t="shared" ref="I254:N254" si="239">SUM(I255:I261)</f>
        <v>728124</v>
      </c>
      <c r="J254" s="62">
        <f t="shared" si="239"/>
        <v>782410</v>
      </c>
      <c r="K254" s="62">
        <f t="shared" si="239"/>
        <v>839676</v>
      </c>
      <c r="L254" s="62">
        <f t="shared" si="239"/>
        <v>869047</v>
      </c>
      <c r="M254" s="62">
        <f t="shared" si="239"/>
        <v>872993</v>
      </c>
      <c r="N254" s="62">
        <f t="shared" si="239"/>
        <v>996869</v>
      </c>
      <c r="O254" s="62">
        <f t="shared" ref="O254:T254" si="240">SUM(O255:O261)</f>
        <v>971362</v>
      </c>
      <c r="P254" s="62">
        <f t="shared" si="240"/>
        <v>955615</v>
      </c>
      <c r="Q254" s="62">
        <f t="shared" si="240"/>
        <v>953634</v>
      </c>
      <c r="R254" s="62">
        <f t="shared" si="240"/>
        <v>995674</v>
      </c>
      <c r="S254" s="62">
        <f t="shared" si="240"/>
        <v>1038470</v>
      </c>
      <c r="T254" s="62">
        <f t="shared" si="240"/>
        <v>1056970</v>
      </c>
      <c r="U254" s="62">
        <f t="shared" ref="U254" si="241">SUM(U255:U261)</f>
        <v>1057050</v>
      </c>
      <c r="W254" s="62">
        <f t="shared" ref="W254:W261" si="242">E254</f>
        <v>223729</v>
      </c>
      <c r="X254" s="62">
        <f t="shared" ref="X254:X261" si="243">I254</f>
        <v>728124</v>
      </c>
      <c r="Y254" s="62">
        <f t="shared" ref="Y254:Y261" si="244">M254</f>
        <v>872993</v>
      </c>
      <c r="Z254" s="62">
        <f t="shared" ref="Z254:Z261" si="245">Q254</f>
        <v>953634</v>
      </c>
      <c r="AA254" s="62">
        <f t="shared" ref="AA254:AA261" ca="1" si="246">OFFSET(V254,0,-1)</f>
        <v>1057050</v>
      </c>
      <c r="AB254" s="45" t="s">
        <v>9</v>
      </c>
      <c r="AD254" s="242">
        <f t="shared" ref="AD254:AD260" si="247">Q254-Z254</f>
        <v>0</v>
      </c>
      <c r="AE254" s="242">
        <f t="shared" ref="AE254:AE261" ca="1" si="248">AA254-OFFSET(V254,,-1)</f>
        <v>0</v>
      </c>
    </row>
    <row r="255" spans="1:31" ht="15.95" customHeight="1" outlineLevel="1" x14ac:dyDescent="0.2">
      <c r="A255" s="63" t="s">
        <v>166</v>
      </c>
      <c r="B255" s="54">
        <v>31553</v>
      </c>
      <c r="C255" s="54">
        <v>31553</v>
      </c>
      <c r="D255" s="54">
        <v>31553</v>
      </c>
      <c r="E255" s="54">
        <v>31553</v>
      </c>
      <c r="F255" s="54">
        <v>31553</v>
      </c>
      <c r="G255" s="54">
        <v>31553</v>
      </c>
      <c r="H255" s="54">
        <v>157553</v>
      </c>
      <c r="I255" s="54">
        <v>187553</v>
      </c>
      <c r="J255" s="54">
        <v>208553</v>
      </c>
      <c r="K255" s="54">
        <v>208553</v>
      </c>
      <c r="L255" s="54">
        <v>208553</v>
      </c>
      <c r="M255" s="54">
        <v>208553</v>
      </c>
      <c r="N255" s="54">
        <v>208553</v>
      </c>
      <c r="O255" s="54">
        <v>208553</v>
      </c>
      <c r="P255" s="54">
        <v>208553</v>
      </c>
      <c r="Q255" s="54">
        <v>208553</v>
      </c>
      <c r="R255" s="54">
        <v>208553</v>
      </c>
      <c r="S255" s="54">
        <v>208553</v>
      </c>
      <c r="T255" s="54">
        <v>208553</v>
      </c>
      <c r="U255" s="54">
        <v>208553</v>
      </c>
      <c r="W255" s="54">
        <f t="shared" si="242"/>
        <v>31553</v>
      </c>
      <c r="X255" s="54">
        <f t="shared" si="243"/>
        <v>187553</v>
      </c>
      <c r="Y255" s="54">
        <f t="shared" si="244"/>
        <v>208553</v>
      </c>
      <c r="Z255" s="54">
        <f t="shared" si="245"/>
        <v>208553</v>
      </c>
      <c r="AA255" s="54">
        <f t="shared" ca="1" si="246"/>
        <v>208553</v>
      </c>
      <c r="AB255" s="45" t="s">
        <v>9</v>
      </c>
      <c r="AD255" s="242">
        <f t="shared" si="247"/>
        <v>0</v>
      </c>
      <c r="AE255" s="242">
        <f t="shared" ca="1" si="248"/>
        <v>0</v>
      </c>
    </row>
    <row r="256" spans="1:31" ht="15.95" customHeight="1" outlineLevel="1" x14ac:dyDescent="0.2">
      <c r="A256" s="63" t="s">
        <v>167</v>
      </c>
      <c r="B256" s="54">
        <v>0</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W256" s="54">
        <f t="shared" si="242"/>
        <v>0</v>
      </c>
      <c r="X256" s="54">
        <f t="shared" si="243"/>
        <v>0</v>
      </c>
      <c r="Y256" s="54">
        <f t="shared" si="244"/>
        <v>0</v>
      </c>
      <c r="Z256" s="54">
        <f t="shared" si="245"/>
        <v>0</v>
      </c>
      <c r="AA256" s="54">
        <f t="shared" ca="1" si="246"/>
        <v>0</v>
      </c>
      <c r="AB256" s="45" t="s">
        <v>9</v>
      </c>
      <c r="AD256" s="242">
        <f t="shared" si="247"/>
        <v>0</v>
      </c>
      <c r="AE256" s="242">
        <f t="shared" ca="1" si="248"/>
        <v>0</v>
      </c>
    </row>
    <row r="257" spans="1:31" ht="15.95" customHeight="1" outlineLevel="1" x14ac:dyDescent="0.2">
      <c r="A257" s="63" t="s">
        <v>145</v>
      </c>
      <c r="B257" s="54">
        <v>0</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W257" s="54">
        <f t="shared" si="242"/>
        <v>0</v>
      </c>
      <c r="X257" s="54">
        <f t="shared" si="243"/>
        <v>0</v>
      </c>
      <c r="Y257" s="54">
        <f t="shared" si="244"/>
        <v>0</v>
      </c>
      <c r="Z257" s="54">
        <f t="shared" si="245"/>
        <v>0</v>
      </c>
      <c r="AA257" s="54">
        <f t="shared" ca="1" si="246"/>
        <v>0</v>
      </c>
      <c r="AB257" s="45" t="s">
        <v>9</v>
      </c>
      <c r="AD257" s="242">
        <f t="shared" si="247"/>
        <v>0</v>
      </c>
      <c r="AE257" s="242">
        <f t="shared" ca="1" si="248"/>
        <v>0</v>
      </c>
    </row>
    <row r="258" spans="1:31" ht="15.95" customHeight="1" outlineLevel="1" x14ac:dyDescent="0.2">
      <c r="A258" s="63" t="s">
        <v>168</v>
      </c>
      <c r="B258" s="54">
        <v>0</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W258" s="54">
        <f t="shared" si="242"/>
        <v>0</v>
      </c>
      <c r="X258" s="54">
        <f t="shared" si="243"/>
        <v>0</v>
      </c>
      <c r="Y258" s="54">
        <f t="shared" si="244"/>
        <v>0</v>
      </c>
      <c r="Z258" s="54">
        <f t="shared" si="245"/>
        <v>0</v>
      </c>
      <c r="AA258" s="54">
        <f t="shared" ca="1" si="246"/>
        <v>0</v>
      </c>
      <c r="AB258" s="45" t="s">
        <v>9</v>
      </c>
      <c r="AD258" s="242">
        <f t="shared" si="247"/>
        <v>0</v>
      </c>
      <c r="AE258" s="242">
        <f t="shared" ca="1" si="248"/>
        <v>0</v>
      </c>
    </row>
    <row r="259" spans="1:31" ht="15.95" customHeight="1" outlineLevel="1" x14ac:dyDescent="0.2">
      <c r="A259" s="63" t="s">
        <v>169</v>
      </c>
      <c r="B259" s="54">
        <v>7368</v>
      </c>
      <c r="C259" s="54">
        <v>7368</v>
      </c>
      <c r="D259" s="54">
        <v>7368</v>
      </c>
      <c r="E259" s="54">
        <v>258186</v>
      </c>
      <c r="F259" s="54">
        <v>251775</v>
      </c>
      <c r="G259" s="54">
        <v>251775</v>
      </c>
      <c r="H259" s="54">
        <v>251775</v>
      </c>
      <c r="I259" s="54">
        <v>540571</v>
      </c>
      <c r="J259" s="54">
        <v>540571</v>
      </c>
      <c r="K259" s="54">
        <v>540571</v>
      </c>
      <c r="L259" s="54">
        <v>540571</v>
      </c>
      <c r="M259" s="54">
        <v>664439</v>
      </c>
      <c r="N259" s="54">
        <v>664595</v>
      </c>
      <c r="O259" s="54">
        <v>638020</v>
      </c>
      <c r="P259" s="54">
        <v>587967</v>
      </c>
      <c r="Q259" s="54">
        <v>745741</v>
      </c>
      <c r="R259" s="54">
        <v>745084</v>
      </c>
      <c r="S259" s="54">
        <v>745084</v>
      </c>
      <c r="T259" s="54">
        <v>745084</v>
      </c>
      <c r="U259" s="54">
        <v>848500</v>
      </c>
      <c r="W259" s="54">
        <f t="shared" si="242"/>
        <v>258186</v>
      </c>
      <c r="X259" s="54">
        <f t="shared" si="243"/>
        <v>540571</v>
      </c>
      <c r="Y259" s="54">
        <f t="shared" si="244"/>
        <v>664439</v>
      </c>
      <c r="Z259" s="54">
        <f t="shared" si="245"/>
        <v>745741</v>
      </c>
      <c r="AA259" s="54">
        <f t="shared" ca="1" si="246"/>
        <v>848500</v>
      </c>
      <c r="AB259" s="45" t="s">
        <v>9</v>
      </c>
      <c r="AD259" s="242">
        <f t="shared" si="247"/>
        <v>0</v>
      </c>
      <c r="AE259" s="242">
        <f t="shared" ca="1" si="248"/>
        <v>0</v>
      </c>
    </row>
    <row r="260" spans="1:31" ht="15.95" customHeight="1" outlineLevel="1" x14ac:dyDescent="0.2">
      <c r="A260" s="63" t="s">
        <v>170</v>
      </c>
      <c r="B260" s="54">
        <v>-28313</v>
      </c>
      <c r="C260" s="54">
        <v>44293</v>
      </c>
      <c r="D260" s="54">
        <v>137618</v>
      </c>
      <c r="E260" s="54">
        <v>-66010</v>
      </c>
      <c r="F260" s="54">
        <v>42776</v>
      </c>
      <c r="G260" s="54">
        <v>86728</v>
      </c>
      <c r="H260" s="54">
        <v>90425</v>
      </c>
      <c r="I260" s="54">
        <v>0</v>
      </c>
      <c r="J260" s="54">
        <v>33286</v>
      </c>
      <c r="K260" s="54">
        <v>90552</v>
      </c>
      <c r="L260" s="54">
        <v>119923</v>
      </c>
      <c r="M260" s="54">
        <v>1</v>
      </c>
      <c r="N260" s="54">
        <v>123721</v>
      </c>
      <c r="O260" s="54">
        <v>124789</v>
      </c>
      <c r="P260" s="54">
        <v>159095</v>
      </c>
      <c r="Q260" s="54">
        <v>-660</v>
      </c>
      <c r="R260" s="54">
        <v>42037</v>
      </c>
      <c r="S260" s="54">
        <v>84833</v>
      </c>
      <c r="T260" s="54">
        <v>103333</v>
      </c>
      <c r="U260" s="54">
        <v>-3</v>
      </c>
      <c r="W260" s="54">
        <f t="shared" si="242"/>
        <v>-66010</v>
      </c>
      <c r="X260" s="54">
        <f t="shared" si="243"/>
        <v>0</v>
      </c>
      <c r="Y260" s="54">
        <f t="shared" si="244"/>
        <v>1</v>
      </c>
      <c r="Z260" s="54">
        <f t="shared" si="245"/>
        <v>-660</v>
      </c>
      <c r="AA260" s="54">
        <f t="shared" ca="1" si="246"/>
        <v>-3</v>
      </c>
      <c r="AB260" s="45" t="s">
        <v>9</v>
      </c>
      <c r="AD260" s="242">
        <f t="shared" si="247"/>
        <v>0</v>
      </c>
      <c r="AE260" s="242">
        <f t="shared" ca="1" si="248"/>
        <v>0</v>
      </c>
    </row>
    <row r="261" spans="1:31" ht="15.95" customHeight="1" outlineLevel="1" x14ac:dyDescent="0.2">
      <c r="A261" s="63" t="s">
        <v>171</v>
      </c>
      <c r="B261" s="54">
        <v>0</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W261" s="54">
        <f t="shared" si="242"/>
        <v>0</v>
      </c>
      <c r="X261" s="54">
        <f t="shared" si="243"/>
        <v>0</v>
      </c>
      <c r="Y261" s="54">
        <f t="shared" si="244"/>
        <v>0</v>
      </c>
      <c r="Z261" s="54">
        <f t="shared" si="245"/>
        <v>0</v>
      </c>
      <c r="AA261" s="54">
        <f t="shared" ca="1" si="246"/>
        <v>0</v>
      </c>
      <c r="AB261" s="45" t="s">
        <v>9</v>
      </c>
      <c r="AD261" s="242">
        <f>Q261-Z261</f>
        <v>0</v>
      </c>
      <c r="AE261" s="242">
        <f t="shared" ca="1" si="248"/>
        <v>0</v>
      </c>
    </row>
    <row r="262" spans="1:31" ht="15.95" customHeight="1" collapsed="1" x14ac:dyDescent="0.2">
      <c r="P262" s="242">
        <f>P190-P222</f>
        <v>0</v>
      </c>
      <c r="Q262" s="242">
        <f>Q190-Q222</f>
        <v>0</v>
      </c>
      <c r="R262" s="242">
        <f>R190-R222</f>
        <v>0</v>
      </c>
      <c r="S262" s="242">
        <f>S190-S222</f>
        <v>0</v>
      </c>
      <c r="T262" s="242">
        <f>T190-T222</f>
        <v>0</v>
      </c>
      <c r="U262" s="242">
        <f>U190-U222</f>
        <v>0</v>
      </c>
      <c r="AB262" s="45" t="s">
        <v>9</v>
      </c>
    </row>
    <row r="263" spans="1:31" ht="15.95" customHeight="1" x14ac:dyDescent="0.2">
      <c r="A263" s="176" t="s">
        <v>187</v>
      </c>
      <c r="AB263" s="45" t="s">
        <v>9</v>
      </c>
    </row>
    <row r="264" spans="1:31" ht="15.95" customHeight="1" x14ac:dyDescent="0.2">
      <c r="AB264" s="45"/>
    </row>
    <row r="265" spans="1:31" ht="15.95" customHeight="1" x14ac:dyDescent="0.2">
      <c r="AB265" s="45"/>
    </row>
    <row r="266" spans="1:31" ht="15.95" customHeight="1" x14ac:dyDescent="0.2">
      <c r="AB266" s="45"/>
    </row>
    <row r="267" spans="1:31" ht="15.95" customHeight="1" x14ac:dyDescent="0.2">
      <c r="AB267" s="45"/>
    </row>
    <row r="268" spans="1:31" ht="15.95" customHeight="1" x14ac:dyDescent="0.2">
      <c r="AB268" s="45"/>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7DF9C-695F-40A6-942A-6B33505C0B4B}">
  <sheetPr>
    <tabColor theme="4" tint="0.79998168889431442"/>
    <outlinePr summaryBelow="0" summaryRight="0"/>
  </sheetPr>
  <dimension ref="A1:AJ268"/>
  <sheetViews>
    <sheetView showGridLines="0" zoomScale="80" zoomScaleNormal="80" workbookViewId="0">
      <pane xSplit="1" ySplit="5" topLeftCell="L6" activePane="bottomRight" state="frozen"/>
      <selection activeCell="R24" sqref="R24"/>
      <selection pane="topRight" activeCell="R24" sqref="R24"/>
      <selection pane="bottomLeft" activeCell="R24" sqref="R24"/>
      <selection pane="bottomRight" activeCell="U260" sqref="U260"/>
    </sheetView>
  </sheetViews>
  <sheetFormatPr defaultRowHeight="15.95" customHeight="1" outlineLevelRow="1" x14ac:dyDescent="0.2"/>
  <cols>
    <col min="1" max="1" width="64.7109375" style="20" customWidth="1"/>
    <col min="2" max="21" width="14.7109375" style="34" customWidth="1"/>
    <col min="22" max="22" width="9.140625" style="20"/>
    <col min="23" max="27" width="14.7109375" style="34" customWidth="1"/>
    <col min="28" max="28" width="2.7109375" style="20" customWidth="1"/>
    <col min="29" max="29" width="9.140625" style="20"/>
    <col min="30" max="30" width="15" style="20" bestFit="1" customWidth="1"/>
    <col min="31" max="34" width="9.140625" style="20"/>
    <col min="35" max="35" width="10" style="20" bestFit="1" customWidth="1"/>
    <col min="36" max="16384" width="9.140625" style="20"/>
  </cols>
  <sheetData>
    <row r="1" spans="1:36" s="2" customFormat="1" ht="21.95" customHeight="1" x14ac:dyDescent="0.2">
      <c r="A1" s="36" t="s">
        <v>193</v>
      </c>
      <c r="B1" s="37"/>
      <c r="C1" s="37"/>
      <c r="D1" s="37"/>
      <c r="E1" s="37"/>
      <c r="F1" s="37"/>
      <c r="G1" s="37"/>
      <c r="H1" s="37"/>
      <c r="I1" s="37"/>
      <c r="J1" s="37"/>
      <c r="K1" s="37"/>
      <c r="L1" s="37"/>
      <c r="M1" s="37"/>
      <c r="N1" s="37"/>
      <c r="O1" s="37"/>
      <c r="P1" s="37"/>
      <c r="Q1" s="37"/>
      <c r="R1" s="37"/>
      <c r="S1" s="37"/>
      <c r="T1" s="37"/>
      <c r="U1" s="37"/>
      <c r="W1" s="37"/>
      <c r="X1" s="37"/>
      <c r="Y1" s="37"/>
      <c r="Z1" s="37"/>
      <c r="AA1" s="37"/>
      <c r="AB1" s="38" t="s">
        <v>9</v>
      </c>
      <c r="AC1" s="243" t="s">
        <v>304</v>
      </c>
      <c r="AD1" s="244">
        <f>Q134</f>
        <v>0</v>
      </c>
      <c r="AE1" s="244">
        <f ca="1">OFFSET(V134,,-1)</f>
        <v>0</v>
      </c>
    </row>
    <row r="2" spans="1:36" s="2" customFormat="1" ht="21.95" customHeight="1" thickBot="1" x14ac:dyDescent="0.25">
      <c r="A2" s="69" t="s">
        <v>56</v>
      </c>
      <c r="B2" s="67"/>
      <c r="C2" s="67"/>
      <c r="D2" s="67"/>
      <c r="E2" s="67"/>
      <c r="F2" s="67"/>
      <c r="G2" s="67"/>
      <c r="H2" s="67"/>
      <c r="I2" s="67"/>
      <c r="J2" s="67"/>
      <c r="K2" s="67"/>
      <c r="L2" s="67"/>
      <c r="M2" s="67"/>
      <c r="N2" s="67"/>
      <c r="O2" s="67"/>
      <c r="P2" s="67"/>
      <c r="Q2" s="67"/>
      <c r="R2" s="67"/>
      <c r="S2" s="67"/>
      <c r="T2" s="67"/>
      <c r="U2" s="67"/>
      <c r="V2" s="68"/>
      <c r="W2" s="67"/>
      <c r="X2" s="67"/>
      <c r="Y2" s="67"/>
      <c r="Z2" s="67"/>
      <c r="AA2" s="67"/>
      <c r="AB2" s="38" t="s">
        <v>9</v>
      </c>
      <c r="AD2" s="244">
        <f>+Q262</f>
        <v>0</v>
      </c>
      <c r="AE2" s="244">
        <f ca="1">OFFSET(V262,,-1)</f>
        <v>0</v>
      </c>
    </row>
    <row r="3" spans="1:36" ht="21.95" customHeight="1" thickTop="1" x14ac:dyDescent="0.2">
      <c r="A3" s="65" t="s">
        <v>57</v>
      </c>
      <c r="B3" s="85" t="s">
        <v>189</v>
      </c>
      <c r="C3" s="85" t="s">
        <v>189</v>
      </c>
      <c r="D3" s="85" t="s">
        <v>189</v>
      </c>
      <c r="E3" s="85" t="s">
        <v>189</v>
      </c>
      <c r="F3" s="85" t="s">
        <v>189</v>
      </c>
      <c r="G3" s="85" t="s">
        <v>189</v>
      </c>
      <c r="H3" s="85" t="s">
        <v>189</v>
      </c>
      <c r="I3" s="85" t="s">
        <v>189</v>
      </c>
      <c r="J3" s="82" t="s">
        <v>39</v>
      </c>
      <c r="K3" s="82" t="s">
        <v>39</v>
      </c>
      <c r="L3" s="82" t="s">
        <v>39</v>
      </c>
      <c r="M3" s="82" t="s">
        <v>39</v>
      </c>
      <c r="N3" s="82" t="s">
        <v>39</v>
      </c>
      <c r="O3" s="82" t="s">
        <v>39</v>
      </c>
      <c r="P3" s="82" t="s">
        <v>39</v>
      </c>
      <c r="Q3" s="82" t="s">
        <v>39</v>
      </c>
      <c r="R3" s="82" t="s">
        <v>39</v>
      </c>
      <c r="S3" s="82" t="s">
        <v>39</v>
      </c>
      <c r="T3" s="82" t="s">
        <v>39</v>
      </c>
      <c r="U3" s="82" t="s">
        <v>39</v>
      </c>
      <c r="W3" s="85"/>
      <c r="X3" s="85"/>
      <c r="Y3" s="85"/>
      <c r="Z3" s="82"/>
      <c r="AA3" s="82"/>
      <c r="AB3" s="45" t="s">
        <v>9</v>
      </c>
      <c r="AC3" s="2"/>
      <c r="AD3" s="242">
        <f>SUM(AD12:AD261)</f>
        <v>0</v>
      </c>
      <c r="AE3" s="242">
        <f ca="1">SUM(AE12:AE261)</f>
        <v>0</v>
      </c>
    </row>
    <row r="4" spans="1:36" ht="21.95" customHeight="1" thickBot="1" x14ac:dyDescent="0.25">
      <c r="A4" s="66" t="s">
        <v>58</v>
      </c>
      <c r="B4" s="83">
        <v>0.49</v>
      </c>
      <c r="C4" s="83">
        <v>0.49</v>
      </c>
      <c r="D4" s="83">
        <v>0.49</v>
      </c>
      <c r="E4" s="83">
        <v>0.49</v>
      </c>
      <c r="F4" s="83">
        <v>0.49</v>
      </c>
      <c r="G4" s="83">
        <v>0.49</v>
      </c>
      <c r="H4" s="83">
        <v>0.49</v>
      </c>
      <c r="I4" s="83">
        <v>0.49</v>
      </c>
      <c r="J4" s="83">
        <v>0.49</v>
      </c>
      <c r="K4" s="83">
        <v>0.49</v>
      </c>
      <c r="L4" s="83">
        <v>0.49</v>
      </c>
      <c r="M4" s="83">
        <v>0.34300000000000003</v>
      </c>
      <c r="N4" s="83">
        <v>0.34300000000000003</v>
      </c>
      <c r="O4" s="83">
        <v>0.34300000000000003</v>
      </c>
      <c r="P4" s="83">
        <v>0.34300000000000003</v>
      </c>
      <c r="Q4" s="83">
        <v>0.34300000000000003</v>
      </c>
      <c r="R4" s="83">
        <v>0.34300000000000003</v>
      </c>
      <c r="S4" s="83">
        <v>0.34300000000000003</v>
      </c>
      <c r="T4" s="83">
        <v>0.34300000000000003</v>
      </c>
      <c r="U4" s="83">
        <v>0.34300000000000003</v>
      </c>
      <c r="W4" s="83"/>
      <c r="X4" s="83"/>
      <c r="Y4" s="83"/>
      <c r="Z4" s="84"/>
      <c r="AA4" s="84"/>
      <c r="AB4" s="45" t="s">
        <v>9</v>
      </c>
    </row>
    <row r="5" spans="1:36" s="2" customFormat="1" ht="21.95" customHeight="1" thickTop="1" x14ac:dyDescent="0.2">
      <c r="A5" s="36" t="s">
        <v>59</v>
      </c>
      <c r="B5" s="37" t="s">
        <v>60</v>
      </c>
      <c r="C5" s="37" t="s">
        <v>61</v>
      </c>
      <c r="D5" s="37" t="s">
        <v>62</v>
      </c>
      <c r="E5" s="37" t="s">
        <v>63</v>
      </c>
      <c r="F5" s="37" t="s">
        <v>64</v>
      </c>
      <c r="G5" s="37" t="s">
        <v>65</v>
      </c>
      <c r="H5" s="37" t="s">
        <v>66</v>
      </c>
      <c r="I5" s="37" t="s">
        <v>67</v>
      </c>
      <c r="J5" s="37" t="s">
        <v>68</v>
      </c>
      <c r="K5" s="37" t="s">
        <v>69</v>
      </c>
      <c r="L5" s="37" t="s">
        <v>285</v>
      </c>
      <c r="M5" s="37" t="s">
        <v>287</v>
      </c>
      <c r="N5" s="37" t="s">
        <v>291</v>
      </c>
      <c r="O5" s="37" t="s">
        <v>292</v>
      </c>
      <c r="P5" s="37" t="s">
        <v>303</v>
      </c>
      <c r="Q5" s="37" t="s">
        <v>306</v>
      </c>
      <c r="R5" s="37" t="s">
        <v>307</v>
      </c>
      <c r="S5" s="37" t="s">
        <v>309</v>
      </c>
      <c r="T5" s="37" t="s">
        <v>315</v>
      </c>
      <c r="U5" s="37" t="s">
        <v>321</v>
      </c>
      <c r="W5" s="125">
        <v>2019</v>
      </c>
      <c r="X5" s="125">
        <v>2020</v>
      </c>
      <c r="Y5" s="125">
        <v>2021</v>
      </c>
      <c r="Z5" s="125">
        <v>2022</v>
      </c>
      <c r="AA5" s="125">
        <v>2023</v>
      </c>
      <c r="AB5" s="38" t="s">
        <v>9</v>
      </c>
    </row>
    <row r="6" spans="1:36" s="42" customFormat="1" ht="18" customHeight="1" x14ac:dyDescent="0.2">
      <c r="A6" s="39" t="s">
        <v>70</v>
      </c>
      <c r="B6" s="40"/>
      <c r="C6" s="40"/>
      <c r="D6" s="40"/>
      <c r="E6" s="40"/>
      <c r="F6" s="40"/>
      <c r="G6" s="40"/>
      <c r="H6" s="40"/>
      <c r="I6" s="40"/>
      <c r="J6" s="40"/>
      <c r="K6" s="40"/>
      <c r="L6" s="40"/>
      <c r="M6" s="40"/>
      <c r="N6" s="40"/>
      <c r="O6" s="40"/>
      <c r="P6" s="40"/>
      <c r="Q6" s="40"/>
      <c r="R6" s="151"/>
      <c r="S6" s="151"/>
      <c r="T6" s="151"/>
      <c r="U6" s="151"/>
      <c r="W6" s="40"/>
      <c r="X6" s="40"/>
      <c r="Y6" s="40"/>
      <c r="Z6" s="40"/>
      <c r="AA6" s="40"/>
      <c r="AB6" s="41" t="s">
        <v>9</v>
      </c>
    </row>
    <row r="7" spans="1:36" ht="18" customHeight="1" x14ac:dyDescent="0.2">
      <c r="A7" s="43" t="s">
        <v>71</v>
      </c>
      <c r="B7" s="44"/>
      <c r="C7" s="44"/>
      <c r="D7" s="44"/>
      <c r="E7" s="44"/>
      <c r="F7" s="44"/>
      <c r="G7" s="44"/>
      <c r="H7" s="44"/>
      <c r="I7" s="44"/>
      <c r="J7" s="44"/>
      <c r="K7" s="44"/>
      <c r="L7" s="44"/>
      <c r="M7" s="44"/>
      <c r="N7" s="44"/>
      <c r="O7" s="44"/>
      <c r="P7" s="44"/>
      <c r="Q7" s="44"/>
      <c r="R7" s="150"/>
      <c r="S7" s="150"/>
      <c r="T7" s="150"/>
      <c r="U7" s="150"/>
      <c r="W7" s="44"/>
      <c r="X7" s="44"/>
      <c r="Y7" s="44"/>
      <c r="Z7" s="44"/>
      <c r="AA7" s="44"/>
      <c r="AB7" s="45" t="s">
        <v>9</v>
      </c>
      <c r="AD7" s="42"/>
    </row>
    <row r="8" spans="1:36" s="48" customFormat="1" ht="18" customHeight="1" x14ac:dyDescent="0.2">
      <c r="A8" s="46" t="s">
        <v>72</v>
      </c>
      <c r="B8" s="47">
        <f t="shared" ref="B8:H8" si="0">B40</f>
        <v>0</v>
      </c>
      <c r="C8" s="47">
        <f t="shared" si="0"/>
        <v>0</v>
      </c>
      <c r="D8" s="47">
        <f t="shared" si="0"/>
        <v>0</v>
      </c>
      <c r="E8" s="47">
        <f t="shared" si="0"/>
        <v>0</v>
      </c>
      <c r="F8" s="47">
        <f t="shared" si="0"/>
        <v>0</v>
      </c>
      <c r="G8" s="47">
        <f t="shared" si="0"/>
        <v>0</v>
      </c>
      <c r="H8" s="47">
        <f t="shared" si="0"/>
        <v>0</v>
      </c>
      <c r="I8" s="47">
        <f t="shared" ref="I8:J8" si="1">I40</f>
        <v>0</v>
      </c>
      <c r="J8" s="47">
        <f t="shared" si="1"/>
        <v>6232</v>
      </c>
      <c r="K8" s="47">
        <f t="shared" ref="K8:L8" si="2">K40</f>
        <v>39872</v>
      </c>
      <c r="L8" s="47">
        <f t="shared" si="2"/>
        <v>44012</v>
      </c>
      <c r="M8" s="47">
        <f t="shared" ref="M8:N8" si="3">M40</f>
        <v>43451</v>
      </c>
      <c r="N8" s="47">
        <f t="shared" si="3"/>
        <v>44000</v>
      </c>
      <c r="O8" s="47">
        <f t="shared" ref="O8:P8" si="4">O40</f>
        <v>44013</v>
      </c>
      <c r="P8" s="47">
        <f t="shared" si="4"/>
        <v>48166</v>
      </c>
      <c r="Q8" s="47">
        <f t="shared" ref="Q8:R8" si="5">Q40</f>
        <v>48168</v>
      </c>
      <c r="R8" s="47">
        <f t="shared" si="5"/>
        <v>47946</v>
      </c>
      <c r="S8" s="47">
        <f t="shared" ref="S8:T8" si="6">S40</f>
        <v>48198</v>
      </c>
      <c r="T8" s="47">
        <f t="shared" si="6"/>
        <v>50056</v>
      </c>
      <c r="U8" s="47">
        <f t="shared" ref="U8" si="7">U40</f>
        <v>49823</v>
      </c>
      <c r="W8" s="47">
        <f>W40</f>
        <v>0</v>
      </c>
      <c r="X8" s="47">
        <f>X40</f>
        <v>0</v>
      </c>
      <c r="Y8" s="47">
        <f>Y40</f>
        <v>133567</v>
      </c>
      <c r="Z8" s="47">
        <f>Z40</f>
        <v>184347</v>
      </c>
      <c r="AA8" s="47">
        <f>AA40</f>
        <v>196023</v>
      </c>
      <c r="AB8" s="33" t="s">
        <v>9</v>
      </c>
      <c r="AD8" s="242">
        <f>SUM(N8:Q8)-Z8</f>
        <v>0</v>
      </c>
      <c r="AE8" s="242">
        <f>SUM(R8:V8)-AA8</f>
        <v>0</v>
      </c>
    </row>
    <row r="9" spans="1:36" s="48" customFormat="1" ht="18" customHeight="1" x14ac:dyDescent="0.2">
      <c r="A9" s="46" t="s">
        <v>73</v>
      </c>
      <c r="B9" s="47">
        <f t="shared" ref="B9:H9" si="8">SUM(B40:B41,B46)-SUM(B45,B48)</f>
        <v>-1</v>
      </c>
      <c r="C9" s="47">
        <f t="shared" si="8"/>
        <v>-15</v>
      </c>
      <c r="D9" s="47">
        <f t="shared" si="8"/>
        <v>-15</v>
      </c>
      <c r="E9" s="47">
        <f t="shared" si="8"/>
        <v>-18</v>
      </c>
      <c r="F9" s="47">
        <f t="shared" si="8"/>
        <v>-5</v>
      </c>
      <c r="G9" s="47">
        <f t="shared" si="8"/>
        <v>-23</v>
      </c>
      <c r="H9" s="47">
        <f t="shared" si="8"/>
        <v>-135</v>
      </c>
      <c r="I9" s="47">
        <f t="shared" ref="I9:J9" si="9">SUM(I40:I41,I46)-SUM(I45,I48)</f>
        <v>-28</v>
      </c>
      <c r="J9" s="47">
        <f t="shared" si="9"/>
        <v>6227</v>
      </c>
      <c r="K9" s="47">
        <f t="shared" ref="K9:L9" si="10">SUM(K40:K41,K46)-SUM(K45,K48)</f>
        <v>36981</v>
      </c>
      <c r="L9" s="47">
        <f t="shared" si="10"/>
        <v>41459</v>
      </c>
      <c r="M9" s="47">
        <f t="shared" ref="M9:N9" si="11">SUM(M40:M41,M46)-SUM(M45,M48)</f>
        <v>39892</v>
      </c>
      <c r="N9" s="47">
        <f t="shared" si="11"/>
        <v>41649</v>
      </c>
      <c r="O9" s="47">
        <f t="shared" ref="O9:P9" si="12">SUM(O40:O41,O46)-SUM(O45,O48)</f>
        <v>42322</v>
      </c>
      <c r="P9" s="47">
        <f t="shared" si="12"/>
        <v>45281</v>
      </c>
      <c r="Q9" s="47">
        <f t="shared" ref="Q9" si="13">SUM(Q40:Q41,Q46)-SUM(Q45,Q48)</f>
        <v>44682</v>
      </c>
      <c r="R9" s="47">
        <f>SUM(R40:R41,R46)-SUM(R45,R48)</f>
        <v>45404</v>
      </c>
      <c r="S9" s="47">
        <f>SUM(S40:S41,S46)-SUM(S45,S48)</f>
        <v>44879</v>
      </c>
      <c r="T9" s="47">
        <f>SUM(T40:T41,T46)-SUM(T45,T48)</f>
        <v>47095</v>
      </c>
      <c r="U9" s="47">
        <f>SUM(U40:U41,U46)-SUM(U45,U48)</f>
        <v>46100</v>
      </c>
      <c r="W9" s="47">
        <f>SUM(W40:W41,W46)-SUM(W45,W48)</f>
        <v>-49</v>
      </c>
      <c r="X9" s="47">
        <f>SUM(X40:X41,X46)-SUM(X45,X48)</f>
        <v>-191</v>
      </c>
      <c r="Y9" s="47">
        <f>SUM(Y40:Y41,Y46)-SUM(Y45,Y48)</f>
        <v>124559</v>
      </c>
      <c r="Z9" s="47">
        <f>SUM(Z40:Z41,Z46)-SUM(Z45,Z48)</f>
        <v>173934</v>
      </c>
      <c r="AA9" s="47">
        <f>SUM(AA40:AA41,AA46)-SUM(AA45,AA48)</f>
        <v>183478</v>
      </c>
      <c r="AB9" s="33" t="s">
        <v>9</v>
      </c>
      <c r="AD9" s="242">
        <f>SUM(N9:Q9)-Z9</f>
        <v>0</v>
      </c>
      <c r="AE9" s="242">
        <f>SUM(R9:V9)-AA9</f>
        <v>0</v>
      </c>
    </row>
    <row r="10" spans="1:36" s="52" customFormat="1" ht="18" customHeight="1" x14ac:dyDescent="0.2">
      <c r="A10" s="49" t="s">
        <v>74</v>
      </c>
      <c r="B10" s="50" t="str">
        <f t="shared" ref="B10:H10" si="14">IFERROR(B9/B$8,"n/a")</f>
        <v>n/a</v>
      </c>
      <c r="C10" s="50" t="str">
        <f t="shared" si="14"/>
        <v>n/a</v>
      </c>
      <c r="D10" s="50" t="str">
        <f t="shared" si="14"/>
        <v>n/a</v>
      </c>
      <c r="E10" s="50" t="str">
        <f t="shared" si="14"/>
        <v>n/a</v>
      </c>
      <c r="F10" s="50" t="str">
        <f t="shared" si="14"/>
        <v>n/a</v>
      </c>
      <c r="G10" s="50" t="str">
        <f t="shared" si="14"/>
        <v>n/a</v>
      </c>
      <c r="H10" s="50" t="str">
        <f t="shared" si="14"/>
        <v>n/a</v>
      </c>
      <c r="I10" s="50" t="str">
        <f t="shared" ref="I10:J10" si="15">IFERROR(I9/I$8,"n/a")</f>
        <v>n/a</v>
      </c>
      <c r="J10" s="50">
        <f t="shared" si="15"/>
        <v>0.9991976893453145</v>
      </c>
      <c r="K10" s="50">
        <f t="shared" ref="K10:L10" si="16">IFERROR(K9/K$8,"n/a")</f>
        <v>0.9274929775280899</v>
      </c>
      <c r="L10" s="50">
        <f t="shared" si="16"/>
        <v>0.94199309279287469</v>
      </c>
      <c r="M10" s="50">
        <f t="shared" ref="M10:N10" si="17">IFERROR(M9/M$8,"n/a")</f>
        <v>0.91809164346044969</v>
      </c>
      <c r="N10" s="50">
        <f t="shared" si="17"/>
        <v>0.94656818181818181</v>
      </c>
      <c r="O10" s="50">
        <f t="shared" ref="O10:P10" si="18">IFERROR(O9/O$8,"n/a")</f>
        <v>0.96157953331970103</v>
      </c>
      <c r="P10" s="50">
        <f t="shared" si="18"/>
        <v>0.94010297720383673</v>
      </c>
      <c r="Q10" s="50">
        <f t="shared" ref="Q10:R10" si="19">IFERROR(Q9/Q$8,"n/a")</f>
        <v>0.92762830094668658</v>
      </c>
      <c r="R10" s="50">
        <f t="shared" si="19"/>
        <v>0.94698202144078758</v>
      </c>
      <c r="S10" s="50">
        <f t="shared" ref="S10:T10" si="20">IFERROR(S9/S$8,"n/a")</f>
        <v>0.93113822150296688</v>
      </c>
      <c r="T10" s="50">
        <f t="shared" si="20"/>
        <v>0.9408462521975387</v>
      </c>
      <c r="U10" s="50">
        <f t="shared" ref="U10" si="21">IFERROR(U9/U$8,"n/a")</f>
        <v>0.92527547518214481</v>
      </c>
      <c r="W10" s="50" t="str">
        <f>IFERROR(W9/W$8,"n/a")</f>
        <v>n/a</v>
      </c>
      <c r="X10" s="50" t="str">
        <f>IFERROR(X9/X$8,"n/a")</f>
        <v>n/a</v>
      </c>
      <c r="Y10" s="50">
        <f>IFERROR(Y9/Y$8,"n/a")</f>
        <v>0.93255819176892496</v>
      </c>
      <c r="Z10" s="50">
        <f>IFERROR(Z9/Z$8,"n/a")</f>
        <v>0.94351413367182546</v>
      </c>
      <c r="AA10" s="50">
        <f>IFERROR(AA9/AA$8,"n/a")</f>
        <v>0.93600240788070788</v>
      </c>
      <c r="AB10" s="51" t="s">
        <v>9</v>
      </c>
      <c r="AD10" s="42"/>
      <c r="AF10" s="48"/>
      <c r="AG10" s="48"/>
      <c r="AH10" s="48"/>
      <c r="AI10" s="48"/>
      <c r="AJ10" s="48"/>
    </row>
    <row r="11" spans="1:36" ht="18" customHeight="1" x14ac:dyDescent="0.2">
      <c r="A11" s="53" t="s">
        <v>75</v>
      </c>
      <c r="B11" s="54">
        <f t="shared" ref="B11:F11" si="22">SUM(B41:B42,B47)-SUM(B46,B49)</f>
        <v>0</v>
      </c>
      <c r="C11" s="54">
        <f t="shared" si="22"/>
        <v>0</v>
      </c>
      <c r="D11" s="54">
        <f t="shared" si="22"/>
        <v>0</v>
      </c>
      <c r="E11" s="54">
        <f t="shared" si="22"/>
        <v>0</v>
      </c>
      <c r="F11" s="54">
        <f t="shared" si="22"/>
        <v>0</v>
      </c>
      <c r="G11" s="54">
        <v>0</v>
      </c>
      <c r="H11" s="54">
        <v>0</v>
      </c>
      <c r="I11" s="54">
        <v>0</v>
      </c>
      <c r="J11" s="54">
        <v>0</v>
      </c>
      <c r="K11" s="54">
        <v>0</v>
      </c>
      <c r="L11" s="54">
        <v>0</v>
      </c>
      <c r="M11" s="54">
        <v>0</v>
      </c>
      <c r="N11" s="54">
        <v>0</v>
      </c>
      <c r="O11" s="54">
        <v>0</v>
      </c>
      <c r="P11" s="54">
        <v>0</v>
      </c>
      <c r="Q11" s="54">
        <v>0</v>
      </c>
      <c r="R11" s="54">
        <v>0</v>
      </c>
      <c r="S11" s="54">
        <v>0</v>
      </c>
      <c r="T11" s="54">
        <v>0</v>
      </c>
      <c r="U11" s="54">
        <v>0</v>
      </c>
      <c r="W11" s="54">
        <f>SUM(B11:E11)</f>
        <v>0</v>
      </c>
      <c r="X11" s="54">
        <f>SUM(F11:I11)</f>
        <v>0</v>
      </c>
      <c r="Y11" s="54">
        <f>SUM(J11:M11)</f>
        <v>0</v>
      </c>
      <c r="Z11" s="54">
        <f>SUM(N11:Q11)</f>
        <v>0</v>
      </c>
      <c r="AA11" s="54">
        <f>SUM(R11:W11)</f>
        <v>0</v>
      </c>
      <c r="AB11" s="45" t="s">
        <v>9</v>
      </c>
      <c r="AD11" s="42"/>
      <c r="AF11" s="48"/>
      <c r="AG11" s="48"/>
      <c r="AH11" s="48"/>
      <c r="AI11" s="48"/>
      <c r="AJ11" s="48"/>
    </row>
    <row r="12" spans="1:36" s="48" customFormat="1" ht="18" customHeight="1" x14ac:dyDescent="0.2">
      <c r="A12" s="46" t="s">
        <v>76</v>
      </c>
      <c r="B12" s="47">
        <f t="shared" ref="B12:H12" si="23">B9-B11</f>
        <v>-1</v>
      </c>
      <c r="C12" s="47">
        <f t="shared" si="23"/>
        <v>-15</v>
      </c>
      <c r="D12" s="47">
        <f t="shared" si="23"/>
        <v>-15</v>
      </c>
      <c r="E12" s="47">
        <f t="shared" si="23"/>
        <v>-18</v>
      </c>
      <c r="F12" s="47">
        <f t="shared" si="23"/>
        <v>-5</v>
      </c>
      <c r="G12" s="47">
        <f t="shared" si="23"/>
        <v>-23</v>
      </c>
      <c r="H12" s="47">
        <f t="shared" si="23"/>
        <v>-135</v>
      </c>
      <c r="I12" s="47">
        <f t="shared" ref="I12:J12" si="24">I9-I11</f>
        <v>-28</v>
      </c>
      <c r="J12" s="47">
        <f t="shared" si="24"/>
        <v>6227</v>
      </c>
      <c r="K12" s="47">
        <f t="shared" ref="K12:L12" si="25">K9-K11</f>
        <v>36981</v>
      </c>
      <c r="L12" s="47">
        <f t="shared" si="25"/>
        <v>41459</v>
      </c>
      <c r="M12" s="47">
        <f t="shared" ref="M12:N12" si="26">M9-M11</f>
        <v>39892</v>
      </c>
      <c r="N12" s="47">
        <f t="shared" si="26"/>
        <v>41649</v>
      </c>
      <c r="O12" s="47">
        <f t="shared" ref="O12:P12" si="27">O9-O11</f>
        <v>42322</v>
      </c>
      <c r="P12" s="47">
        <f t="shared" si="27"/>
        <v>45281</v>
      </c>
      <c r="Q12" s="47">
        <f t="shared" ref="Q12:R12" si="28">Q9-Q11</f>
        <v>44682</v>
      </c>
      <c r="R12" s="47">
        <f t="shared" si="28"/>
        <v>45404</v>
      </c>
      <c r="S12" s="47">
        <f t="shared" ref="S12:T12" si="29">S9-S11</f>
        <v>44879</v>
      </c>
      <c r="T12" s="47">
        <f t="shared" si="29"/>
        <v>47095</v>
      </c>
      <c r="U12" s="47">
        <f t="shared" ref="U12" si="30">U9-U11</f>
        <v>46100</v>
      </c>
      <c r="W12" s="47">
        <f>W9-W11</f>
        <v>-49</v>
      </c>
      <c r="X12" s="47">
        <f>X9-X11</f>
        <v>-191</v>
      </c>
      <c r="Y12" s="47">
        <f>Y9-Y11</f>
        <v>124559</v>
      </c>
      <c r="Z12" s="47">
        <f>Z9-Z11</f>
        <v>173934</v>
      </c>
      <c r="AA12" s="47">
        <f>AA9-AA11</f>
        <v>183478</v>
      </c>
      <c r="AB12" s="33" t="s">
        <v>9</v>
      </c>
      <c r="AD12" s="242">
        <f>SUM(N12:Q12)-Z12</f>
        <v>0</v>
      </c>
      <c r="AE12" s="242">
        <f>SUM(R12:V12)-AA12</f>
        <v>0</v>
      </c>
    </row>
    <row r="13" spans="1:36" s="52" customFormat="1" ht="18" customHeight="1" x14ac:dyDescent="0.2">
      <c r="A13" s="49" t="s">
        <v>77</v>
      </c>
      <c r="B13" s="50" t="str">
        <f t="shared" ref="B13:H13" si="31">IFERROR(B12/B$8,"n/a")</f>
        <v>n/a</v>
      </c>
      <c r="C13" s="50" t="str">
        <f t="shared" si="31"/>
        <v>n/a</v>
      </c>
      <c r="D13" s="50" t="str">
        <f t="shared" si="31"/>
        <v>n/a</v>
      </c>
      <c r="E13" s="50" t="str">
        <f t="shared" si="31"/>
        <v>n/a</v>
      </c>
      <c r="F13" s="50" t="str">
        <f t="shared" si="31"/>
        <v>n/a</v>
      </c>
      <c r="G13" s="50" t="str">
        <f t="shared" si="31"/>
        <v>n/a</v>
      </c>
      <c r="H13" s="50" t="str">
        <f t="shared" si="31"/>
        <v>n/a</v>
      </c>
      <c r="I13" s="50" t="str">
        <f t="shared" ref="I13:J13" si="32">IFERROR(I12/I$8,"n/a")</f>
        <v>n/a</v>
      </c>
      <c r="J13" s="50">
        <f t="shared" si="32"/>
        <v>0.9991976893453145</v>
      </c>
      <c r="K13" s="50">
        <f t="shared" ref="K13:L13" si="33">IFERROR(K12/K$8,"n/a")</f>
        <v>0.9274929775280899</v>
      </c>
      <c r="L13" s="50">
        <f t="shared" si="33"/>
        <v>0.94199309279287469</v>
      </c>
      <c r="M13" s="50">
        <f t="shared" ref="M13:N13" si="34">IFERROR(M12/M$8,"n/a")</f>
        <v>0.91809164346044969</v>
      </c>
      <c r="N13" s="50">
        <f t="shared" si="34"/>
        <v>0.94656818181818181</v>
      </c>
      <c r="O13" s="50">
        <f t="shared" ref="O13:P13" si="35">IFERROR(O12/O$8,"n/a")</f>
        <v>0.96157953331970103</v>
      </c>
      <c r="P13" s="50">
        <f t="shared" si="35"/>
        <v>0.94010297720383673</v>
      </c>
      <c r="Q13" s="50">
        <f t="shared" ref="Q13" si="36">IFERROR(Q12/Q$8,"n/a")</f>
        <v>0.92762830094668658</v>
      </c>
      <c r="R13" s="50">
        <f>IFERROR(R12/R$8,"n/a")</f>
        <v>0.94698202144078758</v>
      </c>
      <c r="S13" s="50">
        <f>IFERROR(S12/S$8,"n/a")</f>
        <v>0.93113822150296688</v>
      </c>
      <c r="T13" s="50">
        <f>IFERROR(T12/T$8,"n/a")</f>
        <v>0.9408462521975387</v>
      </c>
      <c r="U13" s="50">
        <f>IFERROR(U12/U$8,"n/a")</f>
        <v>0.92527547518214481</v>
      </c>
      <c r="W13" s="50" t="str">
        <f>IFERROR(W12/W$8,"n/a")</f>
        <v>n/a</v>
      </c>
      <c r="X13" s="50" t="str">
        <f>IFERROR(X12/X$8,"n/a")</f>
        <v>n/a</v>
      </c>
      <c r="Y13" s="50">
        <f>IFERROR(Y12/Y$8,"n/a")</f>
        <v>0.93255819176892496</v>
      </c>
      <c r="Z13" s="50">
        <f>IFERROR(Z12/Z$8,"n/a")</f>
        <v>0.94351413367182546</v>
      </c>
      <c r="AA13" s="50">
        <f>IFERROR(AA12/AA$8,"n/a")</f>
        <v>0.93600240788070788</v>
      </c>
      <c r="AB13" s="51" t="s">
        <v>9</v>
      </c>
      <c r="AD13" s="42"/>
      <c r="AF13" s="48"/>
      <c r="AG13" s="48"/>
      <c r="AH13" s="48"/>
      <c r="AI13" s="48"/>
      <c r="AJ13" s="48"/>
    </row>
    <row r="14" spans="1:36" s="48" customFormat="1" ht="18" customHeight="1" x14ac:dyDescent="0.2">
      <c r="A14" s="46" t="s">
        <v>78</v>
      </c>
      <c r="B14" s="47">
        <f t="shared" ref="B14:H14" si="37">B67</f>
        <v>-1</v>
      </c>
      <c r="C14" s="47">
        <f t="shared" si="37"/>
        <v>-15</v>
      </c>
      <c r="D14" s="47">
        <f t="shared" si="37"/>
        <v>-15</v>
      </c>
      <c r="E14" s="47">
        <f t="shared" si="37"/>
        <v>-18</v>
      </c>
      <c r="F14" s="47">
        <f t="shared" si="37"/>
        <v>-5</v>
      </c>
      <c r="G14" s="47">
        <f t="shared" si="37"/>
        <v>-23</v>
      </c>
      <c r="H14" s="47">
        <f t="shared" si="37"/>
        <v>-135</v>
      </c>
      <c r="I14" s="47">
        <f t="shared" ref="I14:J14" si="38">I67</f>
        <v>-28</v>
      </c>
      <c r="J14" s="47">
        <f t="shared" si="38"/>
        <v>181</v>
      </c>
      <c r="K14" s="47">
        <f t="shared" ref="K14:L14" si="39">K67</f>
        <v>3527</v>
      </c>
      <c r="L14" s="47">
        <f t="shared" si="39"/>
        <v>-2327</v>
      </c>
      <c r="M14" s="47">
        <f t="shared" ref="M14:N14" si="40">M67</f>
        <v>-6538</v>
      </c>
      <c r="N14" s="47">
        <f t="shared" si="40"/>
        <v>-2264</v>
      </c>
      <c r="O14" s="47">
        <f t="shared" ref="O14:P14" si="41">O67</f>
        <v>-3773</v>
      </c>
      <c r="P14" s="47">
        <f t="shared" si="41"/>
        <v>24695</v>
      </c>
      <c r="Q14" s="47">
        <f t="shared" ref="Q14:R14" si="42">Q67</f>
        <v>16094</v>
      </c>
      <c r="R14" s="47">
        <f t="shared" si="42"/>
        <v>2969</v>
      </c>
      <c r="S14" s="47">
        <f t="shared" ref="S14:T14" si="43">S67</f>
        <v>12094</v>
      </c>
      <c r="T14" s="47">
        <f t="shared" si="43"/>
        <v>18937</v>
      </c>
      <c r="U14" s="47">
        <f t="shared" ref="U14" si="44">U67</f>
        <v>16454</v>
      </c>
      <c r="W14" s="47">
        <f>W67</f>
        <v>-49</v>
      </c>
      <c r="X14" s="47">
        <f>X67</f>
        <v>-191</v>
      </c>
      <c r="Y14" s="47">
        <f>Y67</f>
        <v>-5157</v>
      </c>
      <c r="Z14" s="47">
        <f>Z67</f>
        <v>34752</v>
      </c>
      <c r="AA14" s="47">
        <f>AA67</f>
        <v>50454</v>
      </c>
      <c r="AB14" s="33" t="s">
        <v>9</v>
      </c>
      <c r="AD14" s="242">
        <f>SUM(N14:Q14)-Z14</f>
        <v>0</v>
      </c>
      <c r="AE14" s="242">
        <f>SUM(R14:V14)-AA14</f>
        <v>0</v>
      </c>
    </row>
    <row r="15" spans="1:36" ht="18" customHeight="1" x14ac:dyDescent="0.2">
      <c r="A15" s="43" t="s">
        <v>79</v>
      </c>
      <c r="B15" s="44"/>
      <c r="C15" s="44"/>
      <c r="D15" s="44"/>
      <c r="E15" s="44"/>
      <c r="F15" s="44"/>
      <c r="G15" s="44"/>
      <c r="H15" s="44"/>
      <c r="I15" s="44"/>
      <c r="J15" s="44"/>
      <c r="K15" s="44"/>
      <c r="L15" s="44"/>
      <c r="M15" s="44"/>
      <c r="N15" s="44"/>
      <c r="O15" s="44"/>
      <c r="P15" s="44"/>
      <c r="Q15" s="44"/>
      <c r="R15" s="44"/>
      <c r="S15" s="44"/>
      <c r="T15" s="44"/>
      <c r="U15" s="44"/>
      <c r="W15" s="44"/>
      <c r="X15" s="44"/>
      <c r="Y15" s="44"/>
      <c r="Z15" s="44"/>
      <c r="AA15" s="44"/>
      <c r="AB15" s="45" t="s">
        <v>9</v>
      </c>
      <c r="AD15" s="42"/>
      <c r="AE15" s="48"/>
      <c r="AF15" s="48"/>
      <c r="AG15" s="48"/>
      <c r="AH15" s="48"/>
      <c r="AI15" s="48"/>
      <c r="AJ15" s="48"/>
    </row>
    <row r="16" spans="1:36" s="48" customFormat="1" ht="18" customHeight="1" x14ac:dyDescent="0.2">
      <c r="A16" s="46" t="s">
        <v>80</v>
      </c>
      <c r="B16" s="47">
        <f t="shared" ref="B16:H16" si="45">SUM(B101:B102,B114:B115)</f>
        <v>667592</v>
      </c>
      <c r="C16" s="47">
        <f t="shared" si="45"/>
        <v>687228</v>
      </c>
      <c r="D16" s="47">
        <f t="shared" si="45"/>
        <v>679238</v>
      </c>
      <c r="E16" s="47">
        <f t="shared" si="45"/>
        <v>698938</v>
      </c>
      <c r="F16" s="47">
        <f t="shared" si="45"/>
        <v>696365</v>
      </c>
      <c r="G16" s="47">
        <f t="shared" si="45"/>
        <v>704107</v>
      </c>
      <c r="H16" s="47">
        <f t="shared" si="45"/>
        <v>700739</v>
      </c>
      <c r="I16" s="47">
        <f t="shared" ref="I16:J16" si="46">SUM(I101:I102,I114:I115)</f>
        <v>733293</v>
      </c>
      <c r="J16" s="47">
        <f t="shared" si="46"/>
        <v>740140</v>
      </c>
      <c r="K16" s="47">
        <f t="shared" ref="K16:L16" si="47">SUM(K101:K102,K114:K115)</f>
        <v>766558</v>
      </c>
      <c r="L16" s="47">
        <f t="shared" si="47"/>
        <v>776007</v>
      </c>
      <c r="M16" s="47">
        <f t="shared" ref="M16:N16" si="48">SUM(M101:M102,M114:M115)</f>
        <v>814018</v>
      </c>
      <c r="N16" s="47">
        <f t="shared" si="48"/>
        <v>823447</v>
      </c>
      <c r="O16" s="47">
        <f t="shared" ref="O16:P16" si="49">SUM(O101:O102,O114:O115)</f>
        <v>861570</v>
      </c>
      <c r="P16" s="47">
        <f t="shared" si="49"/>
        <v>840779</v>
      </c>
      <c r="Q16" s="47">
        <f t="shared" ref="Q16:R16" si="50">SUM(Q101:Q102,Q114:Q115)</f>
        <v>864345</v>
      </c>
      <c r="R16" s="47">
        <f t="shared" si="50"/>
        <v>844160</v>
      </c>
      <c r="S16" s="47">
        <f t="shared" ref="S16:T16" si="51">SUM(S101:S102,S114:S115)</f>
        <v>867544</v>
      </c>
      <c r="T16" s="47">
        <f t="shared" si="51"/>
        <v>831530</v>
      </c>
      <c r="U16" s="47">
        <f t="shared" ref="U16" si="52">SUM(U101:U102,U114:U115)</f>
        <v>852540</v>
      </c>
      <c r="W16" s="47">
        <f>SUM(W101:W102,W114:W115)</f>
        <v>698938</v>
      </c>
      <c r="X16" s="47">
        <f>SUM(X101:X102,X114:X115)</f>
        <v>700739</v>
      </c>
      <c r="Y16" s="47">
        <f>SUM(Y101:Y102,Y114:Y115)</f>
        <v>814018</v>
      </c>
      <c r="Z16" s="47">
        <f>SUM(Z101:Z102,Z114:Z115)</f>
        <v>864345</v>
      </c>
      <c r="AA16" s="47">
        <f ca="1">SUM(AA101:AA102,AA114:AA115)</f>
        <v>852540</v>
      </c>
      <c r="AB16" s="33" t="s">
        <v>9</v>
      </c>
      <c r="AD16" s="42"/>
    </row>
    <row r="17" spans="1:31" s="48" customFormat="1" ht="18" customHeight="1" x14ac:dyDescent="0.2">
      <c r="A17" s="46" t="s">
        <v>81</v>
      </c>
      <c r="B17" s="47">
        <f t="shared" ref="B17:H17" si="53">SUM(B101:B102,B114:B115)-SUM(B72:B74,B88)</f>
        <v>14471</v>
      </c>
      <c r="C17" s="47">
        <f t="shared" si="53"/>
        <v>46811</v>
      </c>
      <c r="D17" s="47">
        <f t="shared" si="53"/>
        <v>142374</v>
      </c>
      <c r="E17" s="47">
        <f t="shared" si="53"/>
        <v>291411</v>
      </c>
      <c r="F17" s="47">
        <f t="shared" si="53"/>
        <v>382879</v>
      </c>
      <c r="G17" s="47">
        <f t="shared" si="53"/>
        <v>473940</v>
      </c>
      <c r="H17" s="47">
        <f t="shared" si="53"/>
        <v>601774</v>
      </c>
      <c r="I17" s="47">
        <f t="shared" ref="I17:J17" si="54">SUM(I101:I102,I114:I115)-SUM(I72:I74,I88)</f>
        <v>723706</v>
      </c>
      <c r="J17" s="47">
        <f t="shared" si="54"/>
        <v>736205</v>
      </c>
      <c r="K17" s="47">
        <f t="shared" ref="K17:L17" si="55">SUM(K101:K102,K114:K115)-SUM(K72:K74,K88)</f>
        <v>725921</v>
      </c>
      <c r="L17" s="47">
        <f t="shared" si="55"/>
        <v>721248</v>
      </c>
      <c r="M17" s="47">
        <f t="shared" ref="M17:N17" si="56">SUM(M101:M102,M114:M115)-SUM(M72:M74,M88)</f>
        <v>762352</v>
      </c>
      <c r="N17" s="47">
        <f t="shared" si="56"/>
        <v>758246</v>
      </c>
      <c r="O17" s="47">
        <f t="shared" ref="O17" si="57">SUM(O101:O102,O114:O115)-SUM(O72:O74,O88)</f>
        <v>817007</v>
      </c>
      <c r="P17" s="47">
        <f>SUM(P101:P102,P114:P115)-SUM(P72:P74,P88)</f>
        <v>786573</v>
      </c>
      <c r="Q17" s="47">
        <f>SUM(Q101:Q102,Q114:Q115)-SUM(Q72:Q74,Q88)</f>
        <v>826669</v>
      </c>
      <c r="R17" s="47">
        <f t="shared" ref="R17:S17" si="58">SUM(R101:R102,R114:R115)-SUM(R72:R74,R88)</f>
        <v>823295</v>
      </c>
      <c r="S17" s="47">
        <f t="shared" si="58"/>
        <v>815659</v>
      </c>
      <c r="T17" s="47">
        <f t="shared" ref="T17:U17" si="59">SUM(T101:T102,T114:T115)-SUM(T72:T74,T88)</f>
        <v>802372</v>
      </c>
      <c r="U17" s="47">
        <f t="shared" si="59"/>
        <v>803364</v>
      </c>
      <c r="W17" s="47">
        <f>SUM(W101:W102,W114:W115)-SUM(W72:W74,W88)</f>
        <v>291411</v>
      </c>
      <c r="X17" s="47">
        <f>SUM(X101:X102,X114:X115)-SUM(X72:X74,X88)</f>
        <v>601774</v>
      </c>
      <c r="Y17" s="47">
        <f>SUM(Y101:Y102,Y114:Y115)-SUM(Y72:Y74,Y88)</f>
        <v>762352</v>
      </c>
      <c r="Z17" s="47">
        <f>SUM(Z101:Z102,Z114:Z115)-SUM(Z72:Z74,Z88)</f>
        <v>826669</v>
      </c>
      <c r="AA17" s="47">
        <f ca="1">SUM(AA101:AA102,AA114:AA115)-SUM(AA72:AA74,AA88)</f>
        <v>803364</v>
      </c>
      <c r="AB17" s="33" t="s">
        <v>9</v>
      </c>
      <c r="AD17" s="42"/>
    </row>
    <row r="18" spans="1:31" ht="18" customHeight="1" x14ac:dyDescent="0.2">
      <c r="A18" s="43" t="s">
        <v>82</v>
      </c>
      <c r="B18" s="44"/>
      <c r="C18" s="44"/>
      <c r="D18" s="44"/>
      <c r="E18" s="44"/>
      <c r="F18" s="44"/>
      <c r="G18" s="44"/>
      <c r="H18" s="44"/>
      <c r="I18" s="44"/>
      <c r="J18" s="44"/>
      <c r="K18" s="44"/>
      <c r="L18" s="44"/>
      <c r="M18" s="44"/>
      <c r="N18" s="44"/>
      <c r="O18" s="44"/>
      <c r="P18" s="44"/>
      <c r="Q18" s="44"/>
      <c r="R18" s="44"/>
      <c r="S18" s="44"/>
      <c r="T18" s="44"/>
      <c r="U18" s="44"/>
      <c r="W18" s="44"/>
      <c r="X18" s="44"/>
      <c r="Y18" s="44"/>
      <c r="Z18" s="44"/>
      <c r="AA18" s="44"/>
      <c r="AB18" s="45" t="s">
        <v>9</v>
      </c>
      <c r="AD18" s="48"/>
      <c r="AE18" s="48"/>
    </row>
    <row r="19" spans="1:31" s="48" customFormat="1" ht="18" customHeight="1" x14ac:dyDescent="0.2">
      <c r="A19" s="46" t="s">
        <v>83</v>
      </c>
      <c r="B19" s="47">
        <v>0</v>
      </c>
      <c r="C19" s="47">
        <f t="shared" ref="C19:K19" si="60">IF(ABS(-((B107-C107)+SUM(B131:B132)-SUM(C131:C132)+(B127-C127))-C14)&lt;10,0,-((B107-C107)+SUM(B131:B132)-SUM(C131:C132))-C14)</f>
        <v>0</v>
      </c>
      <c r="D19" s="47">
        <f t="shared" si="60"/>
        <v>0</v>
      </c>
      <c r="E19" s="47">
        <f t="shared" si="60"/>
        <v>0</v>
      </c>
      <c r="F19" s="47">
        <f t="shared" si="60"/>
        <v>0</v>
      </c>
      <c r="G19" s="47">
        <f t="shared" si="60"/>
        <v>0</v>
      </c>
      <c r="H19" s="47">
        <f t="shared" si="60"/>
        <v>0</v>
      </c>
      <c r="I19" s="47">
        <f t="shared" si="60"/>
        <v>0</v>
      </c>
      <c r="J19" s="47">
        <f t="shared" si="60"/>
        <v>0</v>
      </c>
      <c r="K19" s="47">
        <f t="shared" si="60"/>
        <v>0</v>
      </c>
      <c r="L19" s="47">
        <v>0</v>
      </c>
      <c r="M19" s="47">
        <v>41400</v>
      </c>
      <c r="N19" s="47">
        <v>0</v>
      </c>
      <c r="O19" s="47">
        <v>60000</v>
      </c>
      <c r="P19" s="47">
        <v>0</v>
      </c>
      <c r="Q19" s="47">
        <v>50669.834839999996</v>
      </c>
      <c r="R19" s="47">
        <v>0</v>
      </c>
      <c r="S19" s="47">
        <v>11572.891539999999</v>
      </c>
      <c r="T19" s="47">
        <v>11922.31408</v>
      </c>
      <c r="U19" s="47">
        <v>20864.049640000001</v>
      </c>
      <c r="W19" s="47">
        <f>SUM(B19:E19)</f>
        <v>0</v>
      </c>
      <c r="X19" s="47">
        <f>SUM(F19:I19)</f>
        <v>0</v>
      </c>
      <c r="Y19" s="47">
        <f>SUM(J19:M19)</f>
        <v>41400</v>
      </c>
      <c r="Z19" s="47">
        <f>SUM(N19:Q19)</f>
        <v>110669.83484</v>
      </c>
      <c r="AA19" s="56">
        <f>SUM(R19:V19)</f>
        <v>44359.255260000005</v>
      </c>
      <c r="AB19" s="33" t="s">
        <v>9</v>
      </c>
      <c r="AD19" s="242">
        <f>SUM(N19:Q19)-Z19</f>
        <v>0</v>
      </c>
      <c r="AE19" s="242">
        <f>SUM(R19:V19)-AA19</f>
        <v>0</v>
      </c>
    </row>
    <row r="20" spans="1:31" ht="15.95" customHeight="1" x14ac:dyDescent="0.2">
      <c r="K20" s="217"/>
      <c r="L20" s="217"/>
      <c r="M20" s="217"/>
      <c r="N20" s="217"/>
      <c r="O20" s="217"/>
      <c r="P20" s="217"/>
      <c r="Q20" s="217"/>
      <c r="R20" s="217"/>
      <c r="S20" s="217"/>
      <c r="T20" s="217"/>
      <c r="U20" s="217"/>
      <c r="Z20" s="217"/>
      <c r="AA20" s="217"/>
      <c r="AB20" s="45" t="s">
        <v>9</v>
      </c>
      <c r="AD20" s="217"/>
    </row>
    <row r="21" spans="1:31" s="42" customFormat="1" ht="15.95" customHeight="1" x14ac:dyDescent="0.2">
      <c r="A21" s="39" t="s">
        <v>84</v>
      </c>
      <c r="B21" s="40"/>
      <c r="C21" s="40"/>
      <c r="D21" s="40"/>
      <c r="E21" s="40"/>
      <c r="F21" s="40"/>
      <c r="G21" s="40"/>
      <c r="H21" s="40"/>
      <c r="I21" s="40"/>
      <c r="J21" s="40"/>
      <c r="K21" s="40"/>
      <c r="L21" s="40"/>
      <c r="M21" s="40"/>
      <c r="N21" s="40"/>
      <c r="O21" s="40"/>
      <c r="P21" s="40"/>
      <c r="Q21" s="40"/>
      <c r="R21" s="40"/>
      <c r="S21" s="40"/>
      <c r="T21" s="40"/>
      <c r="U21" s="40"/>
      <c r="W21" s="40"/>
      <c r="X21" s="40"/>
      <c r="Y21" s="40"/>
      <c r="Z21" s="40"/>
      <c r="AA21" s="40"/>
      <c r="AB21" s="41" t="s">
        <v>9</v>
      </c>
    </row>
    <row r="22" spans="1:31" ht="15.95" customHeight="1" outlineLevel="1" x14ac:dyDescent="0.2">
      <c r="A22" s="55" t="s">
        <v>85</v>
      </c>
      <c r="B22" s="56">
        <v>0</v>
      </c>
      <c r="C22" s="56">
        <v>0</v>
      </c>
      <c r="D22" s="56">
        <v>0</v>
      </c>
      <c r="E22" s="56">
        <v>0</v>
      </c>
      <c r="F22" s="56">
        <v>0</v>
      </c>
      <c r="G22" s="56">
        <v>0</v>
      </c>
      <c r="H22" s="56">
        <v>0</v>
      </c>
      <c r="I22" s="56">
        <f t="shared" ref="I22:N22" si="61">SUM(I23:I28)</f>
        <v>0</v>
      </c>
      <c r="J22" s="56">
        <f t="shared" si="61"/>
        <v>6365</v>
      </c>
      <c r="K22" s="56">
        <f t="shared" si="61"/>
        <v>45174</v>
      </c>
      <c r="L22" s="56">
        <f t="shared" si="61"/>
        <v>49200</v>
      </c>
      <c r="M22" s="56">
        <f t="shared" si="61"/>
        <v>48631</v>
      </c>
      <c r="N22" s="56">
        <f t="shared" si="61"/>
        <v>49187</v>
      </c>
      <c r="O22" s="56">
        <f t="shared" ref="O22:P22" si="62">SUM(O23:O28)</f>
        <v>49200</v>
      </c>
      <c r="P22" s="56">
        <f t="shared" si="62"/>
        <v>53845</v>
      </c>
      <c r="Q22" s="56">
        <f t="shared" ref="Q22" si="63">SUM(Q23:Q28)</f>
        <v>53844</v>
      </c>
      <c r="R22" s="56">
        <f t="shared" ref="R22" si="64">SUM(R23:R28)</f>
        <v>53597</v>
      </c>
      <c r="S22" s="56">
        <f t="shared" ref="S22:T22" si="65">SUM(S23:S28)</f>
        <v>53880</v>
      </c>
      <c r="T22" s="56">
        <f t="shared" si="65"/>
        <v>55957</v>
      </c>
      <c r="U22" s="56">
        <f t="shared" ref="U22" si="66">SUM(U23:U28)</f>
        <v>55696</v>
      </c>
      <c r="W22" s="56">
        <f t="shared" ref="W22:W67" si="67">SUM(B22:E22)</f>
        <v>0</v>
      </c>
      <c r="X22" s="56">
        <f t="shared" ref="X22:X67" si="68">SUM(F22:I22)</f>
        <v>0</v>
      </c>
      <c r="Y22" s="56">
        <f t="shared" ref="Y22:Y67" si="69">SUM(J22:M22)</f>
        <v>149370</v>
      </c>
      <c r="Z22" s="56">
        <f>SUM(N22:Q22)</f>
        <v>206076</v>
      </c>
      <c r="AA22" s="56">
        <f>SUM(R22:V22)</f>
        <v>219130</v>
      </c>
      <c r="AB22" s="45" t="s">
        <v>9</v>
      </c>
      <c r="AD22" s="242">
        <f>SUM(N22:Q22)-Z22</f>
        <v>0</v>
      </c>
      <c r="AE22" s="242">
        <f>SUM(R22:V22)-AA22</f>
        <v>0</v>
      </c>
    </row>
    <row r="23" spans="1:31" ht="15.95" customHeight="1" outlineLevel="1" x14ac:dyDescent="0.2">
      <c r="A23" s="57" t="s">
        <v>86</v>
      </c>
      <c r="B23" s="58">
        <v>0</v>
      </c>
      <c r="C23" s="58">
        <v>0</v>
      </c>
      <c r="D23" s="58">
        <v>0</v>
      </c>
      <c r="E23" s="58">
        <v>0</v>
      </c>
      <c r="F23" s="58">
        <v>0</v>
      </c>
      <c r="G23" s="58">
        <v>0</v>
      </c>
      <c r="H23" s="58">
        <v>0</v>
      </c>
      <c r="I23" s="58">
        <v>0</v>
      </c>
      <c r="J23" s="58">
        <v>6365</v>
      </c>
      <c r="K23" s="58">
        <v>45174</v>
      </c>
      <c r="L23" s="58">
        <v>49200</v>
      </c>
      <c r="M23" s="58">
        <v>48631</v>
      </c>
      <c r="N23" s="58">
        <v>49187</v>
      </c>
      <c r="O23" s="58">
        <v>49200</v>
      </c>
      <c r="P23" s="58">
        <v>53845</v>
      </c>
      <c r="Q23" s="58">
        <v>53844</v>
      </c>
      <c r="R23" s="58">
        <v>53597</v>
      </c>
      <c r="S23" s="58">
        <v>53880</v>
      </c>
      <c r="T23" s="58">
        <v>55957</v>
      </c>
      <c r="U23" s="58">
        <v>55696</v>
      </c>
      <c r="W23" s="58">
        <f t="shared" si="67"/>
        <v>0</v>
      </c>
      <c r="X23" s="58">
        <f t="shared" si="68"/>
        <v>0</v>
      </c>
      <c r="Y23" s="58">
        <f t="shared" si="69"/>
        <v>149370</v>
      </c>
      <c r="Z23" s="58">
        <f t="shared" ref="Z23:Z67" si="70">SUM(N23:Q23)</f>
        <v>206076</v>
      </c>
      <c r="AA23" s="58">
        <f t="shared" ref="AA23:AA67" si="71">SUM(R23:V23)</f>
        <v>219130</v>
      </c>
      <c r="AB23" s="45" t="s">
        <v>9</v>
      </c>
      <c r="AD23" s="242">
        <f t="shared" ref="AD23:AD67" si="72">SUM(N23:Q23)-Z23</f>
        <v>0</v>
      </c>
      <c r="AE23" s="242">
        <f t="shared" ref="AE23:AE67" si="73">SUM(R23:V23)-AA23</f>
        <v>0</v>
      </c>
    </row>
    <row r="24" spans="1:31" ht="15.95" customHeight="1" outlineLevel="1" x14ac:dyDescent="0.2">
      <c r="A24" s="57" t="s">
        <v>87</v>
      </c>
      <c r="B24" s="58">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W24" s="58">
        <f t="shared" si="67"/>
        <v>0</v>
      </c>
      <c r="X24" s="58">
        <f t="shared" si="68"/>
        <v>0</v>
      </c>
      <c r="Y24" s="58">
        <f t="shared" si="69"/>
        <v>0</v>
      </c>
      <c r="Z24" s="58">
        <f t="shared" si="70"/>
        <v>0</v>
      </c>
      <c r="AA24" s="58">
        <f t="shared" si="71"/>
        <v>0</v>
      </c>
      <c r="AB24" s="45" t="s">
        <v>9</v>
      </c>
      <c r="AD24" s="242">
        <f t="shared" si="72"/>
        <v>0</v>
      </c>
      <c r="AE24" s="242">
        <f t="shared" si="73"/>
        <v>0</v>
      </c>
    </row>
    <row r="25" spans="1:31" ht="15.95" customHeight="1" outlineLevel="1" x14ac:dyDescent="0.2">
      <c r="A25" s="57" t="s">
        <v>88</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W25" s="58">
        <f t="shared" si="67"/>
        <v>0</v>
      </c>
      <c r="X25" s="58">
        <f t="shared" si="68"/>
        <v>0</v>
      </c>
      <c r="Y25" s="58">
        <f t="shared" si="69"/>
        <v>0</v>
      </c>
      <c r="Z25" s="58">
        <f t="shared" si="70"/>
        <v>0</v>
      </c>
      <c r="AA25" s="58">
        <f>SUM(R25:V25)</f>
        <v>0</v>
      </c>
      <c r="AB25" s="45" t="s">
        <v>9</v>
      </c>
      <c r="AD25" s="242">
        <f t="shared" si="72"/>
        <v>0</v>
      </c>
      <c r="AE25" s="242">
        <f t="shared" si="73"/>
        <v>0</v>
      </c>
    </row>
    <row r="26" spans="1:31" ht="15.95" customHeight="1" outlineLevel="1" x14ac:dyDescent="0.2">
      <c r="A26" s="57" t="s">
        <v>89</v>
      </c>
      <c r="B26" s="58">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W26" s="58">
        <f t="shared" si="67"/>
        <v>0</v>
      </c>
      <c r="X26" s="58">
        <f t="shared" si="68"/>
        <v>0</v>
      </c>
      <c r="Y26" s="58">
        <f t="shared" si="69"/>
        <v>0</v>
      </c>
      <c r="Z26" s="58">
        <f t="shared" si="70"/>
        <v>0</v>
      </c>
      <c r="AA26" s="58">
        <f>SUM(R26:V26)</f>
        <v>0</v>
      </c>
      <c r="AB26" s="45" t="s">
        <v>9</v>
      </c>
      <c r="AD26" s="242">
        <f t="shared" si="72"/>
        <v>0</v>
      </c>
      <c r="AE26" s="242">
        <f t="shared" si="73"/>
        <v>0</v>
      </c>
    </row>
    <row r="27" spans="1:31" ht="15.95" customHeight="1" outlineLevel="1" x14ac:dyDescent="0.2">
      <c r="A27" s="57" t="s">
        <v>90</v>
      </c>
      <c r="B27" s="58">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W27" s="58">
        <f t="shared" si="67"/>
        <v>0</v>
      </c>
      <c r="X27" s="58">
        <f t="shared" si="68"/>
        <v>0</v>
      </c>
      <c r="Y27" s="58">
        <f t="shared" si="69"/>
        <v>0</v>
      </c>
      <c r="Z27" s="58">
        <f t="shared" si="70"/>
        <v>0</v>
      </c>
      <c r="AA27" s="58">
        <f>SUM(R27:V27)</f>
        <v>0</v>
      </c>
      <c r="AB27" s="45" t="s">
        <v>9</v>
      </c>
      <c r="AD27" s="242">
        <f t="shared" si="72"/>
        <v>0</v>
      </c>
      <c r="AE27" s="242">
        <f t="shared" si="73"/>
        <v>0</v>
      </c>
    </row>
    <row r="28" spans="1:31" ht="15.95" customHeight="1" outlineLevel="1" x14ac:dyDescent="0.2">
      <c r="A28" s="57" t="s">
        <v>91</v>
      </c>
      <c r="B28" s="58">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W28" s="58">
        <f t="shared" si="67"/>
        <v>0</v>
      </c>
      <c r="X28" s="58">
        <f t="shared" si="68"/>
        <v>0</v>
      </c>
      <c r="Y28" s="58">
        <f t="shared" si="69"/>
        <v>0</v>
      </c>
      <c r="Z28" s="58">
        <f t="shared" si="70"/>
        <v>0</v>
      </c>
      <c r="AA28" s="58">
        <f t="shared" si="71"/>
        <v>0</v>
      </c>
      <c r="AB28" s="45" t="s">
        <v>9</v>
      </c>
      <c r="AD28" s="242">
        <f t="shared" si="72"/>
        <v>0</v>
      </c>
      <c r="AE28" s="242">
        <f t="shared" si="73"/>
        <v>0</v>
      </c>
    </row>
    <row r="29" spans="1:31" ht="15.95" customHeight="1" outlineLevel="1" x14ac:dyDescent="0.2">
      <c r="A29" s="55" t="s">
        <v>92</v>
      </c>
      <c r="B29" s="56">
        <v>0</v>
      </c>
      <c r="C29" s="56">
        <v>0</v>
      </c>
      <c r="D29" s="56">
        <v>0</v>
      </c>
      <c r="E29" s="56">
        <v>0</v>
      </c>
      <c r="F29" s="56">
        <v>0</v>
      </c>
      <c r="G29" s="56">
        <v>0</v>
      </c>
      <c r="H29" s="56">
        <v>0</v>
      </c>
      <c r="I29" s="56">
        <f t="shared" ref="I29:N29" si="74">SUM(I30:I39)</f>
        <v>0</v>
      </c>
      <c r="J29" s="56">
        <f t="shared" si="74"/>
        <v>-133</v>
      </c>
      <c r="K29" s="56">
        <f t="shared" si="74"/>
        <v>-5302</v>
      </c>
      <c r="L29" s="56">
        <f t="shared" si="74"/>
        <v>-5188</v>
      </c>
      <c r="M29" s="56">
        <f t="shared" si="74"/>
        <v>-5180</v>
      </c>
      <c r="N29" s="56">
        <f t="shared" si="74"/>
        <v>-5187</v>
      </c>
      <c r="O29" s="56">
        <f t="shared" ref="O29:S29" si="75">SUM(O30:O39)</f>
        <v>-5187</v>
      </c>
      <c r="P29" s="56">
        <f t="shared" si="75"/>
        <v>-5679</v>
      </c>
      <c r="Q29" s="56">
        <f t="shared" si="75"/>
        <v>-5676</v>
      </c>
      <c r="R29" s="56">
        <f t="shared" si="75"/>
        <v>-5651</v>
      </c>
      <c r="S29" s="56">
        <f t="shared" si="75"/>
        <v>-5682</v>
      </c>
      <c r="T29" s="56">
        <f t="shared" ref="T29:U29" si="76">SUM(T30:T39)</f>
        <v>-5901</v>
      </c>
      <c r="U29" s="56">
        <f t="shared" si="76"/>
        <v>-5873</v>
      </c>
      <c r="W29" s="56">
        <f t="shared" si="67"/>
        <v>0</v>
      </c>
      <c r="X29" s="56">
        <f t="shared" si="68"/>
        <v>0</v>
      </c>
      <c r="Y29" s="56">
        <f t="shared" si="69"/>
        <v>-15803</v>
      </c>
      <c r="Z29" s="56">
        <f t="shared" si="70"/>
        <v>-21729</v>
      </c>
      <c r="AA29" s="56">
        <f t="shared" si="71"/>
        <v>-23107</v>
      </c>
      <c r="AB29" s="56"/>
      <c r="AC29" s="56"/>
      <c r="AD29" s="242">
        <f t="shared" si="72"/>
        <v>0</v>
      </c>
      <c r="AE29" s="242">
        <f t="shared" si="73"/>
        <v>0</v>
      </c>
    </row>
    <row r="30" spans="1:31" ht="15.95" customHeight="1" outlineLevel="1" x14ac:dyDescent="0.2">
      <c r="A30" s="57" t="s">
        <v>93</v>
      </c>
      <c r="B30" s="58">
        <v>0</v>
      </c>
      <c r="C30" s="58">
        <v>0</v>
      </c>
      <c r="D30" s="58">
        <v>0</v>
      </c>
      <c r="E30" s="58">
        <v>0</v>
      </c>
      <c r="F30" s="58">
        <v>0</v>
      </c>
      <c r="G30" s="58">
        <v>0</v>
      </c>
      <c r="H30" s="58">
        <v>0</v>
      </c>
      <c r="I30" s="58">
        <v>0</v>
      </c>
      <c r="J30" s="58">
        <v>-9</v>
      </c>
      <c r="K30" s="58">
        <v>-841</v>
      </c>
      <c r="L30" s="58">
        <v>-812</v>
      </c>
      <c r="M30" s="58">
        <v>-812</v>
      </c>
      <c r="N30" s="58">
        <v>-812</v>
      </c>
      <c r="O30" s="58">
        <v>-811</v>
      </c>
      <c r="P30" s="58">
        <v>-889</v>
      </c>
      <c r="Q30" s="58">
        <v>-888</v>
      </c>
      <c r="R30" s="58">
        <v>-884</v>
      </c>
      <c r="S30" s="58">
        <v>-889</v>
      </c>
      <c r="T30" s="58">
        <v>-924</v>
      </c>
      <c r="U30" s="58">
        <v>-919</v>
      </c>
      <c r="W30" s="58">
        <f t="shared" si="67"/>
        <v>0</v>
      </c>
      <c r="X30" s="58">
        <f t="shared" si="68"/>
        <v>0</v>
      </c>
      <c r="Y30" s="58">
        <f t="shared" si="69"/>
        <v>-2474</v>
      </c>
      <c r="Z30" s="58">
        <f t="shared" si="70"/>
        <v>-3400</v>
      </c>
      <c r="AA30" s="58">
        <f t="shared" si="71"/>
        <v>-3616</v>
      </c>
      <c r="AB30" s="45" t="s">
        <v>9</v>
      </c>
      <c r="AD30" s="242">
        <f t="shared" si="72"/>
        <v>0</v>
      </c>
      <c r="AE30" s="242">
        <f t="shared" si="73"/>
        <v>0</v>
      </c>
    </row>
    <row r="31" spans="1:31" ht="15.95" customHeight="1" outlineLevel="1" x14ac:dyDescent="0.2">
      <c r="A31" s="57" t="s">
        <v>94</v>
      </c>
      <c r="B31" s="58">
        <v>0</v>
      </c>
      <c r="C31" s="58">
        <v>0</v>
      </c>
      <c r="D31" s="58">
        <v>0</v>
      </c>
      <c r="E31" s="58">
        <v>0</v>
      </c>
      <c r="F31" s="58">
        <v>0</v>
      </c>
      <c r="G31" s="58">
        <v>0</v>
      </c>
      <c r="H31" s="58">
        <v>0</v>
      </c>
      <c r="I31" s="58">
        <v>0</v>
      </c>
      <c r="J31" s="58">
        <v>-42</v>
      </c>
      <c r="K31" s="58">
        <v>-3875</v>
      </c>
      <c r="L31" s="58">
        <v>-3739</v>
      </c>
      <c r="M31" s="58">
        <v>-3739</v>
      </c>
      <c r="N31" s="58">
        <v>-3738</v>
      </c>
      <c r="O31" s="58">
        <v>-3739</v>
      </c>
      <c r="P31" s="58">
        <v>-4093</v>
      </c>
      <c r="Q31" s="58">
        <v>-4092</v>
      </c>
      <c r="R31" s="58">
        <v>-4073</v>
      </c>
      <c r="S31" s="58">
        <v>-4095</v>
      </c>
      <c r="T31" s="58">
        <v>-4253</v>
      </c>
      <c r="U31" s="58">
        <v>-4233</v>
      </c>
      <c r="W31" s="58">
        <f t="shared" si="67"/>
        <v>0</v>
      </c>
      <c r="X31" s="58">
        <f t="shared" si="68"/>
        <v>0</v>
      </c>
      <c r="Y31" s="58">
        <f t="shared" si="69"/>
        <v>-11395</v>
      </c>
      <c r="Z31" s="58">
        <f t="shared" si="70"/>
        <v>-15662</v>
      </c>
      <c r="AA31" s="58">
        <f t="shared" si="71"/>
        <v>-16654</v>
      </c>
      <c r="AB31" s="45" t="s">
        <v>9</v>
      </c>
      <c r="AD31" s="242">
        <f t="shared" si="72"/>
        <v>0</v>
      </c>
      <c r="AE31" s="242">
        <f t="shared" si="73"/>
        <v>0</v>
      </c>
    </row>
    <row r="32" spans="1:31" ht="15.95" customHeight="1" outlineLevel="1" x14ac:dyDescent="0.2">
      <c r="A32" s="57" t="s">
        <v>95</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W32" s="58">
        <f t="shared" si="67"/>
        <v>0</v>
      </c>
      <c r="X32" s="58">
        <f t="shared" si="68"/>
        <v>0</v>
      </c>
      <c r="Y32" s="58">
        <f t="shared" si="69"/>
        <v>0</v>
      </c>
      <c r="Z32" s="58">
        <f t="shared" si="70"/>
        <v>0</v>
      </c>
      <c r="AA32" s="58">
        <f t="shared" si="71"/>
        <v>0</v>
      </c>
      <c r="AB32" s="45" t="s">
        <v>9</v>
      </c>
      <c r="AD32" s="242">
        <f t="shared" si="72"/>
        <v>0</v>
      </c>
      <c r="AE32" s="242">
        <f t="shared" si="73"/>
        <v>0</v>
      </c>
    </row>
    <row r="33" spans="1:34" ht="15.95" customHeight="1" outlineLevel="1" x14ac:dyDescent="0.2">
      <c r="A33" s="57" t="s">
        <v>96</v>
      </c>
      <c r="B33" s="58">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W33" s="58">
        <f t="shared" si="67"/>
        <v>0</v>
      </c>
      <c r="X33" s="58">
        <f t="shared" si="68"/>
        <v>0</v>
      </c>
      <c r="Y33" s="58">
        <f t="shared" si="69"/>
        <v>0</v>
      </c>
      <c r="Z33" s="58">
        <f t="shared" si="70"/>
        <v>0</v>
      </c>
      <c r="AA33" s="58">
        <f t="shared" si="71"/>
        <v>0</v>
      </c>
      <c r="AB33" s="45" t="s">
        <v>9</v>
      </c>
      <c r="AD33" s="242">
        <f t="shared" si="72"/>
        <v>0</v>
      </c>
      <c r="AE33" s="242">
        <f t="shared" si="73"/>
        <v>0</v>
      </c>
    </row>
    <row r="34" spans="1:34" ht="15.95" customHeight="1" outlineLevel="1" x14ac:dyDescent="0.2">
      <c r="A34" s="57" t="s">
        <v>97</v>
      </c>
      <c r="B34" s="58">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W34" s="58">
        <f t="shared" si="67"/>
        <v>0</v>
      </c>
      <c r="X34" s="58">
        <f t="shared" si="68"/>
        <v>0</v>
      </c>
      <c r="Y34" s="58">
        <f t="shared" si="69"/>
        <v>0</v>
      </c>
      <c r="Z34" s="58">
        <f t="shared" si="70"/>
        <v>0</v>
      </c>
      <c r="AA34" s="58">
        <f t="shared" si="71"/>
        <v>0</v>
      </c>
      <c r="AB34" s="45" t="s">
        <v>9</v>
      </c>
      <c r="AD34" s="242">
        <f t="shared" si="72"/>
        <v>0</v>
      </c>
      <c r="AE34" s="242">
        <f t="shared" si="73"/>
        <v>0</v>
      </c>
    </row>
    <row r="35" spans="1:34" ht="15.95" customHeight="1" outlineLevel="1" x14ac:dyDescent="0.2">
      <c r="A35" s="57" t="s">
        <v>98</v>
      </c>
      <c r="B35" s="58">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W35" s="58">
        <f t="shared" si="67"/>
        <v>0</v>
      </c>
      <c r="X35" s="58">
        <f t="shared" si="68"/>
        <v>0</v>
      </c>
      <c r="Y35" s="58">
        <f t="shared" si="69"/>
        <v>0</v>
      </c>
      <c r="Z35" s="58">
        <f t="shared" si="70"/>
        <v>0</v>
      </c>
      <c r="AA35" s="58">
        <f t="shared" si="71"/>
        <v>0</v>
      </c>
      <c r="AB35" s="45" t="s">
        <v>9</v>
      </c>
      <c r="AD35" s="242">
        <f t="shared" si="72"/>
        <v>0</v>
      </c>
      <c r="AE35" s="242">
        <f t="shared" si="73"/>
        <v>0</v>
      </c>
    </row>
    <row r="36" spans="1:34" ht="15.95" customHeight="1" outlineLevel="1" x14ac:dyDescent="0.2">
      <c r="A36" s="57" t="s">
        <v>99</v>
      </c>
      <c r="B36" s="58">
        <v>0</v>
      </c>
      <c r="C36" s="58">
        <v>0</v>
      </c>
      <c r="D36" s="58">
        <v>0</v>
      </c>
      <c r="E36" s="58">
        <v>0</v>
      </c>
      <c r="F36" s="58">
        <v>0</v>
      </c>
      <c r="G36" s="58">
        <v>0</v>
      </c>
      <c r="H36" s="58">
        <v>0</v>
      </c>
      <c r="I36" s="58">
        <v>0</v>
      </c>
      <c r="J36" s="58">
        <v>-23</v>
      </c>
      <c r="K36" s="58">
        <v>-162</v>
      </c>
      <c r="L36" s="58">
        <v>-176</v>
      </c>
      <c r="M36" s="58">
        <v>-174</v>
      </c>
      <c r="N36" s="58">
        <v>-176</v>
      </c>
      <c r="O36" s="58">
        <v>-176</v>
      </c>
      <c r="P36" s="58">
        <v>-193</v>
      </c>
      <c r="Q36" s="58">
        <v>-192</v>
      </c>
      <c r="R36" s="58">
        <v>-192</v>
      </c>
      <c r="S36" s="58">
        <v>-193</v>
      </c>
      <c r="T36" s="58">
        <v>-200</v>
      </c>
      <c r="U36" s="58">
        <v>-199</v>
      </c>
      <c r="W36" s="58">
        <f t="shared" si="67"/>
        <v>0</v>
      </c>
      <c r="X36" s="58">
        <f t="shared" si="68"/>
        <v>0</v>
      </c>
      <c r="Y36" s="58">
        <f t="shared" si="69"/>
        <v>-535</v>
      </c>
      <c r="Z36" s="58">
        <f t="shared" si="70"/>
        <v>-737</v>
      </c>
      <c r="AA36" s="58">
        <f t="shared" si="71"/>
        <v>-784</v>
      </c>
      <c r="AB36" s="45" t="s">
        <v>9</v>
      </c>
      <c r="AD36" s="242">
        <f t="shared" si="72"/>
        <v>0</v>
      </c>
      <c r="AE36" s="242">
        <f t="shared" si="73"/>
        <v>0</v>
      </c>
    </row>
    <row r="37" spans="1:34" ht="15.95" customHeight="1" outlineLevel="1" x14ac:dyDescent="0.2">
      <c r="A37" s="57" t="s">
        <v>100</v>
      </c>
      <c r="B37" s="58">
        <v>0</v>
      </c>
      <c r="C37" s="58">
        <v>0</v>
      </c>
      <c r="D37" s="58">
        <v>0</v>
      </c>
      <c r="E37" s="58">
        <v>0</v>
      </c>
      <c r="F37" s="58">
        <v>0</v>
      </c>
      <c r="G37" s="58">
        <v>0</v>
      </c>
      <c r="H37" s="58">
        <v>0</v>
      </c>
      <c r="I37" s="58">
        <v>0</v>
      </c>
      <c r="J37" s="58">
        <v>-23</v>
      </c>
      <c r="K37" s="58">
        <v>-162</v>
      </c>
      <c r="L37" s="58">
        <v>-176</v>
      </c>
      <c r="M37" s="58">
        <v>-174</v>
      </c>
      <c r="N37" s="58">
        <v>-176</v>
      </c>
      <c r="O37" s="58">
        <v>-176</v>
      </c>
      <c r="P37" s="58">
        <v>-193</v>
      </c>
      <c r="Q37" s="58">
        <v>-192</v>
      </c>
      <c r="R37" s="58">
        <v>-192</v>
      </c>
      <c r="S37" s="58">
        <v>-193</v>
      </c>
      <c r="T37" s="58">
        <v>-200</v>
      </c>
      <c r="U37" s="58">
        <v>-199</v>
      </c>
      <c r="W37" s="58">
        <f t="shared" si="67"/>
        <v>0</v>
      </c>
      <c r="X37" s="58">
        <f t="shared" si="68"/>
        <v>0</v>
      </c>
      <c r="Y37" s="58">
        <f t="shared" si="69"/>
        <v>-535</v>
      </c>
      <c r="Z37" s="58">
        <f t="shared" si="70"/>
        <v>-737</v>
      </c>
      <c r="AA37" s="58">
        <f t="shared" si="71"/>
        <v>-784</v>
      </c>
      <c r="AB37" s="45" t="s">
        <v>9</v>
      </c>
      <c r="AD37" s="242">
        <f t="shared" si="72"/>
        <v>0</v>
      </c>
      <c r="AE37" s="242">
        <f t="shared" si="73"/>
        <v>0</v>
      </c>
    </row>
    <row r="38" spans="1:34" ht="15.95" customHeight="1" outlineLevel="1" x14ac:dyDescent="0.2">
      <c r="A38" s="57" t="s">
        <v>101</v>
      </c>
      <c r="B38" s="58">
        <v>0</v>
      </c>
      <c r="C38" s="58">
        <v>0</v>
      </c>
      <c r="D38" s="58">
        <v>0</v>
      </c>
      <c r="E38" s="58">
        <v>0</v>
      </c>
      <c r="F38" s="58">
        <v>0</v>
      </c>
      <c r="G38" s="58">
        <v>0</v>
      </c>
      <c r="H38" s="58">
        <v>0</v>
      </c>
      <c r="I38" s="58">
        <v>0</v>
      </c>
      <c r="J38" s="58">
        <v>-11</v>
      </c>
      <c r="K38" s="58">
        <v>-81</v>
      </c>
      <c r="L38" s="58">
        <v>-88</v>
      </c>
      <c r="M38" s="58">
        <v>-87</v>
      </c>
      <c r="N38" s="58">
        <v>-88</v>
      </c>
      <c r="O38" s="58">
        <v>-88</v>
      </c>
      <c r="P38" s="58">
        <v>-96</v>
      </c>
      <c r="Q38" s="58">
        <v>-97</v>
      </c>
      <c r="R38" s="58">
        <v>-96</v>
      </c>
      <c r="S38" s="58">
        <v>-96</v>
      </c>
      <c r="T38" s="58">
        <v>-100</v>
      </c>
      <c r="U38" s="58">
        <v>-100</v>
      </c>
      <c r="W38" s="58">
        <f t="shared" si="67"/>
        <v>0</v>
      </c>
      <c r="X38" s="58">
        <f t="shared" si="68"/>
        <v>0</v>
      </c>
      <c r="Y38" s="58">
        <f t="shared" si="69"/>
        <v>-267</v>
      </c>
      <c r="Z38" s="58">
        <f t="shared" si="70"/>
        <v>-369</v>
      </c>
      <c r="AA38" s="58">
        <f t="shared" si="71"/>
        <v>-392</v>
      </c>
      <c r="AB38" s="45" t="s">
        <v>9</v>
      </c>
      <c r="AD38" s="242">
        <f t="shared" si="72"/>
        <v>0</v>
      </c>
      <c r="AE38" s="242">
        <f t="shared" si="73"/>
        <v>0</v>
      </c>
    </row>
    <row r="39" spans="1:34" ht="15.95" customHeight="1" outlineLevel="1" x14ac:dyDescent="0.2">
      <c r="A39" s="57" t="s">
        <v>102</v>
      </c>
      <c r="B39" s="58">
        <v>0</v>
      </c>
      <c r="C39" s="58">
        <v>0</v>
      </c>
      <c r="D39" s="58">
        <v>0</v>
      </c>
      <c r="E39" s="58">
        <v>0</v>
      </c>
      <c r="F39" s="58">
        <v>0</v>
      </c>
      <c r="G39" s="58">
        <v>0</v>
      </c>
      <c r="H39" s="58">
        <v>0</v>
      </c>
      <c r="I39" s="58">
        <v>0</v>
      </c>
      <c r="J39" s="58">
        <v>-25</v>
      </c>
      <c r="K39" s="58">
        <v>-181</v>
      </c>
      <c r="L39" s="58">
        <v>-197</v>
      </c>
      <c r="M39" s="58">
        <v>-194</v>
      </c>
      <c r="N39" s="58">
        <v>-197</v>
      </c>
      <c r="O39" s="58">
        <v>-197</v>
      </c>
      <c r="P39" s="58">
        <v>-215</v>
      </c>
      <c r="Q39" s="58">
        <v>-215</v>
      </c>
      <c r="R39" s="58">
        <v>-214</v>
      </c>
      <c r="S39" s="58">
        <v>-216</v>
      </c>
      <c r="T39" s="58">
        <v>-224</v>
      </c>
      <c r="U39" s="58">
        <v>-223</v>
      </c>
      <c r="W39" s="58">
        <f t="shared" si="67"/>
        <v>0</v>
      </c>
      <c r="X39" s="58">
        <f t="shared" si="68"/>
        <v>0</v>
      </c>
      <c r="Y39" s="58">
        <f t="shared" si="69"/>
        <v>-597</v>
      </c>
      <c r="Z39" s="58">
        <f t="shared" si="70"/>
        <v>-824</v>
      </c>
      <c r="AA39" s="58">
        <f t="shared" si="71"/>
        <v>-877</v>
      </c>
      <c r="AB39" s="45" t="s">
        <v>9</v>
      </c>
      <c r="AD39" s="242">
        <f t="shared" si="72"/>
        <v>0</v>
      </c>
      <c r="AE39" s="242">
        <f t="shared" si="73"/>
        <v>0</v>
      </c>
    </row>
    <row r="40" spans="1:34" ht="15.95" customHeight="1" outlineLevel="1" x14ac:dyDescent="0.2">
      <c r="A40" s="55" t="s">
        <v>103</v>
      </c>
      <c r="B40" s="56">
        <f t="shared" ref="B40:H40" si="77">B22+B29</f>
        <v>0</v>
      </c>
      <c r="C40" s="56">
        <f t="shared" si="77"/>
        <v>0</v>
      </c>
      <c r="D40" s="56">
        <f t="shared" si="77"/>
        <v>0</v>
      </c>
      <c r="E40" s="56">
        <f t="shared" si="77"/>
        <v>0</v>
      </c>
      <c r="F40" s="56">
        <f t="shared" si="77"/>
        <v>0</v>
      </c>
      <c r="G40" s="56">
        <f t="shared" si="77"/>
        <v>0</v>
      </c>
      <c r="H40" s="56">
        <f t="shared" si="77"/>
        <v>0</v>
      </c>
      <c r="I40" s="56">
        <f t="shared" ref="I40:J40" si="78">I22+I29</f>
        <v>0</v>
      </c>
      <c r="J40" s="56">
        <f t="shared" si="78"/>
        <v>6232</v>
      </c>
      <c r="K40" s="56">
        <f t="shared" ref="K40:L40" si="79">K22+K29</f>
        <v>39872</v>
      </c>
      <c r="L40" s="56">
        <f t="shared" si="79"/>
        <v>44012</v>
      </c>
      <c r="M40" s="56">
        <f t="shared" ref="M40:N40" si="80">M22+M29</f>
        <v>43451</v>
      </c>
      <c r="N40" s="56">
        <f t="shared" si="80"/>
        <v>44000</v>
      </c>
      <c r="O40" s="56">
        <f t="shared" ref="O40:S40" si="81">O22+O29</f>
        <v>44013</v>
      </c>
      <c r="P40" s="56">
        <f t="shared" si="81"/>
        <v>48166</v>
      </c>
      <c r="Q40" s="56">
        <f t="shared" si="81"/>
        <v>48168</v>
      </c>
      <c r="R40" s="56">
        <f t="shared" si="81"/>
        <v>47946</v>
      </c>
      <c r="S40" s="56">
        <f t="shared" si="81"/>
        <v>48198</v>
      </c>
      <c r="T40" s="56">
        <f t="shared" ref="T40:U40" si="82">T22+T29</f>
        <v>50056</v>
      </c>
      <c r="U40" s="56">
        <f t="shared" si="82"/>
        <v>49823</v>
      </c>
      <c r="W40" s="56">
        <f t="shared" si="67"/>
        <v>0</v>
      </c>
      <c r="X40" s="56">
        <f t="shared" si="68"/>
        <v>0</v>
      </c>
      <c r="Y40" s="56">
        <f t="shared" si="69"/>
        <v>133567</v>
      </c>
      <c r="Z40" s="56">
        <f t="shared" si="70"/>
        <v>184347</v>
      </c>
      <c r="AA40" s="56">
        <f t="shared" si="71"/>
        <v>196023</v>
      </c>
      <c r="AB40" s="33" t="s">
        <v>9</v>
      </c>
      <c r="AC40" s="48"/>
      <c r="AD40" s="242">
        <f t="shared" si="72"/>
        <v>0</v>
      </c>
      <c r="AE40" s="242">
        <f t="shared" si="73"/>
        <v>0</v>
      </c>
    </row>
    <row r="41" spans="1:34" ht="15.95" customHeight="1" outlineLevel="1" x14ac:dyDescent="0.2">
      <c r="A41" s="55" t="s">
        <v>104</v>
      </c>
      <c r="B41" s="56">
        <v>0</v>
      </c>
      <c r="C41" s="56">
        <v>0</v>
      </c>
      <c r="D41" s="56">
        <v>0</v>
      </c>
      <c r="E41" s="56">
        <v>0</v>
      </c>
      <c r="F41" s="56">
        <v>0</v>
      </c>
      <c r="G41" s="56">
        <v>-5</v>
      </c>
      <c r="H41" s="56">
        <v>5</v>
      </c>
      <c r="I41" s="56">
        <f t="shared" ref="I41:N41" si="83">SUM(I42:I45)</f>
        <v>0</v>
      </c>
      <c r="J41" s="56">
        <f t="shared" si="83"/>
        <v>-4</v>
      </c>
      <c r="K41" s="56">
        <f t="shared" si="83"/>
        <v>-6083</v>
      </c>
      <c r="L41" s="56">
        <f t="shared" si="83"/>
        <v>-8273</v>
      </c>
      <c r="M41" s="56">
        <f t="shared" si="83"/>
        <v>-9025</v>
      </c>
      <c r="N41" s="56">
        <f t="shared" si="83"/>
        <v>-7977</v>
      </c>
      <c r="O41" s="56">
        <f t="shared" ref="O41:S41" si="84">SUM(O42:O45)</f>
        <v>-7572</v>
      </c>
      <c r="P41" s="56">
        <f t="shared" si="84"/>
        <v>-7987</v>
      </c>
      <c r="Q41" s="56">
        <f t="shared" si="84"/>
        <v>-8432</v>
      </c>
      <c r="R41" s="56">
        <f t="shared" si="84"/>
        <v>-8068</v>
      </c>
      <c r="S41" s="56">
        <f t="shared" si="84"/>
        <v>-8328</v>
      </c>
      <c r="T41" s="56">
        <f t="shared" ref="T41:U41" si="85">SUM(T42:T45)</f>
        <v>-7998</v>
      </c>
      <c r="U41" s="56">
        <f t="shared" si="85"/>
        <v>-8820</v>
      </c>
      <c r="W41" s="56">
        <f t="shared" si="67"/>
        <v>0</v>
      </c>
      <c r="X41" s="56">
        <f t="shared" si="68"/>
        <v>0</v>
      </c>
      <c r="Y41" s="56">
        <f t="shared" si="69"/>
        <v>-23385</v>
      </c>
      <c r="Z41" s="56">
        <f t="shared" si="70"/>
        <v>-31968</v>
      </c>
      <c r="AA41" s="56">
        <f t="shared" si="71"/>
        <v>-33214</v>
      </c>
      <c r="AB41" s="45" t="s">
        <v>9</v>
      </c>
      <c r="AD41" s="242">
        <f t="shared" si="72"/>
        <v>0</v>
      </c>
      <c r="AE41" s="242">
        <f t="shared" si="73"/>
        <v>0</v>
      </c>
    </row>
    <row r="42" spans="1:34" ht="15.95" customHeight="1" outlineLevel="1" x14ac:dyDescent="0.2">
      <c r="A42" s="57" t="s">
        <v>105</v>
      </c>
      <c r="B42" s="58">
        <v>0</v>
      </c>
      <c r="C42" s="58">
        <v>0</v>
      </c>
      <c r="D42" s="58">
        <v>0</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W42" s="58">
        <f t="shared" si="67"/>
        <v>0</v>
      </c>
      <c r="X42" s="58">
        <f t="shared" si="68"/>
        <v>0</v>
      </c>
      <c r="Y42" s="58">
        <f t="shared" si="69"/>
        <v>0</v>
      </c>
      <c r="Z42" s="58">
        <f t="shared" si="70"/>
        <v>0</v>
      </c>
      <c r="AA42" s="58">
        <f t="shared" si="71"/>
        <v>0</v>
      </c>
      <c r="AB42" s="45" t="s">
        <v>9</v>
      </c>
      <c r="AD42" s="242">
        <f t="shared" si="72"/>
        <v>0</v>
      </c>
      <c r="AE42" s="242">
        <f t="shared" si="73"/>
        <v>0</v>
      </c>
    </row>
    <row r="43" spans="1:34" ht="15.95" customHeight="1" outlineLevel="1" x14ac:dyDescent="0.2">
      <c r="A43" s="57" t="s">
        <v>106</v>
      </c>
      <c r="B43" s="58">
        <v>0</v>
      </c>
      <c r="C43" s="58">
        <v>0</v>
      </c>
      <c r="D43" s="58">
        <v>0</v>
      </c>
      <c r="E43" s="58">
        <v>0</v>
      </c>
      <c r="F43" s="58">
        <v>0</v>
      </c>
      <c r="G43" s="58">
        <v>-5</v>
      </c>
      <c r="H43" s="58">
        <v>5</v>
      </c>
      <c r="I43" s="58">
        <v>0</v>
      </c>
      <c r="J43" s="58">
        <v>-4</v>
      </c>
      <c r="K43" s="58">
        <v>-1837</v>
      </c>
      <c r="L43" s="58">
        <v>-1904</v>
      </c>
      <c r="M43" s="58">
        <v>-2656</v>
      </c>
      <c r="N43" s="58">
        <v>-1608</v>
      </c>
      <c r="O43" s="58">
        <v>-1203</v>
      </c>
      <c r="P43" s="58">
        <v>-1617</v>
      </c>
      <c r="Q43" s="58">
        <v>-2063</v>
      </c>
      <c r="R43" s="58">
        <v>-1699</v>
      </c>
      <c r="S43" s="58">
        <v>-1959</v>
      </c>
      <c r="T43" s="58">
        <v>-1655</v>
      </c>
      <c r="U43" s="58">
        <v>-2456</v>
      </c>
      <c r="W43" s="58">
        <f t="shared" si="67"/>
        <v>0</v>
      </c>
      <c r="X43" s="58">
        <f t="shared" si="68"/>
        <v>0</v>
      </c>
      <c r="Y43" s="58">
        <f t="shared" si="69"/>
        <v>-6401</v>
      </c>
      <c r="Z43" s="58">
        <f t="shared" si="70"/>
        <v>-6491</v>
      </c>
      <c r="AA43" s="58">
        <f t="shared" si="71"/>
        <v>-7769</v>
      </c>
      <c r="AB43" s="45" t="s">
        <v>9</v>
      </c>
      <c r="AD43" s="242">
        <f t="shared" si="72"/>
        <v>0</v>
      </c>
      <c r="AE43" s="242">
        <f t="shared" si="73"/>
        <v>0</v>
      </c>
    </row>
    <row r="44" spans="1:34" ht="15.95" customHeight="1" outlineLevel="1" x14ac:dyDescent="0.2">
      <c r="A44" s="57" t="s">
        <v>107</v>
      </c>
      <c r="B44" s="58">
        <v>0</v>
      </c>
      <c r="C44" s="58">
        <v>0</v>
      </c>
      <c r="D44" s="58">
        <v>0</v>
      </c>
      <c r="E44" s="58">
        <v>0</v>
      </c>
      <c r="F44" s="58">
        <v>0</v>
      </c>
      <c r="G44" s="58">
        <v>0</v>
      </c>
      <c r="H44" s="58">
        <v>0</v>
      </c>
      <c r="I44" s="58">
        <v>0</v>
      </c>
      <c r="J44" s="58">
        <v>0</v>
      </c>
      <c r="K44" s="58">
        <v>0</v>
      </c>
      <c r="L44" s="58">
        <v>0</v>
      </c>
      <c r="M44" s="58">
        <v>0</v>
      </c>
      <c r="N44" s="58">
        <v>0</v>
      </c>
      <c r="O44" s="58">
        <v>0</v>
      </c>
      <c r="P44" s="58">
        <v>0</v>
      </c>
      <c r="Q44" s="58">
        <v>0</v>
      </c>
      <c r="R44" s="58">
        <v>0</v>
      </c>
      <c r="S44" s="58">
        <v>0</v>
      </c>
      <c r="T44" s="58">
        <v>0</v>
      </c>
      <c r="U44" s="58">
        <v>0</v>
      </c>
      <c r="W44" s="58">
        <f t="shared" si="67"/>
        <v>0</v>
      </c>
      <c r="X44" s="58">
        <f t="shared" si="68"/>
        <v>0</v>
      </c>
      <c r="Y44" s="58">
        <f t="shared" si="69"/>
        <v>0</v>
      </c>
      <c r="Z44" s="58">
        <f t="shared" si="70"/>
        <v>0</v>
      </c>
      <c r="AA44" s="58">
        <f t="shared" si="71"/>
        <v>0</v>
      </c>
      <c r="AB44" s="45" t="s">
        <v>9</v>
      </c>
      <c r="AD44" s="242">
        <f t="shared" si="72"/>
        <v>0</v>
      </c>
      <c r="AE44" s="242">
        <f t="shared" si="73"/>
        <v>0</v>
      </c>
    </row>
    <row r="45" spans="1:34" ht="15.95" customHeight="1" outlineLevel="1" x14ac:dyDescent="0.2">
      <c r="A45" s="57" t="s">
        <v>108</v>
      </c>
      <c r="B45" s="58">
        <v>0</v>
      </c>
      <c r="C45" s="58">
        <v>0</v>
      </c>
      <c r="D45" s="58">
        <v>0</v>
      </c>
      <c r="E45" s="58">
        <v>0</v>
      </c>
      <c r="F45" s="58">
        <v>0</v>
      </c>
      <c r="G45" s="58">
        <v>0</v>
      </c>
      <c r="H45" s="58">
        <v>0</v>
      </c>
      <c r="I45" s="58">
        <v>0</v>
      </c>
      <c r="J45" s="58">
        <v>0</v>
      </c>
      <c r="K45" s="58">
        <v>-4246</v>
      </c>
      <c r="L45" s="58">
        <v>-6369</v>
      </c>
      <c r="M45" s="58">
        <v>-6369</v>
      </c>
      <c r="N45" s="58">
        <v>-6369</v>
      </c>
      <c r="O45" s="58">
        <v>-6369</v>
      </c>
      <c r="P45" s="58">
        <v>-6370</v>
      </c>
      <c r="Q45" s="58">
        <v>-6369</v>
      </c>
      <c r="R45" s="58">
        <v>-6369</v>
      </c>
      <c r="S45" s="58">
        <v>-6369</v>
      </c>
      <c r="T45" s="58">
        <v>-6343</v>
      </c>
      <c r="U45" s="58">
        <v>-6364</v>
      </c>
      <c r="W45" s="58">
        <f t="shared" si="67"/>
        <v>0</v>
      </c>
      <c r="X45" s="58">
        <f t="shared" si="68"/>
        <v>0</v>
      </c>
      <c r="Y45" s="58">
        <f t="shared" si="69"/>
        <v>-16984</v>
      </c>
      <c r="Z45" s="58">
        <f t="shared" si="70"/>
        <v>-25477</v>
      </c>
      <c r="AA45" s="58">
        <f t="shared" si="71"/>
        <v>-25445</v>
      </c>
      <c r="AB45" s="45" t="s">
        <v>9</v>
      </c>
      <c r="AD45" s="242">
        <f t="shared" si="72"/>
        <v>0</v>
      </c>
      <c r="AE45" s="242">
        <f t="shared" si="73"/>
        <v>0</v>
      </c>
    </row>
    <row r="46" spans="1:34" ht="15.95" customHeight="1" outlineLevel="1" x14ac:dyDescent="0.2">
      <c r="A46" s="55" t="s">
        <v>109</v>
      </c>
      <c r="B46" s="56">
        <v>-1</v>
      </c>
      <c r="C46" s="56">
        <v>-15</v>
      </c>
      <c r="D46" s="56">
        <v>-15</v>
      </c>
      <c r="E46" s="56">
        <v>-18</v>
      </c>
      <c r="F46" s="56">
        <v>-5</v>
      </c>
      <c r="G46" s="56">
        <v>-18</v>
      </c>
      <c r="H46" s="56">
        <v>-140</v>
      </c>
      <c r="I46" s="56">
        <f t="shared" ref="I46:N46" si="86">SUM(I47:I52)</f>
        <v>-28</v>
      </c>
      <c r="J46" s="56">
        <f t="shared" si="86"/>
        <v>-1</v>
      </c>
      <c r="K46" s="56">
        <f t="shared" si="86"/>
        <v>-1054</v>
      </c>
      <c r="L46" s="56">
        <f t="shared" si="86"/>
        <v>-649</v>
      </c>
      <c r="M46" s="56">
        <f t="shared" si="86"/>
        <v>-903</v>
      </c>
      <c r="N46" s="56">
        <f t="shared" si="86"/>
        <v>-743</v>
      </c>
      <c r="O46" s="56">
        <f t="shared" ref="O46:S46" si="87">SUM(O47:O52)</f>
        <v>-488</v>
      </c>
      <c r="P46" s="56">
        <f t="shared" si="87"/>
        <v>-1268</v>
      </c>
      <c r="Q46" s="56">
        <f t="shared" si="87"/>
        <v>-1423</v>
      </c>
      <c r="R46" s="56">
        <f t="shared" si="87"/>
        <v>-843</v>
      </c>
      <c r="S46" s="56">
        <f t="shared" si="87"/>
        <v>-1360</v>
      </c>
      <c r="T46" s="56">
        <f t="shared" ref="T46:U46" si="88">SUM(T47:T52)</f>
        <v>-1306</v>
      </c>
      <c r="U46" s="56">
        <f t="shared" si="88"/>
        <v>-1267</v>
      </c>
      <c r="W46" s="56">
        <f t="shared" si="67"/>
        <v>-49</v>
      </c>
      <c r="X46" s="56">
        <f t="shared" si="68"/>
        <v>-191</v>
      </c>
      <c r="Y46" s="56">
        <f t="shared" si="69"/>
        <v>-2607</v>
      </c>
      <c r="Z46" s="56">
        <f t="shared" si="70"/>
        <v>-3922</v>
      </c>
      <c r="AA46" s="58">
        <f t="shared" si="71"/>
        <v>-4776</v>
      </c>
      <c r="AB46" s="45" t="s">
        <v>9</v>
      </c>
      <c r="AD46" s="242">
        <f t="shared" si="72"/>
        <v>0</v>
      </c>
      <c r="AE46" s="242">
        <f t="shared" si="73"/>
        <v>0</v>
      </c>
      <c r="AF46" s="142"/>
      <c r="AH46" s="142"/>
    </row>
    <row r="47" spans="1:34" ht="15.95" customHeight="1" outlineLevel="1" x14ac:dyDescent="0.2">
      <c r="A47" s="57" t="s">
        <v>110</v>
      </c>
      <c r="B47" s="58">
        <v>-1</v>
      </c>
      <c r="C47" s="58">
        <v>-15</v>
      </c>
      <c r="D47" s="58">
        <v>-15</v>
      </c>
      <c r="E47" s="58">
        <v>-18</v>
      </c>
      <c r="F47" s="58">
        <v>-5</v>
      </c>
      <c r="G47" s="58">
        <v>-18</v>
      </c>
      <c r="H47" s="58">
        <v>-140</v>
      </c>
      <c r="I47" s="58">
        <v>-28</v>
      </c>
      <c r="J47" s="58">
        <v>-1</v>
      </c>
      <c r="K47" s="58">
        <v>-377</v>
      </c>
      <c r="L47" s="58">
        <v>-293</v>
      </c>
      <c r="M47" s="58">
        <v>-164</v>
      </c>
      <c r="N47" s="58">
        <v>-382</v>
      </c>
      <c r="O47" s="58">
        <v>-312</v>
      </c>
      <c r="P47" s="58">
        <v>-618</v>
      </c>
      <c r="Q47" s="58">
        <v>-753</v>
      </c>
      <c r="R47" s="58">
        <v>-404</v>
      </c>
      <c r="S47" s="58">
        <v>-372</v>
      </c>
      <c r="T47" s="58">
        <v>-520</v>
      </c>
      <c r="U47" s="58">
        <v>-402</v>
      </c>
      <c r="W47" s="58">
        <f t="shared" si="67"/>
        <v>-49</v>
      </c>
      <c r="X47" s="58">
        <f t="shared" si="68"/>
        <v>-191</v>
      </c>
      <c r="Y47" s="58">
        <f t="shared" si="69"/>
        <v>-835</v>
      </c>
      <c r="Z47" s="58">
        <f t="shared" si="70"/>
        <v>-2065</v>
      </c>
      <c r="AA47" s="58">
        <f t="shared" si="71"/>
        <v>-1698</v>
      </c>
      <c r="AB47" s="45" t="s">
        <v>9</v>
      </c>
      <c r="AD47" s="242">
        <f t="shared" si="72"/>
        <v>0</v>
      </c>
      <c r="AE47" s="242">
        <f t="shared" si="73"/>
        <v>0</v>
      </c>
    </row>
    <row r="48" spans="1:34" ht="15.95" customHeight="1" outlineLevel="1" x14ac:dyDescent="0.2">
      <c r="A48" s="57" t="s">
        <v>111</v>
      </c>
      <c r="B48" s="58">
        <v>0</v>
      </c>
      <c r="C48" s="58">
        <v>0</v>
      </c>
      <c r="D48" s="58">
        <v>0</v>
      </c>
      <c r="E48" s="58">
        <v>0</v>
      </c>
      <c r="F48" s="58">
        <v>0</v>
      </c>
      <c r="G48" s="58">
        <v>0</v>
      </c>
      <c r="H48" s="58">
        <v>0</v>
      </c>
      <c r="I48" s="58">
        <v>0</v>
      </c>
      <c r="J48" s="58">
        <v>0</v>
      </c>
      <c r="K48" s="58">
        <v>0</v>
      </c>
      <c r="L48" s="58">
        <v>0</v>
      </c>
      <c r="M48" s="58">
        <v>0</v>
      </c>
      <c r="N48" s="58">
        <v>0</v>
      </c>
      <c r="O48" s="58">
        <v>0</v>
      </c>
      <c r="P48" s="58">
        <v>0</v>
      </c>
      <c r="Q48" s="58">
        <v>0</v>
      </c>
      <c r="R48" s="58">
        <v>0</v>
      </c>
      <c r="S48" s="58">
        <v>0</v>
      </c>
      <c r="T48" s="58">
        <v>0</v>
      </c>
      <c r="U48" s="58">
        <v>0</v>
      </c>
      <c r="W48" s="58">
        <f t="shared" si="67"/>
        <v>0</v>
      </c>
      <c r="X48" s="58">
        <f t="shared" si="68"/>
        <v>0</v>
      </c>
      <c r="Y48" s="58">
        <f t="shared" si="69"/>
        <v>0</v>
      </c>
      <c r="Z48" s="58">
        <f t="shared" si="70"/>
        <v>0</v>
      </c>
      <c r="AA48" s="58">
        <f t="shared" si="71"/>
        <v>0</v>
      </c>
      <c r="AB48" s="45" t="s">
        <v>9</v>
      </c>
      <c r="AD48" s="242">
        <f t="shared" si="72"/>
        <v>0</v>
      </c>
      <c r="AE48" s="242">
        <f t="shared" si="73"/>
        <v>0</v>
      </c>
    </row>
    <row r="49" spans="1:31" ht="15.95" customHeight="1" outlineLevel="1" x14ac:dyDescent="0.2">
      <c r="A49" s="57" t="s">
        <v>112</v>
      </c>
      <c r="B49" s="58">
        <v>0</v>
      </c>
      <c r="C49" s="58">
        <v>0</v>
      </c>
      <c r="D49" s="58">
        <v>0</v>
      </c>
      <c r="E49" s="58">
        <v>0</v>
      </c>
      <c r="F49" s="58">
        <v>0</v>
      </c>
      <c r="G49" s="58">
        <v>0</v>
      </c>
      <c r="H49" s="58">
        <v>0</v>
      </c>
      <c r="I49" s="58">
        <v>0</v>
      </c>
      <c r="J49" s="58">
        <v>0</v>
      </c>
      <c r="K49" s="58">
        <v>-677</v>
      </c>
      <c r="L49" s="58">
        <v>-356</v>
      </c>
      <c r="M49" s="58">
        <v>-739</v>
      </c>
      <c r="N49" s="58">
        <v>-361</v>
      </c>
      <c r="O49" s="58">
        <v>-176</v>
      </c>
      <c r="P49" s="58">
        <v>-650</v>
      </c>
      <c r="Q49" s="58">
        <v>-670</v>
      </c>
      <c r="R49" s="58">
        <v>-439</v>
      </c>
      <c r="S49" s="58">
        <v>-988</v>
      </c>
      <c r="T49" s="58">
        <v>-786</v>
      </c>
      <c r="U49" s="58">
        <v>-865</v>
      </c>
      <c r="W49" s="58">
        <f t="shared" si="67"/>
        <v>0</v>
      </c>
      <c r="X49" s="58">
        <f t="shared" si="68"/>
        <v>0</v>
      </c>
      <c r="Y49" s="58">
        <f t="shared" si="69"/>
        <v>-1772</v>
      </c>
      <c r="Z49" s="58">
        <f t="shared" si="70"/>
        <v>-1857</v>
      </c>
      <c r="AA49" s="58">
        <f t="shared" si="71"/>
        <v>-3078</v>
      </c>
      <c r="AB49" s="45" t="s">
        <v>9</v>
      </c>
      <c r="AD49" s="242">
        <f t="shared" si="72"/>
        <v>0</v>
      </c>
      <c r="AE49" s="242">
        <f t="shared" si="73"/>
        <v>0</v>
      </c>
    </row>
    <row r="50" spans="1:31" ht="15.95" customHeight="1" outlineLevel="1" x14ac:dyDescent="0.2">
      <c r="A50" s="57" t="s">
        <v>113</v>
      </c>
      <c r="B50" s="58">
        <v>0</v>
      </c>
      <c r="C50" s="58">
        <v>0</v>
      </c>
      <c r="D50" s="58">
        <v>0</v>
      </c>
      <c r="E50" s="58">
        <v>0</v>
      </c>
      <c r="F50" s="58">
        <v>0</v>
      </c>
      <c r="G50" s="58">
        <v>0</v>
      </c>
      <c r="H50" s="58">
        <v>0</v>
      </c>
      <c r="I50" s="58">
        <v>0</v>
      </c>
      <c r="J50" s="58">
        <v>0</v>
      </c>
      <c r="K50" s="58">
        <v>0</v>
      </c>
      <c r="L50" s="58">
        <v>0</v>
      </c>
      <c r="M50" s="58">
        <v>0</v>
      </c>
      <c r="N50" s="58">
        <v>0</v>
      </c>
      <c r="O50" s="58">
        <v>0</v>
      </c>
      <c r="P50" s="58">
        <v>0</v>
      </c>
      <c r="Q50" s="58">
        <v>0</v>
      </c>
      <c r="R50" s="58">
        <v>0</v>
      </c>
      <c r="S50" s="58">
        <v>0</v>
      </c>
      <c r="T50" s="58">
        <v>0</v>
      </c>
      <c r="U50" s="58">
        <v>0</v>
      </c>
      <c r="W50" s="58">
        <f t="shared" si="67"/>
        <v>0</v>
      </c>
      <c r="X50" s="58">
        <f t="shared" si="68"/>
        <v>0</v>
      </c>
      <c r="Y50" s="58">
        <f t="shared" si="69"/>
        <v>0</v>
      </c>
      <c r="Z50" s="58">
        <f t="shared" si="70"/>
        <v>0</v>
      </c>
      <c r="AA50" s="58">
        <f t="shared" si="71"/>
        <v>0</v>
      </c>
      <c r="AB50" s="45" t="s">
        <v>9</v>
      </c>
      <c r="AD50" s="242">
        <f t="shared" si="72"/>
        <v>0</v>
      </c>
      <c r="AE50" s="242">
        <f t="shared" si="73"/>
        <v>0</v>
      </c>
    </row>
    <row r="51" spans="1:31" ht="15.95" customHeight="1" outlineLevel="1" x14ac:dyDescent="0.2">
      <c r="A51" s="57" t="s">
        <v>114</v>
      </c>
      <c r="B51" s="58">
        <v>0</v>
      </c>
      <c r="C51" s="58">
        <v>0</v>
      </c>
      <c r="D51" s="58">
        <v>0</v>
      </c>
      <c r="E51" s="58">
        <v>0</v>
      </c>
      <c r="F51" s="58">
        <v>0</v>
      </c>
      <c r="G51" s="58">
        <v>0</v>
      </c>
      <c r="H51" s="58">
        <v>0</v>
      </c>
      <c r="I51" s="58">
        <v>0</v>
      </c>
      <c r="J51" s="58">
        <v>0</v>
      </c>
      <c r="K51" s="58">
        <v>0</v>
      </c>
      <c r="L51" s="58">
        <v>0</v>
      </c>
      <c r="M51" s="58">
        <v>0</v>
      </c>
      <c r="N51" s="58">
        <v>0</v>
      </c>
      <c r="O51" s="58">
        <v>0</v>
      </c>
      <c r="P51" s="58">
        <v>0</v>
      </c>
      <c r="Q51" s="58">
        <v>0</v>
      </c>
      <c r="R51" s="58">
        <v>0</v>
      </c>
      <c r="S51" s="58">
        <v>0</v>
      </c>
      <c r="T51" s="58">
        <v>0</v>
      </c>
      <c r="U51" s="58">
        <v>0</v>
      </c>
      <c r="W51" s="58">
        <f t="shared" si="67"/>
        <v>0</v>
      </c>
      <c r="X51" s="58">
        <f t="shared" si="68"/>
        <v>0</v>
      </c>
      <c r="Y51" s="58">
        <f t="shared" si="69"/>
        <v>0</v>
      </c>
      <c r="Z51" s="58">
        <f t="shared" si="70"/>
        <v>0</v>
      </c>
      <c r="AA51" s="58">
        <f t="shared" si="71"/>
        <v>0</v>
      </c>
      <c r="AB51" s="45" t="s">
        <v>9</v>
      </c>
      <c r="AD51" s="242">
        <f t="shared" si="72"/>
        <v>0</v>
      </c>
      <c r="AE51" s="242">
        <f t="shared" si="73"/>
        <v>0</v>
      </c>
    </row>
    <row r="52" spans="1:31" ht="15.95" customHeight="1" outlineLevel="1" x14ac:dyDescent="0.2">
      <c r="A52" s="57" t="s">
        <v>115</v>
      </c>
      <c r="B52" s="58">
        <v>0</v>
      </c>
      <c r="C52" s="58">
        <v>0</v>
      </c>
      <c r="D52" s="58">
        <v>0</v>
      </c>
      <c r="E52" s="58">
        <v>0</v>
      </c>
      <c r="F52" s="58">
        <v>0</v>
      </c>
      <c r="G52" s="58">
        <v>0</v>
      </c>
      <c r="H52" s="58">
        <v>0</v>
      </c>
      <c r="I52" s="58">
        <v>0</v>
      </c>
      <c r="J52" s="58">
        <v>0</v>
      </c>
      <c r="K52" s="58">
        <v>0</v>
      </c>
      <c r="L52" s="58">
        <v>0</v>
      </c>
      <c r="M52" s="58">
        <v>0</v>
      </c>
      <c r="N52" s="58">
        <v>0</v>
      </c>
      <c r="O52" s="58">
        <v>0</v>
      </c>
      <c r="P52" s="58">
        <v>0</v>
      </c>
      <c r="Q52" s="58">
        <v>0</v>
      </c>
      <c r="R52" s="58">
        <v>0</v>
      </c>
      <c r="S52" s="58">
        <v>0</v>
      </c>
      <c r="T52" s="58">
        <v>0</v>
      </c>
      <c r="U52" s="58">
        <v>0</v>
      </c>
      <c r="W52" s="58">
        <f t="shared" si="67"/>
        <v>0</v>
      </c>
      <c r="X52" s="58">
        <f t="shared" si="68"/>
        <v>0</v>
      </c>
      <c r="Y52" s="58">
        <f t="shared" si="69"/>
        <v>0</v>
      </c>
      <c r="Z52" s="58">
        <f t="shared" si="70"/>
        <v>0</v>
      </c>
      <c r="AA52" s="58">
        <f t="shared" si="71"/>
        <v>0</v>
      </c>
      <c r="AB52" s="45" t="s">
        <v>9</v>
      </c>
      <c r="AD52" s="242">
        <f t="shared" si="72"/>
        <v>0</v>
      </c>
      <c r="AE52" s="242">
        <f t="shared" si="73"/>
        <v>0</v>
      </c>
    </row>
    <row r="53" spans="1:31" ht="15.95" customHeight="1" outlineLevel="1" x14ac:dyDescent="0.2">
      <c r="A53" s="59" t="s">
        <v>116</v>
      </c>
      <c r="B53" s="56">
        <f t="shared" ref="B53:H53" si="89">B40+B41+B46</f>
        <v>-1</v>
      </c>
      <c r="C53" s="56">
        <f t="shared" si="89"/>
        <v>-15</v>
      </c>
      <c r="D53" s="56">
        <f t="shared" si="89"/>
        <v>-15</v>
      </c>
      <c r="E53" s="56">
        <f t="shared" si="89"/>
        <v>-18</v>
      </c>
      <c r="F53" s="56">
        <f t="shared" si="89"/>
        <v>-5</v>
      </c>
      <c r="G53" s="56">
        <f t="shared" si="89"/>
        <v>-23</v>
      </c>
      <c r="H53" s="56">
        <f t="shared" si="89"/>
        <v>-135</v>
      </c>
      <c r="I53" s="56">
        <f t="shared" ref="I53:J53" si="90">I40+I41+I46</f>
        <v>-28</v>
      </c>
      <c r="J53" s="56">
        <f t="shared" si="90"/>
        <v>6227</v>
      </c>
      <c r="K53" s="56">
        <f t="shared" ref="K53:L53" si="91">K40+K41+K46</f>
        <v>32735</v>
      </c>
      <c r="L53" s="56">
        <f t="shared" si="91"/>
        <v>35090</v>
      </c>
      <c r="M53" s="56">
        <f t="shared" ref="M53:N53" si="92">M40+M41+M46</f>
        <v>33523</v>
      </c>
      <c r="N53" s="56">
        <f t="shared" si="92"/>
        <v>35280</v>
      </c>
      <c r="O53" s="56">
        <f t="shared" ref="O53:S53" si="93">O40+O41+O46</f>
        <v>35953</v>
      </c>
      <c r="P53" s="56">
        <f t="shared" si="93"/>
        <v>38911</v>
      </c>
      <c r="Q53" s="56">
        <f t="shared" si="93"/>
        <v>38313</v>
      </c>
      <c r="R53" s="56">
        <f t="shared" si="93"/>
        <v>39035</v>
      </c>
      <c r="S53" s="56">
        <f t="shared" si="93"/>
        <v>38510</v>
      </c>
      <c r="T53" s="56">
        <f t="shared" ref="T53:U53" si="94">T40+T41+T46</f>
        <v>40752</v>
      </c>
      <c r="U53" s="56">
        <f t="shared" si="94"/>
        <v>39736</v>
      </c>
      <c r="W53" s="56">
        <f t="shared" si="67"/>
        <v>-49</v>
      </c>
      <c r="X53" s="56">
        <f t="shared" si="68"/>
        <v>-191</v>
      </c>
      <c r="Y53" s="56">
        <f t="shared" si="69"/>
        <v>107575</v>
      </c>
      <c r="Z53" s="56">
        <f t="shared" si="70"/>
        <v>148457</v>
      </c>
      <c r="AA53" s="56">
        <f t="shared" si="71"/>
        <v>158033</v>
      </c>
      <c r="AB53" s="45" t="s">
        <v>9</v>
      </c>
      <c r="AD53" s="242">
        <f t="shared" si="72"/>
        <v>0</v>
      </c>
      <c r="AE53" s="242">
        <f t="shared" si="73"/>
        <v>0</v>
      </c>
    </row>
    <row r="54" spans="1:31" ht="15.95" customHeight="1" outlineLevel="1" x14ac:dyDescent="0.2">
      <c r="A54" s="60" t="s">
        <v>117</v>
      </c>
      <c r="B54" s="56">
        <v>0</v>
      </c>
      <c r="C54" s="56">
        <v>0</v>
      </c>
      <c r="D54" s="56">
        <v>0</v>
      </c>
      <c r="E54" s="56">
        <v>0</v>
      </c>
      <c r="F54" s="56">
        <v>0</v>
      </c>
      <c r="G54" s="56">
        <v>0</v>
      </c>
      <c r="H54" s="56">
        <v>0</v>
      </c>
      <c r="I54" s="56">
        <v>0</v>
      </c>
      <c r="J54" s="56">
        <f t="shared" ref="J54:O54" si="95">SUM(J55:J57)</f>
        <v>-6067</v>
      </c>
      <c r="K54" s="56">
        <f t="shared" si="95"/>
        <v>-29500</v>
      </c>
      <c r="L54" s="56">
        <f t="shared" si="95"/>
        <v>-38345</v>
      </c>
      <c r="M54" s="56">
        <f t="shared" si="95"/>
        <v>-41264</v>
      </c>
      <c r="N54" s="56">
        <f t="shared" si="95"/>
        <v>-39076</v>
      </c>
      <c r="O54" s="56">
        <f t="shared" si="95"/>
        <v>-41601</v>
      </c>
      <c r="P54" s="56">
        <f t="shared" ref="P54:S54" si="96">SUM(P55:P57)</f>
        <v>-10676</v>
      </c>
      <c r="Q54" s="56">
        <f t="shared" si="96"/>
        <v>-27054</v>
      </c>
      <c r="R54" s="56">
        <f t="shared" si="96"/>
        <v>-37410</v>
      </c>
      <c r="S54" s="56">
        <f t="shared" si="96"/>
        <v>-26862</v>
      </c>
      <c r="T54" s="56">
        <f t="shared" ref="T54:U54" si="97">SUM(T55:T57)</f>
        <v>-22468</v>
      </c>
      <c r="U54" s="56">
        <f t="shared" si="97"/>
        <v>-24440</v>
      </c>
      <c r="W54" s="56">
        <f t="shared" si="67"/>
        <v>0</v>
      </c>
      <c r="X54" s="56">
        <f t="shared" si="68"/>
        <v>0</v>
      </c>
      <c r="Y54" s="56">
        <f t="shared" si="69"/>
        <v>-115176</v>
      </c>
      <c r="Z54" s="56">
        <f t="shared" si="70"/>
        <v>-118407</v>
      </c>
      <c r="AA54" s="56">
        <f t="shared" si="71"/>
        <v>-111180</v>
      </c>
      <c r="AB54" s="45" t="s">
        <v>9</v>
      </c>
      <c r="AD54" s="242">
        <f t="shared" si="72"/>
        <v>0</v>
      </c>
      <c r="AE54" s="242">
        <f t="shared" si="73"/>
        <v>0</v>
      </c>
    </row>
    <row r="55" spans="1:31" ht="15.95" customHeight="1" outlineLevel="1" x14ac:dyDescent="0.2">
      <c r="A55" s="57" t="s">
        <v>118</v>
      </c>
      <c r="B55" s="58">
        <v>0</v>
      </c>
      <c r="C55" s="58">
        <v>0</v>
      </c>
      <c r="D55" s="58">
        <v>0</v>
      </c>
      <c r="E55" s="58">
        <v>0</v>
      </c>
      <c r="F55" s="58">
        <v>0</v>
      </c>
      <c r="G55" s="58">
        <v>0</v>
      </c>
      <c r="H55" s="58">
        <v>0</v>
      </c>
      <c r="I55" s="58">
        <v>0</v>
      </c>
      <c r="J55" s="58">
        <v>-5669</v>
      </c>
      <c r="K55" s="58">
        <v>-26418</v>
      </c>
      <c r="L55" s="58">
        <v>-35130</v>
      </c>
      <c r="M55" s="58">
        <v>-38011</v>
      </c>
      <c r="N55" s="58">
        <v>-35731</v>
      </c>
      <c r="O55" s="58">
        <v>-38122</v>
      </c>
      <c r="P55" s="58">
        <v>-7131</v>
      </c>
      <c r="Q55" s="58">
        <v>-23566</v>
      </c>
      <c r="R55" s="58">
        <v>-33929</v>
      </c>
      <c r="S55" s="58">
        <v>-23384</v>
      </c>
      <c r="T55" s="58">
        <v>-18916</v>
      </c>
      <c r="U55" s="58">
        <v>-21011</v>
      </c>
      <c r="W55" s="58">
        <f t="shared" si="67"/>
        <v>0</v>
      </c>
      <c r="X55" s="58">
        <f t="shared" si="68"/>
        <v>0</v>
      </c>
      <c r="Y55" s="58">
        <f t="shared" si="69"/>
        <v>-105228</v>
      </c>
      <c r="Z55" s="58">
        <f t="shared" si="70"/>
        <v>-104550</v>
      </c>
      <c r="AA55" s="58">
        <f t="shared" si="71"/>
        <v>-97240</v>
      </c>
      <c r="AB55" s="45" t="s">
        <v>9</v>
      </c>
      <c r="AD55" s="242">
        <f t="shared" si="72"/>
        <v>0</v>
      </c>
      <c r="AE55" s="242">
        <f t="shared" si="73"/>
        <v>0</v>
      </c>
    </row>
    <row r="56" spans="1:31" ht="15.95" customHeight="1" outlineLevel="1" x14ac:dyDescent="0.2">
      <c r="A56" s="57" t="s">
        <v>119</v>
      </c>
      <c r="B56" s="58">
        <v>0</v>
      </c>
      <c r="C56" s="58">
        <v>0</v>
      </c>
      <c r="D56" s="58">
        <v>0</v>
      </c>
      <c r="E56" s="58">
        <v>0</v>
      </c>
      <c r="F56" s="58">
        <v>0</v>
      </c>
      <c r="G56" s="58">
        <v>0</v>
      </c>
      <c r="H56" s="58">
        <v>0</v>
      </c>
      <c r="I56" s="58">
        <v>0</v>
      </c>
      <c r="J56" s="58">
        <v>0</v>
      </c>
      <c r="K56" s="58">
        <v>0</v>
      </c>
      <c r="L56" s="58">
        <v>0</v>
      </c>
      <c r="M56" s="58">
        <v>0</v>
      </c>
      <c r="N56" s="58">
        <v>0</v>
      </c>
      <c r="O56" s="58">
        <v>0</v>
      </c>
      <c r="P56" s="58">
        <v>0</v>
      </c>
      <c r="Q56" s="58">
        <v>0</v>
      </c>
      <c r="R56" s="58">
        <v>0</v>
      </c>
      <c r="S56" s="58">
        <v>0</v>
      </c>
      <c r="T56" s="58">
        <v>0</v>
      </c>
      <c r="U56" s="58">
        <v>0</v>
      </c>
      <c r="W56" s="58">
        <f t="shared" si="67"/>
        <v>0</v>
      </c>
      <c r="X56" s="58">
        <f t="shared" si="68"/>
        <v>0</v>
      </c>
      <c r="Y56" s="58">
        <f t="shared" si="69"/>
        <v>0</v>
      </c>
      <c r="Z56" s="58">
        <f t="shared" si="70"/>
        <v>0</v>
      </c>
      <c r="AA56" s="58">
        <f t="shared" si="71"/>
        <v>0</v>
      </c>
      <c r="AB56" s="45" t="s">
        <v>9</v>
      </c>
      <c r="AD56" s="242">
        <f t="shared" si="72"/>
        <v>0</v>
      </c>
      <c r="AE56" s="242">
        <f t="shared" si="73"/>
        <v>0</v>
      </c>
    </row>
    <row r="57" spans="1:31" ht="15.95" customHeight="1" outlineLevel="1" x14ac:dyDescent="0.2">
      <c r="A57" s="57" t="s">
        <v>120</v>
      </c>
      <c r="B57" s="58">
        <v>0</v>
      </c>
      <c r="C57" s="58">
        <v>0</v>
      </c>
      <c r="D57" s="58">
        <v>0</v>
      </c>
      <c r="E57" s="58">
        <v>0</v>
      </c>
      <c r="F57" s="58">
        <v>0</v>
      </c>
      <c r="G57" s="58">
        <v>0</v>
      </c>
      <c r="H57" s="58">
        <v>0</v>
      </c>
      <c r="I57" s="58">
        <v>0</v>
      </c>
      <c r="J57" s="58">
        <v>-398</v>
      </c>
      <c r="K57" s="58">
        <v>-3082</v>
      </c>
      <c r="L57" s="58">
        <v>-3215</v>
      </c>
      <c r="M57" s="58">
        <v>-3253</v>
      </c>
      <c r="N57" s="58">
        <v>-3345</v>
      </c>
      <c r="O57" s="58">
        <v>-3479</v>
      </c>
      <c r="P57" s="58">
        <v>-3545</v>
      </c>
      <c r="Q57" s="58">
        <v>-3488</v>
      </c>
      <c r="R57" s="58">
        <v>-3481</v>
      </c>
      <c r="S57" s="58">
        <v>-3478</v>
      </c>
      <c r="T57" s="58">
        <v>-3552</v>
      </c>
      <c r="U57" s="58">
        <v>-3429</v>
      </c>
      <c r="W57" s="58">
        <f t="shared" si="67"/>
        <v>0</v>
      </c>
      <c r="X57" s="58">
        <f t="shared" si="68"/>
        <v>0</v>
      </c>
      <c r="Y57" s="58">
        <f t="shared" si="69"/>
        <v>-9948</v>
      </c>
      <c r="Z57" s="58">
        <f t="shared" si="70"/>
        <v>-13857</v>
      </c>
      <c r="AA57" s="58">
        <f t="shared" si="71"/>
        <v>-13940</v>
      </c>
      <c r="AB57" s="45" t="s">
        <v>9</v>
      </c>
      <c r="AD57" s="242">
        <f t="shared" si="72"/>
        <v>0</v>
      </c>
      <c r="AE57" s="242">
        <f t="shared" si="73"/>
        <v>0</v>
      </c>
    </row>
    <row r="58" spans="1:31" ht="15.95" customHeight="1" outlineLevel="1" x14ac:dyDescent="0.2">
      <c r="A58" s="60" t="s">
        <v>121</v>
      </c>
      <c r="B58" s="56">
        <v>0</v>
      </c>
      <c r="C58" s="56">
        <v>0</v>
      </c>
      <c r="D58" s="56">
        <v>0</v>
      </c>
      <c r="E58" s="56">
        <v>0</v>
      </c>
      <c r="F58" s="56">
        <v>0</v>
      </c>
      <c r="G58" s="56">
        <v>0</v>
      </c>
      <c r="H58" s="56">
        <v>0</v>
      </c>
      <c r="I58" s="56">
        <v>0</v>
      </c>
      <c r="J58" s="56">
        <f t="shared" ref="J58:O58" si="98">SUM(J59:J60)</f>
        <v>21</v>
      </c>
      <c r="K58" s="56">
        <f t="shared" si="98"/>
        <v>292</v>
      </c>
      <c r="L58" s="56">
        <f t="shared" si="98"/>
        <v>928</v>
      </c>
      <c r="M58" s="56">
        <f t="shared" si="98"/>
        <v>1203</v>
      </c>
      <c r="N58" s="56">
        <f t="shared" si="98"/>
        <v>1532</v>
      </c>
      <c r="O58" s="56">
        <f t="shared" si="98"/>
        <v>1875</v>
      </c>
      <c r="P58" s="56">
        <f t="shared" ref="P58:S58" si="99">SUM(P59:P60)</f>
        <v>1872</v>
      </c>
      <c r="Q58" s="56">
        <f t="shared" si="99"/>
        <v>1131</v>
      </c>
      <c r="R58" s="56">
        <f t="shared" si="99"/>
        <v>1362</v>
      </c>
      <c r="S58" s="56">
        <f t="shared" si="99"/>
        <v>1037</v>
      </c>
      <c r="T58" s="56">
        <f t="shared" ref="T58:U58" si="100">SUM(T59:T60)</f>
        <v>1687</v>
      </c>
      <c r="U58" s="56">
        <f t="shared" si="100"/>
        <v>1931</v>
      </c>
      <c r="W58" s="56">
        <f t="shared" si="67"/>
        <v>0</v>
      </c>
      <c r="X58" s="56">
        <f t="shared" si="68"/>
        <v>0</v>
      </c>
      <c r="Y58" s="56">
        <f t="shared" si="69"/>
        <v>2444</v>
      </c>
      <c r="Z58" s="56">
        <f t="shared" si="70"/>
        <v>6410</v>
      </c>
      <c r="AA58" s="56">
        <f t="shared" si="71"/>
        <v>6017</v>
      </c>
      <c r="AB58" s="45" t="s">
        <v>9</v>
      </c>
      <c r="AD58" s="242">
        <f t="shared" si="72"/>
        <v>0</v>
      </c>
      <c r="AE58" s="242">
        <f t="shared" si="73"/>
        <v>0</v>
      </c>
    </row>
    <row r="59" spans="1:31" ht="15.95" customHeight="1" outlineLevel="1" x14ac:dyDescent="0.2">
      <c r="A59" s="57" t="s">
        <v>122</v>
      </c>
      <c r="B59" s="58">
        <v>0</v>
      </c>
      <c r="C59" s="58">
        <v>0</v>
      </c>
      <c r="D59" s="58">
        <v>0</v>
      </c>
      <c r="E59" s="58">
        <v>0</v>
      </c>
      <c r="F59" s="58">
        <v>0</v>
      </c>
      <c r="G59" s="58">
        <v>0</v>
      </c>
      <c r="H59" s="58">
        <v>0</v>
      </c>
      <c r="I59" s="58">
        <v>0</v>
      </c>
      <c r="J59" s="58">
        <v>17</v>
      </c>
      <c r="K59" s="58">
        <v>227</v>
      </c>
      <c r="L59" s="58">
        <v>673</v>
      </c>
      <c r="M59" s="58">
        <v>1194</v>
      </c>
      <c r="N59" s="58">
        <v>1531</v>
      </c>
      <c r="O59" s="58">
        <v>1835</v>
      </c>
      <c r="P59" s="58">
        <v>1778</v>
      </c>
      <c r="Q59" s="58">
        <v>1083</v>
      </c>
      <c r="R59" s="58">
        <v>1314</v>
      </c>
      <c r="S59" s="58">
        <v>1028</v>
      </c>
      <c r="T59" s="58">
        <v>1676</v>
      </c>
      <c r="U59" s="58">
        <v>1162</v>
      </c>
      <c r="W59" s="58">
        <f t="shared" si="67"/>
        <v>0</v>
      </c>
      <c r="X59" s="58">
        <f t="shared" si="68"/>
        <v>0</v>
      </c>
      <c r="Y59" s="58">
        <f t="shared" si="69"/>
        <v>2111</v>
      </c>
      <c r="Z59" s="58">
        <f t="shared" si="70"/>
        <v>6227</v>
      </c>
      <c r="AA59" s="58">
        <f t="shared" si="71"/>
        <v>5180</v>
      </c>
      <c r="AB59" s="45" t="s">
        <v>9</v>
      </c>
      <c r="AD59" s="242">
        <f t="shared" si="72"/>
        <v>0</v>
      </c>
      <c r="AE59" s="242">
        <f t="shared" si="73"/>
        <v>0</v>
      </c>
    </row>
    <row r="60" spans="1:31" ht="15.95" customHeight="1" outlineLevel="1" x14ac:dyDescent="0.2">
      <c r="A60" s="57" t="s">
        <v>120</v>
      </c>
      <c r="B60" s="58">
        <v>0</v>
      </c>
      <c r="C60" s="58">
        <v>0</v>
      </c>
      <c r="D60" s="58">
        <v>0</v>
      </c>
      <c r="E60" s="58">
        <v>0</v>
      </c>
      <c r="F60" s="58">
        <v>0</v>
      </c>
      <c r="G60" s="58">
        <v>0</v>
      </c>
      <c r="H60" s="58">
        <v>0</v>
      </c>
      <c r="I60" s="58">
        <v>0</v>
      </c>
      <c r="J60" s="58">
        <v>4</v>
      </c>
      <c r="K60" s="58">
        <v>65</v>
      </c>
      <c r="L60" s="58">
        <v>255</v>
      </c>
      <c r="M60" s="58">
        <v>9</v>
      </c>
      <c r="N60" s="58">
        <v>1</v>
      </c>
      <c r="O60" s="58">
        <v>40</v>
      </c>
      <c r="P60" s="58">
        <v>94</v>
      </c>
      <c r="Q60" s="58">
        <v>48</v>
      </c>
      <c r="R60" s="58">
        <v>48</v>
      </c>
      <c r="S60" s="58">
        <v>9</v>
      </c>
      <c r="T60" s="58">
        <v>11</v>
      </c>
      <c r="U60" s="58">
        <v>769</v>
      </c>
      <c r="W60" s="58">
        <f t="shared" si="67"/>
        <v>0</v>
      </c>
      <c r="X60" s="58">
        <f t="shared" si="68"/>
        <v>0</v>
      </c>
      <c r="Y60" s="58">
        <f t="shared" si="69"/>
        <v>333</v>
      </c>
      <c r="Z60" s="58">
        <f t="shared" si="70"/>
        <v>183</v>
      </c>
      <c r="AA60" s="58">
        <f t="shared" si="71"/>
        <v>837</v>
      </c>
      <c r="AB60" s="45" t="s">
        <v>9</v>
      </c>
      <c r="AD60" s="242">
        <f t="shared" si="72"/>
        <v>0</v>
      </c>
      <c r="AE60" s="242">
        <f t="shared" si="73"/>
        <v>0</v>
      </c>
    </row>
    <row r="61" spans="1:31" ht="15.95" customHeight="1" outlineLevel="1" x14ac:dyDescent="0.2">
      <c r="A61" s="55" t="s">
        <v>123</v>
      </c>
      <c r="B61" s="56">
        <f t="shared" ref="B61:H61" si="101">B53+B54+B58</f>
        <v>-1</v>
      </c>
      <c r="C61" s="56">
        <f t="shared" si="101"/>
        <v>-15</v>
      </c>
      <c r="D61" s="56">
        <f t="shared" si="101"/>
        <v>-15</v>
      </c>
      <c r="E61" s="56">
        <f t="shared" si="101"/>
        <v>-18</v>
      </c>
      <c r="F61" s="56">
        <f t="shared" si="101"/>
        <v>-5</v>
      </c>
      <c r="G61" s="56">
        <f t="shared" si="101"/>
        <v>-23</v>
      </c>
      <c r="H61" s="56">
        <f t="shared" si="101"/>
        <v>-135</v>
      </c>
      <c r="I61" s="56">
        <f t="shared" ref="I61:J61" si="102">I53+I54+I58</f>
        <v>-28</v>
      </c>
      <c r="J61" s="56">
        <f t="shared" si="102"/>
        <v>181</v>
      </c>
      <c r="K61" s="56">
        <f t="shared" ref="K61:L61" si="103">K53+K54+K58</f>
        <v>3527</v>
      </c>
      <c r="L61" s="56">
        <f t="shared" si="103"/>
        <v>-2327</v>
      </c>
      <c r="M61" s="56">
        <f t="shared" ref="M61:N61" si="104">M53+M54+M58</f>
        <v>-6538</v>
      </c>
      <c r="N61" s="56">
        <f t="shared" si="104"/>
        <v>-2264</v>
      </c>
      <c r="O61" s="56">
        <f t="shared" ref="O61:S61" si="105">O53+O54+O58</f>
        <v>-3773</v>
      </c>
      <c r="P61" s="56">
        <f t="shared" si="105"/>
        <v>30107</v>
      </c>
      <c r="Q61" s="56">
        <f t="shared" si="105"/>
        <v>12390</v>
      </c>
      <c r="R61" s="56">
        <f t="shared" si="105"/>
        <v>2987</v>
      </c>
      <c r="S61" s="56">
        <f t="shared" si="105"/>
        <v>12685</v>
      </c>
      <c r="T61" s="56">
        <f t="shared" ref="T61:U61" si="106">T53+T54+T58</f>
        <v>19971</v>
      </c>
      <c r="U61" s="56">
        <f t="shared" si="106"/>
        <v>17227</v>
      </c>
      <c r="W61" s="56">
        <f t="shared" si="67"/>
        <v>-49</v>
      </c>
      <c r="X61" s="56">
        <f t="shared" si="68"/>
        <v>-191</v>
      </c>
      <c r="Y61" s="56">
        <f t="shared" si="69"/>
        <v>-5157</v>
      </c>
      <c r="Z61" s="56">
        <f t="shared" si="70"/>
        <v>36460</v>
      </c>
      <c r="AA61" s="56">
        <f t="shared" si="71"/>
        <v>52870</v>
      </c>
      <c r="AB61" s="45" t="s">
        <v>9</v>
      </c>
      <c r="AD61" s="242">
        <f t="shared" si="72"/>
        <v>0</v>
      </c>
      <c r="AE61" s="242">
        <f t="shared" si="73"/>
        <v>0</v>
      </c>
    </row>
    <row r="62" spans="1:31" ht="15.95" customHeight="1" outlineLevel="1" x14ac:dyDescent="0.2">
      <c r="A62" s="55" t="s">
        <v>124</v>
      </c>
      <c r="B62" s="56">
        <f t="shared" ref="B62:M62" si="107">SUM(B63:B66)</f>
        <v>0</v>
      </c>
      <c r="C62" s="56">
        <f t="shared" si="107"/>
        <v>0</v>
      </c>
      <c r="D62" s="56">
        <f t="shared" si="107"/>
        <v>0</v>
      </c>
      <c r="E62" s="56">
        <f t="shared" si="107"/>
        <v>0</v>
      </c>
      <c r="F62" s="56">
        <f t="shared" si="107"/>
        <v>0</v>
      </c>
      <c r="G62" s="56">
        <f t="shared" si="107"/>
        <v>0</v>
      </c>
      <c r="H62" s="56">
        <f t="shared" si="107"/>
        <v>0</v>
      </c>
      <c r="I62" s="56">
        <f t="shared" si="107"/>
        <v>0</v>
      </c>
      <c r="J62" s="56">
        <f t="shared" si="107"/>
        <v>0</v>
      </c>
      <c r="K62" s="56">
        <f t="shared" si="107"/>
        <v>0</v>
      </c>
      <c r="L62" s="56">
        <f t="shared" si="107"/>
        <v>0</v>
      </c>
      <c r="M62" s="56">
        <f t="shared" si="107"/>
        <v>0</v>
      </c>
      <c r="N62" s="56">
        <f t="shared" ref="N62" si="108">SUM(N63:N66)</f>
        <v>0</v>
      </c>
      <c r="O62" s="56">
        <f>SUM(O63:O66)</f>
        <v>0</v>
      </c>
      <c r="P62" s="56">
        <f>SUM(P63:P66)</f>
        <v>-5412</v>
      </c>
      <c r="Q62" s="56">
        <f t="shared" ref="Q62:S62" si="109">SUM(Q63:Q66)</f>
        <v>3704</v>
      </c>
      <c r="R62" s="56">
        <f t="shared" si="109"/>
        <v>-18</v>
      </c>
      <c r="S62" s="56">
        <f t="shared" si="109"/>
        <v>-591</v>
      </c>
      <c r="T62" s="56">
        <f t="shared" ref="T62:U62" si="110">SUM(T63:T66)</f>
        <v>-1034</v>
      </c>
      <c r="U62" s="56">
        <f t="shared" si="110"/>
        <v>-773</v>
      </c>
      <c r="W62" s="56">
        <f t="shared" si="67"/>
        <v>0</v>
      </c>
      <c r="X62" s="56">
        <f t="shared" si="68"/>
        <v>0</v>
      </c>
      <c r="Y62" s="56">
        <f t="shared" si="69"/>
        <v>0</v>
      </c>
      <c r="Z62" s="56">
        <f t="shared" si="70"/>
        <v>-1708</v>
      </c>
      <c r="AA62" s="56">
        <f t="shared" si="71"/>
        <v>-2416</v>
      </c>
      <c r="AB62" s="45" t="s">
        <v>9</v>
      </c>
      <c r="AD62" s="242">
        <f t="shared" si="72"/>
        <v>0</v>
      </c>
      <c r="AE62" s="242">
        <f t="shared" si="73"/>
        <v>0</v>
      </c>
    </row>
    <row r="63" spans="1:31" ht="15.95" customHeight="1" outlineLevel="1" x14ac:dyDescent="0.2">
      <c r="A63" s="57" t="s">
        <v>125</v>
      </c>
      <c r="B63" s="58">
        <v>0</v>
      </c>
      <c r="C63" s="58">
        <v>0</v>
      </c>
      <c r="D63" s="58">
        <v>0</v>
      </c>
      <c r="E63" s="58">
        <v>0</v>
      </c>
      <c r="F63" s="58">
        <v>0</v>
      </c>
      <c r="G63" s="58">
        <v>0</v>
      </c>
      <c r="H63" s="58">
        <v>0</v>
      </c>
      <c r="I63" s="58">
        <v>0</v>
      </c>
      <c r="J63" s="58">
        <v>0</v>
      </c>
      <c r="K63" s="58">
        <v>0</v>
      </c>
      <c r="L63" s="58">
        <v>0</v>
      </c>
      <c r="M63" s="58">
        <v>0</v>
      </c>
      <c r="N63" s="58">
        <v>0</v>
      </c>
      <c r="O63" s="58">
        <v>0</v>
      </c>
      <c r="P63" s="58">
        <v>-3972</v>
      </c>
      <c r="Q63" s="58">
        <v>3972</v>
      </c>
      <c r="R63" s="58">
        <v>0</v>
      </c>
      <c r="S63" s="58">
        <v>0</v>
      </c>
      <c r="T63" s="58">
        <v>0</v>
      </c>
      <c r="U63" s="58">
        <v>0</v>
      </c>
      <c r="W63" s="58">
        <f t="shared" si="67"/>
        <v>0</v>
      </c>
      <c r="X63" s="58">
        <f t="shared" si="68"/>
        <v>0</v>
      </c>
      <c r="Y63" s="58">
        <f t="shared" si="69"/>
        <v>0</v>
      </c>
      <c r="Z63" s="58">
        <f t="shared" si="70"/>
        <v>0</v>
      </c>
      <c r="AA63" s="58">
        <f t="shared" si="71"/>
        <v>0</v>
      </c>
      <c r="AB63" s="45" t="s">
        <v>9</v>
      </c>
      <c r="AD63" s="242">
        <f t="shared" si="72"/>
        <v>0</v>
      </c>
      <c r="AE63" s="242">
        <f t="shared" si="73"/>
        <v>0</v>
      </c>
    </row>
    <row r="64" spans="1:31" ht="15.95" customHeight="1" outlineLevel="1" x14ac:dyDescent="0.2">
      <c r="A64" s="57" t="s">
        <v>126</v>
      </c>
      <c r="B64" s="58">
        <v>0</v>
      </c>
      <c r="C64" s="58">
        <v>0</v>
      </c>
      <c r="D64" s="58">
        <v>0</v>
      </c>
      <c r="E64" s="58">
        <v>0</v>
      </c>
      <c r="F64" s="58">
        <v>0</v>
      </c>
      <c r="G64" s="58">
        <v>0</v>
      </c>
      <c r="H64" s="58">
        <v>0</v>
      </c>
      <c r="I64" s="58">
        <v>0</v>
      </c>
      <c r="J64" s="58">
        <v>0</v>
      </c>
      <c r="K64" s="58">
        <v>0</v>
      </c>
      <c r="L64" s="58">
        <v>0</v>
      </c>
      <c r="M64" s="58">
        <v>0</v>
      </c>
      <c r="N64" s="58">
        <v>0</v>
      </c>
      <c r="O64" s="58">
        <v>0</v>
      </c>
      <c r="P64" s="58">
        <v>-1440</v>
      </c>
      <c r="Q64" s="58">
        <v>-268</v>
      </c>
      <c r="R64" s="58">
        <v>-18</v>
      </c>
      <c r="S64" s="58">
        <v>-591</v>
      </c>
      <c r="T64" s="58">
        <v>-1034</v>
      </c>
      <c r="U64" s="58">
        <v>-773</v>
      </c>
      <c r="W64" s="58">
        <f t="shared" si="67"/>
        <v>0</v>
      </c>
      <c r="X64" s="58">
        <f t="shared" si="68"/>
        <v>0</v>
      </c>
      <c r="Y64" s="58">
        <f t="shared" si="69"/>
        <v>0</v>
      </c>
      <c r="Z64" s="58">
        <f t="shared" si="70"/>
        <v>-1708</v>
      </c>
      <c r="AA64" s="58">
        <f t="shared" si="71"/>
        <v>-2416</v>
      </c>
      <c r="AB64" s="45" t="s">
        <v>9</v>
      </c>
      <c r="AD64" s="242">
        <f t="shared" si="72"/>
        <v>0</v>
      </c>
      <c r="AE64" s="242">
        <f t="shared" si="73"/>
        <v>0</v>
      </c>
    </row>
    <row r="65" spans="1:31" ht="15.95" customHeight="1" outlineLevel="1" x14ac:dyDescent="0.2">
      <c r="A65" s="57" t="s">
        <v>127</v>
      </c>
      <c r="B65" s="58">
        <v>0</v>
      </c>
      <c r="C65" s="58">
        <v>0</v>
      </c>
      <c r="D65" s="58">
        <v>0</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W65" s="58">
        <f t="shared" si="67"/>
        <v>0</v>
      </c>
      <c r="X65" s="58">
        <f t="shared" si="68"/>
        <v>0</v>
      </c>
      <c r="Y65" s="58">
        <f t="shared" si="69"/>
        <v>0</v>
      </c>
      <c r="Z65" s="58">
        <f t="shared" si="70"/>
        <v>0</v>
      </c>
      <c r="AA65" s="58">
        <f t="shared" si="71"/>
        <v>0</v>
      </c>
      <c r="AB65" s="45" t="s">
        <v>9</v>
      </c>
      <c r="AD65" s="242">
        <f t="shared" si="72"/>
        <v>0</v>
      </c>
      <c r="AE65" s="242">
        <f t="shared" si="73"/>
        <v>0</v>
      </c>
    </row>
    <row r="66" spans="1:31" ht="15.95" customHeight="1" outlineLevel="1" x14ac:dyDescent="0.2">
      <c r="A66" s="57" t="s">
        <v>128</v>
      </c>
      <c r="B66" s="58">
        <v>0</v>
      </c>
      <c r="C66" s="58">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c r="U66" s="58">
        <v>0</v>
      </c>
      <c r="W66" s="58">
        <f t="shared" si="67"/>
        <v>0</v>
      </c>
      <c r="X66" s="58">
        <f t="shared" si="68"/>
        <v>0</v>
      </c>
      <c r="Y66" s="58">
        <f t="shared" si="69"/>
        <v>0</v>
      </c>
      <c r="Z66" s="58">
        <f t="shared" si="70"/>
        <v>0</v>
      </c>
      <c r="AA66" s="58">
        <f t="shared" si="71"/>
        <v>0</v>
      </c>
      <c r="AB66" s="45" t="s">
        <v>9</v>
      </c>
      <c r="AD66" s="242">
        <f t="shared" si="72"/>
        <v>0</v>
      </c>
      <c r="AE66" s="242">
        <f t="shared" si="73"/>
        <v>0</v>
      </c>
    </row>
    <row r="67" spans="1:31" ht="15.95" customHeight="1" outlineLevel="1" x14ac:dyDescent="0.2">
      <c r="A67" s="55" t="s">
        <v>78</v>
      </c>
      <c r="B67" s="56">
        <f t="shared" ref="B67:H67" si="111">B61+B62</f>
        <v>-1</v>
      </c>
      <c r="C67" s="56">
        <f t="shared" si="111"/>
        <v>-15</v>
      </c>
      <c r="D67" s="56">
        <f t="shared" si="111"/>
        <v>-15</v>
      </c>
      <c r="E67" s="56">
        <f t="shared" si="111"/>
        <v>-18</v>
      </c>
      <c r="F67" s="56">
        <f t="shared" si="111"/>
        <v>-5</v>
      </c>
      <c r="G67" s="56">
        <f t="shared" si="111"/>
        <v>-23</v>
      </c>
      <c r="H67" s="56">
        <f t="shared" si="111"/>
        <v>-135</v>
      </c>
      <c r="I67" s="56">
        <f t="shared" ref="I67:J67" si="112">I61+I62</f>
        <v>-28</v>
      </c>
      <c r="J67" s="56">
        <f t="shared" si="112"/>
        <v>181</v>
      </c>
      <c r="K67" s="56">
        <f t="shared" ref="K67:L67" si="113">K61+K62</f>
        <v>3527</v>
      </c>
      <c r="L67" s="56">
        <f t="shared" si="113"/>
        <v>-2327</v>
      </c>
      <c r="M67" s="56">
        <f t="shared" ref="M67:N67" si="114">M61+M62</f>
        <v>-6538</v>
      </c>
      <c r="N67" s="56">
        <f t="shared" si="114"/>
        <v>-2264</v>
      </c>
      <c r="O67" s="56">
        <f>O61+O62</f>
        <v>-3773</v>
      </c>
      <c r="P67" s="56">
        <f>P61+P62</f>
        <v>24695</v>
      </c>
      <c r="Q67" s="56">
        <f t="shared" ref="Q67:S67" si="115">Q61+Q62</f>
        <v>16094</v>
      </c>
      <c r="R67" s="56">
        <f t="shared" si="115"/>
        <v>2969</v>
      </c>
      <c r="S67" s="56">
        <f t="shared" si="115"/>
        <v>12094</v>
      </c>
      <c r="T67" s="56">
        <f t="shared" ref="T67:U67" si="116">T61+T62</f>
        <v>18937</v>
      </c>
      <c r="U67" s="56">
        <f t="shared" si="116"/>
        <v>16454</v>
      </c>
      <c r="W67" s="56">
        <f t="shared" si="67"/>
        <v>-49</v>
      </c>
      <c r="X67" s="56">
        <f t="shared" si="68"/>
        <v>-191</v>
      </c>
      <c r="Y67" s="56">
        <f t="shared" si="69"/>
        <v>-5157</v>
      </c>
      <c r="Z67" s="56">
        <f t="shared" si="70"/>
        <v>34752</v>
      </c>
      <c r="AA67" s="56">
        <f t="shared" si="71"/>
        <v>50454</v>
      </c>
      <c r="AB67" s="45" t="s">
        <v>9</v>
      </c>
      <c r="AD67" s="242">
        <f t="shared" si="72"/>
        <v>0</v>
      </c>
      <c r="AE67" s="242">
        <f t="shared" si="73"/>
        <v>0</v>
      </c>
    </row>
    <row r="68" spans="1:31" ht="15.95" customHeight="1" collapsed="1" x14ac:dyDescent="0.2">
      <c r="AB68" s="45" t="s">
        <v>9</v>
      </c>
    </row>
    <row r="69" spans="1:31" s="42" customFormat="1" ht="15.95" customHeight="1" x14ac:dyDescent="0.2">
      <c r="A69" s="39" t="s">
        <v>129</v>
      </c>
      <c r="B69" s="40"/>
      <c r="C69" s="40"/>
      <c r="D69" s="40"/>
      <c r="E69" s="40"/>
      <c r="F69" s="40"/>
      <c r="G69" s="40"/>
      <c r="H69" s="40"/>
      <c r="I69" s="40"/>
      <c r="J69" s="40"/>
      <c r="K69" s="40"/>
      <c r="L69" s="40"/>
      <c r="M69" s="40"/>
      <c r="N69" s="40"/>
      <c r="O69" s="40"/>
      <c r="P69" s="40"/>
      <c r="Q69" s="40"/>
      <c r="R69" s="40"/>
      <c r="S69" s="40"/>
      <c r="T69" s="40"/>
      <c r="U69" s="40"/>
      <c r="W69" s="40"/>
      <c r="X69" s="40"/>
      <c r="Y69" s="40"/>
      <c r="Z69" s="40"/>
      <c r="AA69" s="40"/>
      <c r="AB69" s="41" t="s">
        <v>9</v>
      </c>
    </row>
    <row r="70" spans="1:31" ht="15.95" customHeight="1" x14ac:dyDescent="0.2">
      <c r="A70" s="43" t="s">
        <v>130</v>
      </c>
      <c r="B70" s="44">
        <f t="shared" ref="B70:H70" si="117">B71+B84</f>
        <v>692268</v>
      </c>
      <c r="C70" s="44">
        <f t="shared" si="117"/>
        <v>712033</v>
      </c>
      <c r="D70" s="44">
        <f t="shared" si="117"/>
        <v>709009</v>
      </c>
      <c r="E70" s="44">
        <f t="shared" si="117"/>
        <v>729415</v>
      </c>
      <c r="F70" s="44">
        <f t="shared" si="117"/>
        <v>730555</v>
      </c>
      <c r="G70" s="44">
        <f t="shared" si="117"/>
        <v>751470</v>
      </c>
      <c r="H70" s="44">
        <f t="shared" si="117"/>
        <v>749642</v>
      </c>
      <c r="I70" s="44">
        <f t="shared" ref="I70:J70" si="118">I71+I84</f>
        <v>776658</v>
      </c>
      <c r="J70" s="44">
        <f t="shared" si="118"/>
        <v>989110</v>
      </c>
      <c r="K70" s="44">
        <f t="shared" ref="K70:L70" si="119">K71+K84</f>
        <v>1001980</v>
      </c>
      <c r="L70" s="44">
        <f t="shared" si="119"/>
        <v>1007971</v>
      </c>
      <c r="M70" s="44">
        <f t="shared" ref="M70:N70" si="120">M71+M84</f>
        <v>984793</v>
      </c>
      <c r="N70" s="44">
        <f t="shared" si="120"/>
        <v>982965</v>
      </c>
      <c r="O70" s="44">
        <f t="shared" ref="O70:S70" si="121">O71+O84</f>
        <v>958237</v>
      </c>
      <c r="P70" s="44">
        <f t="shared" si="121"/>
        <v>969292</v>
      </c>
      <c r="Q70" s="44">
        <f t="shared" si="121"/>
        <v>955858</v>
      </c>
      <c r="R70" s="44">
        <f t="shared" si="121"/>
        <v>933108</v>
      </c>
      <c r="S70" s="44">
        <f t="shared" si="121"/>
        <v>938448</v>
      </c>
      <c r="T70" s="44">
        <f t="shared" ref="T70:U70" si="122">T71+T84</f>
        <v>914012</v>
      </c>
      <c r="U70" s="44">
        <f t="shared" si="122"/>
        <v>925943</v>
      </c>
      <c r="W70" s="154">
        <f t="shared" ref="W70:W101" si="123">E70</f>
        <v>729415</v>
      </c>
      <c r="X70" s="154">
        <f>I70</f>
        <v>776658</v>
      </c>
      <c r="Y70" s="154">
        <f t="shared" ref="Y70:Y101" si="124">M70</f>
        <v>984793</v>
      </c>
      <c r="Z70" s="44">
        <f t="shared" ref="Z70:Z101" si="125">Q70</f>
        <v>955858</v>
      </c>
      <c r="AA70" s="44">
        <f t="shared" ref="AA70:AA101" ca="1" si="126">OFFSET(V70,0,-1)</f>
        <v>925943</v>
      </c>
      <c r="AB70" s="45" t="s">
        <v>9</v>
      </c>
      <c r="AD70" s="242">
        <f t="shared" ref="AD70:AD132" si="127">Q70-Z70</f>
        <v>0</v>
      </c>
      <c r="AE70" s="242">
        <f t="shared" ref="AE70:AE133" ca="1" si="128">AA70-OFFSET(V70,,-1)</f>
        <v>0</v>
      </c>
    </row>
    <row r="71" spans="1:31" ht="15.95" customHeight="1" outlineLevel="1" x14ac:dyDescent="0.2">
      <c r="A71" s="61" t="s">
        <v>131</v>
      </c>
      <c r="B71" s="62">
        <v>654045</v>
      </c>
      <c r="C71" s="62">
        <v>644366</v>
      </c>
      <c r="D71" s="62">
        <v>543413</v>
      </c>
      <c r="E71" s="62">
        <v>416725</v>
      </c>
      <c r="F71" s="62">
        <v>322965</v>
      </c>
      <c r="G71" s="62">
        <v>240396</v>
      </c>
      <c r="H71" s="62">
        <v>109246</v>
      </c>
      <c r="I71" s="62">
        <f t="shared" ref="I71:N71" si="129">SUM(I72:I83)</f>
        <v>19884</v>
      </c>
      <c r="J71" s="62">
        <f t="shared" si="129"/>
        <v>21674</v>
      </c>
      <c r="K71" s="62">
        <f t="shared" si="129"/>
        <v>99189</v>
      </c>
      <c r="L71" s="62">
        <f t="shared" si="129"/>
        <v>113961</v>
      </c>
      <c r="M71" s="62">
        <f t="shared" si="129"/>
        <v>95239</v>
      </c>
      <c r="N71" s="62">
        <f t="shared" si="129"/>
        <v>99767</v>
      </c>
      <c r="O71" s="62">
        <f t="shared" ref="O71" si="130">SUM(O72:O83)</f>
        <v>81249</v>
      </c>
      <c r="P71" s="62">
        <f>SUM(P72:P83)</f>
        <v>98670</v>
      </c>
      <c r="Q71" s="62">
        <f t="shared" ref="Q71:S71" si="131">SUM(Q72:Q83)</f>
        <v>91590</v>
      </c>
      <c r="R71" s="62">
        <f t="shared" si="131"/>
        <v>75241</v>
      </c>
      <c r="S71" s="62">
        <f t="shared" si="131"/>
        <v>86779</v>
      </c>
      <c r="T71" s="62">
        <f t="shared" ref="T71:U71" si="132">SUM(T72:T83)</f>
        <v>67537</v>
      </c>
      <c r="U71" s="62">
        <f t="shared" si="132"/>
        <v>85280</v>
      </c>
      <c r="W71" s="155">
        <f t="shared" si="123"/>
        <v>416725</v>
      </c>
      <c r="X71" s="155">
        <f t="shared" ref="X71:X101" si="133">H71</f>
        <v>109246</v>
      </c>
      <c r="Y71" s="155">
        <f t="shared" si="124"/>
        <v>95239</v>
      </c>
      <c r="Z71" s="62">
        <f t="shared" si="125"/>
        <v>91590</v>
      </c>
      <c r="AA71" s="62">
        <f t="shared" ca="1" si="126"/>
        <v>85280</v>
      </c>
      <c r="AB71" s="45" t="s">
        <v>9</v>
      </c>
      <c r="AD71" s="242">
        <f t="shared" si="127"/>
        <v>0</v>
      </c>
      <c r="AE71" s="242">
        <f t="shared" ca="1" si="128"/>
        <v>0</v>
      </c>
    </row>
    <row r="72" spans="1:31" ht="15.95" customHeight="1" outlineLevel="1" x14ac:dyDescent="0.2">
      <c r="A72" s="63" t="s">
        <v>132</v>
      </c>
      <c r="B72" s="54">
        <v>653121</v>
      </c>
      <c r="C72" s="54">
        <v>640417</v>
      </c>
      <c r="D72" s="54">
        <v>536864</v>
      </c>
      <c r="E72" s="54">
        <v>158</v>
      </c>
      <c r="F72" s="54">
        <v>27112</v>
      </c>
      <c r="G72" s="54">
        <v>27051</v>
      </c>
      <c r="H72" s="54">
        <v>299</v>
      </c>
      <c r="I72" s="54">
        <v>314</v>
      </c>
      <c r="J72" s="54">
        <v>194</v>
      </c>
      <c r="K72" s="54">
        <v>283</v>
      </c>
      <c r="L72" s="54">
        <v>36</v>
      </c>
      <c r="M72" s="54">
        <v>531</v>
      </c>
      <c r="N72" s="54">
        <v>36</v>
      </c>
      <c r="O72" s="54">
        <v>30</v>
      </c>
      <c r="P72" s="54">
        <v>33</v>
      </c>
      <c r="Q72" s="54">
        <v>35</v>
      </c>
      <c r="R72" s="54">
        <v>34</v>
      </c>
      <c r="S72" s="54">
        <v>28</v>
      </c>
      <c r="T72" s="54">
        <v>337</v>
      </c>
      <c r="U72" s="54">
        <v>85</v>
      </c>
      <c r="W72" s="156">
        <f t="shared" si="123"/>
        <v>158</v>
      </c>
      <c r="X72" s="156">
        <f t="shared" si="133"/>
        <v>299</v>
      </c>
      <c r="Y72" s="156">
        <f t="shared" si="124"/>
        <v>531</v>
      </c>
      <c r="Z72" s="54">
        <f t="shared" si="125"/>
        <v>35</v>
      </c>
      <c r="AA72" s="54">
        <f t="shared" ca="1" si="126"/>
        <v>85</v>
      </c>
      <c r="AB72" s="45" t="s">
        <v>9</v>
      </c>
      <c r="AD72" s="242">
        <f t="shared" si="127"/>
        <v>0</v>
      </c>
      <c r="AE72" s="242">
        <f t="shared" ca="1" si="128"/>
        <v>0</v>
      </c>
    </row>
    <row r="73" spans="1:31" ht="15.95" customHeight="1" outlineLevel="1" x14ac:dyDescent="0.2">
      <c r="A73" s="63" t="s">
        <v>133</v>
      </c>
      <c r="B73" s="54">
        <v>0</v>
      </c>
      <c r="C73" s="54">
        <v>0</v>
      </c>
      <c r="D73" s="54">
        <v>0</v>
      </c>
      <c r="E73" s="54">
        <v>407369</v>
      </c>
      <c r="F73" s="54">
        <v>286374</v>
      </c>
      <c r="G73" s="54">
        <v>203116</v>
      </c>
      <c r="H73" s="54">
        <v>98666</v>
      </c>
      <c r="I73" s="54">
        <v>9273</v>
      </c>
      <c r="J73" s="54">
        <v>3741</v>
      </c>
      <c r="K73" s="54">
        <v>40354</v>
      </c>
      <c r="L73" s="54">
        <v>54723</v>
      </c>
      <c r="M73" s="54">
        <v>51135</v>
      </c>
      <c r="N73" s="54">
        <v>65165</v>
      </c>
      <c r="O73" s="54">
        <v>44533</v>
      </c>
      <c r="P73" s="54">
        <v>54173</v>
      </c>
      <c r="Q73" s="54">
        <v>37641</v>
      </c>
      <c r="R73" s="54">
        <v>20831</v>
      </c>
      <c r="S73" s="54">
        <v>51857</v>
      </c>
      <c r="T73" s="54">
        <v>28821</v>
      </c>
      <c r="U73" s="54">
        <v>49091</v>
      </c>
      <c r="W73" s="156">
        <f t="shared" si="123"/>
        <v>407369</v>
      </c>
      <c r="X73" s="156">
        <f t="shared" si="133"/>
        <v>98666</v>
      </c>
      <c r="Y73" s="156">
        <f t="shared" si="124"/>
        <v>51135</v>
      </c>
      <c r="Z73" s="54">
        <f t="shared" si="125"/>
        <v>37641</v>
      </c>
      <c r="AA73" s="54">
        <f t="shared" ca="1" si="126"/>
        <v>49091</v>
      </c>
      <c r="AB73" s="45" t="s">
        <v>9</v>
      </c>
      <c r="AD73" s="242">
        <f t="shared" si="127"/>
        <v>0</v>
      </c>
      <c r="AE73" s="242">
        <f t="shared" ca="1" si="128"/>
        <v>0</v>
      </c>
    </row>
    <row r="74" spans="1:31" ht="15.95" customHeight="1" outlineLevel="1" x14ac:dyDescent="0.2">
      <c r="A74" s="63" t="s">
        <v>134</v>
      </c>
      <c r="B74" s="54">
        <v>0</v>
      </c>
      <c r="C74" s="54">
        <v>0</v>
      </c>
      <c r="D74" s="54">
        <v>0</v>
      </c>
      <c r="E74" s="54">
        <v>0</v>
      </c>
      <c r="F74" s="54">
        <v>0</v>
      </c>
      <c r="G74" s="54">
        <v>0</v>
      </c>
      <c r="H74" s="54">
        <v>0</v>
      </c>
      <c r="I74" s="54">
        <v>0</v>
      </c>
      <c r="J74" s="54">
        <v>0</v>
      </c>
      <c r="K74" s="54">
        <v>0</v>
      </c>
      <c r="L74" s="54">
        <v>0</v>
      </c>
      <c r="M74" s="54">
        <v>0</v>
      </c>
      <c r="N74" s="54">
        <v>0</v>
      </c>
      <c r="O74" s="54">
        <v>0</v>
      </c>
      <c r="P74" s="54">
        <v>0</v>
      </c>
      <c r="Q74" s="54">
        <v>0</v>
      </c>
      <c r="R74" s="54">
        <v>0</v>
      </c>
      <c r="S74" s="54">
        <v>0</v>
      </c>
      <c r="T74" s="54">
        <v>0</v>
      </c>
      <c r="U74" s="54">
        <v>0</v>
      </c>
      <c r="W74" s="156">
        <f t="shared" si="123"/>
        <v>0</v>
      </c>
      <c r="X74" s="156">
        <f t="shared" si="133"/>
        <v>0</v>
      </c>
      <c r="Y74" s="156">
        <f t="shared" si="124"/>
        <v>0</v>
      </c>
      <c r="Z74" s="54">
        <f t="shared" si="125"/>
        <v>0</v>
      </c>
      <c r="AA74" s="54">
        <f t="shared" ca="1" si="126"/>
        <v>0</v>
      </c>
      <c r="AB74" s="45" t="s">
        <v>9</v>
      </c>
      <c r="AD74" s="242">
        <f t="shared" si="127"/>
        <v>0</v>
      </c>
      <c r="AE74" s="242">
        <f t="shared" ca="1" si="128"/>
        <v>0</v>
      </c>
    </row>
    <row r="75" spans="1:31" ht="15.95" customHeight="1" outlineLevel="1" x14ac:dyDescent="0.2">
      <c r="A75" s="63" t="s">
        <v>135</v>
      </c>
      <c r="B75" s="54">
        <v>0</v>
      </c>
      <c r="C75" s="54">
        <v>0</v>
      </c>
      <c r="D75" s="54">
        <v>0</v>
      </c>
      <c r="E75" s="54">
        <v>0</v>
      </c>
      <c r="F75" s="54">
        <v>0</v>
      </c>
      <c r="G75" s="54">
        <v>0</v>
      </c>
      <c r="H75" s="54">
        <v>0</v>
      </c>
      <c r="I75" s="54">
        <v>0</v>
      </c>
      <c r="J75" s="54">
        <v>6365</v>
      </c>
      <c r="K75" s="54">
        <v>19970</v>
      </c>
      <c r="L75" s="54">
        <v>22365</v>
      </c>
      <c r="M75" s="54">
        <v>22682</v>
      </c>
      <c r="N75" s="54">
        <v>23929</v>
      </c>
      <c r="O75" s="54">
        <v>26245</v>
      </c>
      <c r="P75" s="54">
        <v>30554</v>
      </c>
      <c r="Q75" s="54">
        <v>33744</v>
      </c>
      <c r="R75" s="54">
        <v>36759</v>
      </c>
      <c r="S75" s="54">
        <v>16978</v>
      </c>
      <c r="T75" s="54">
        <v>18659</v>
      </c>
      <c r="U75" s="54">
        <v>18870</v>
      </c>
      <c r="W75" s="156">
        <f t="shared" si="123"/>
        <v>0</v>
      </c>
      <c r="X75" s="156">
        <f t="shared" si="133"/>
        <v>0</v>
      </c>
      <c r="Y75" s="156">
        <f t="shared" si="124"/>
        <v>22682</v>
      </c>
      <c r="Z75" s="54">
        <f t="shared" si="125"/>
        <v>33744</v>
      </c>
      <c r="AA75" s="54">
        <f t="shared" ca="1" si="126"/>
        <v>18870</v>
      </c>
      <c r="AB75" s="45" t="s">
        <v>9</v>
      </c>
      <c r="AD75" s="242">
        <f t="shared" si="127"/>
        <v>0</v>
      </c>
      <c r="AE75" s="242">
        <f t="shared" ca="1" si="128"/>
        <v>0</v>
      </c>
    </row>
    <row r="76" spans="1:31" ht="15.95" customHeight="1" outlineLevel="1" x14ac:dyDescent="0.2">
      <c r="A76" s="63" t="s">
        <v>136</v>
      </c>
      <c r="B76" s="54">
        <v>0</v>
      </c>
      <c r="C76" s="54">
        <v>0</v>
      </c>
      <c r="D76" s="54">
        <v>0</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W76" s="156">
        <f t="shared" si="123"/>
        <v>0</v>
      </c>
      <c r="X76" s="156">
        <f t="shared" si="133"/>
        <v>0</v>
      </c>
      <c r="Y76" s="156">
        <f t="shared" si="124"/>
        <v>0</v>
      </c>
      <c r="Z76" s="54">
        <f t="shared" si="125"/>
        <v>0</v>
      </c>
      <c r="AA76" s="54">
        <f t="shared" ca="1" si="126"/>
        <v>0</v>
      </c>
      <c r="AB76" s="45" t="s">
        <v>9</v>
      </c>
      <c r="AD76" s="242">
        <f t="shared" si="127"/>
        <v>0</v>
      </c>
      <c r="AE76" s="242">
        <f t="shared" ca="1" si="128"/>
        <v>0</v>
      </c>
    </row>
    <row r="77" spans="1:31" ht="15.95" customHeight="1" outlineLevel="1" x14ac:dyDescent="0.2">
      <c r="A77" s="63" t="s">
        <v>137</v>
      </c>
      <c r="B77" s="54">
        <v>923</v>
      </c>
      <c r="C77" s="54">
        <v>3915</v>
      </c>
      <c r="D77" s="54">
        <v>4438</v>
      </c>
      <c r="E77" s="54">
        <v>6895</v>
      </c>
      <c r="F77" s="54">
        <v>7300</v>
      </c>
      <c r="G77" s="54">
        <v>8039</v>
      </c>
      <c r="H77" s="54">
        <v>8089</v>
      </c>
      <c r="I77" s="54">
        <v>8070</v>
      </c>
      <c r="J77" s="54">
        <v>8118</v>
      </c>
      <c r="K77" s="54">
        <v>6932</v>
      </c>
      <c r="L77" s="54">
        <v>3345</v>
      </c>
      <c r="M77" s="54">
        <v>1108</v>
      </c>
      <c r="N77" s="54">
        <v>2973</v>
      </c>
      <c r="O77" s="54">
        <v>2523</v>
      </c>
      <c r="P77" s="54">
        <v>3462</v>
      </c>
      <c r="Q77" s="54">
        <v>9091</v>
      </c>
      <c r="R77" s="54">
        <v>6752</v>
      </c>
      <c r="S77" s="54">
        <v>7002</v>
      </c>
      <c r="T77" s="54">
        <v>8609</v>
      </c>
      <c r="U77" s="54">
        <v>8304</v>
      </c>
      <c r="W77" s="156">
        <f t="shared" si="123"/>
        <v>6895</v>
      </c>
      <c r="X77" s="156">
        <f t="shared" si="133"/>
        <v>8089</v>
      </c>
      <c r="Y77" s="156">
        <f t="shared" si="124"/>
        <v>1108</v>
      </c>
      <c r="Z77" s="54">
        <f t="shared" si="125"/>
        <v>9091</v>
      </c>
      <c r="AA77" s="54">
        <f t="shared" ca="1" si="126"/>
        <v>8304</v>
      </c>
      <c r="AB77" s="45" t="s">
        <v>9</v>
      </c>
      <c r="AD77" s="242">
        <f t="shared" si="127"/>
        <v>0</v>
      </c>
      <c r="AE77" s="242">
        <f t="shared" ca="1" si="128"/>
        <v>0</v>
      </c>
    </row>
    <row r="78" spans="1:31" ht="15.95" customHeight="1" outlineLevel="1" x14ac:dyDescent="0.2">
      <c r="A78" s="63" t="s">
        <v>138</v>
      </c>
      <c r="B78" s="54">
        <v>0</v>
      </c>
      <c r="C78" s="54">
        <v>0</v>
      </c>
      <c r="D78" s="54">
        <v>0</v>
      </c>
      <c r="E78" s="54">
        <v>0</v>
      </c>
      <c r="F78" s="54">
        <v>0</v>
      </c>
      <c r="G78" s="54">
        <v>0</v>
      </c>
      <c r="H78" s="54">
        <v>0</v>
      </c>
      <c r="I78" s="54">
        <v>0</v>
      </c>
      <c r="J78" s="54">
        <v>0</v>
      </c>
      <c r="K78" s="54">
        <v>29137</v>
      </c>
      <c r="L78" s="54">
        <v>31014</v>
      </c>
      <c r="M78" s="54">
        <v>17493</v>
      </c>
      <c r="N78" s="54">
        <v>7497</v>
      </c>
      <c r="O78" s="54">
        <v>7739</v>
      </c>
      <c r="P78" s="54">
        <v>10169</v>
      </c>
      <c r="Q78" s="54">
        <v>10861</v>
      </c>
      <c r="R78" s="54">
        <v>10673</v>
      </c>
      <c r="S78" s="54">
        <v>10673</v>
      </c>
      <c r="T78" s="54">
        <v>10664</v>
      </c>
      <c r="U78" s="54">
        <v>8568</v>
      </c>
      <c r="W78" s="156">
        <f t="shared" si="123"/>
        <v>0</v>
      </c>
      <c r="X78" s="156">
        <f t="shared" si="133"/>
        <v>0</v>
      </c>
      <c r="Y78" s="156">
        <f t="shared" si="124"/>
        <v>17493</v>
      </c>
      <c r="Z78" s="54">
        <f t="shared" si="125"/>
        <v>10861</v>
      </c>
      <c r="AA78" s="54">
        <f t="shared" ca="1" si="126"/>
        <v>8568</v>
      </c>
      <c r="AB78" s="45" t="s">
        <v>9</v>
      </c>
      <c r="AD78" s="242">
        <f t="shared" si="127"/>
        <v>0</v>
      </c>
      <c r="AE78" s="242">
        <f t="shared" ca="1" si="128"/>
        <v>0</v>
      </c>
    </row>
    <row r="79" spans="1:31" ht="15.95" customHeight="1" outlineLevel="1" x14ac:dyDescent="0.2">
      <c r="A79" s="63" t="s">
        <v>139</v>
      </c>
      <c r="B79" s="54">
        <v>0</v>
      </c>
      <c r="C79" s="54">
        <v>0</v>
      </c>
      <c r="D79" s="54">
        <v>0</v>
      </c>
      <c r="E79" s="54">
        <v>0</v>
      </c>
      <c r="F79" s="54">
        <v>0</v>
      </c>
      <c r="G79" s="54">
        <v>0</v>
      </c>
      <c r="H79" s="54">
        <v>0</v>
      </c>
      <c r="I79" s="54">
        <v>0</v>
      </c>
      <c r="J79" s="54">
        <v>0</v>
      </c>
      <c r="K79" s="54">
        <v>0</v>
      </c>
      <c r="L79" s="54">
        <v>0</v>
      </c>
      <c r="M79" s="54">
        <v>0</v>
      </c>
      <c r="N79" s="54">
        <v>0</v>
      </c>
      <c r="O79" s="54">
        <v>0</v>
      </c>
      <c r="P79" s="54">
        <v>0</v>
      </c>
      <c r="Q79" s="54">
        <v>0</v>
      </c>
      <c r="R79" s="54">
        <v>0</v>
      </c>
      <c r="S79" s="54">
        <v>66</v>
      </c>
      <c r="T79" s="54">
        <v>66</v>
      </c>
      <c r="U79" s="54">
        <v>72</v>
      </c>
      <c r="W79" s="156">
        <f t="shared" si="123"/>
        <v>0</v>
      </c>
      <c r="X79" s="156">
        <f t="shared" si="133"/>
        <v>0</v>
      </c>
      <c r="Y79" s="156">
        <f t="shared" si="124"/>
        <v>0</v>
      </c>
      <c r="Z79" s="54">
        <f t="shared" si="125"/>
        <v>0</v>
      </c>
      <c r="AA79" s="54">
        <f t="shared" ca="1" si="126"/>
        <v>72</v>
      </c>
      <c r="AB79" s="45" t="s">
        <v>9</v>
      </c>
      <c r="AD79" s="242">
        <f t="shared" si="127"/>
        <v>0</v>
      </c>
      <c r="AE79" s="242">
        <f t="shared" ca="1" si="128"/>
        <v>0</v>
      </c>
    </row>
    <row r="80" spans="1:31" ht="15.95" customHeight="1" outlineLevel="1" x14ac:dyDescent="0.25">
      <c r="A80" s="63" t="s">
        <v>140</v>
      </c>
      <c r="B80" s="54">
        <v>0</v>
      </c>
      <c r="C80" s="54">
        <v>0</v>
      </c>
      <c r="D80" s="54">
        <v>0</v>
      </c>
      <c r="E80" s="54">
        <v>0</v>
      </c>
      <c r="F80" s="54">
        <v>0</v>
      </c>
      <c r="G80" s="54">
        <v>0</v>
      </c>
      <c r="H80" s="54">
        <v>0</v>
      </c>
      <c r="I80" s="54">
        <v>0</v>
      </c>
      <c r="J80" s="54">
        <v>0</v>
      </c>
      <c r="K80" s="54">
        <v>0</v>
      </c>
      <c r="L80" s="54">
        <v>0</v>
      </c>
      <c r="M80" s="54">
        <v>0</v>
      </c>
      <c r="N80" s="54">
        <v>0</v>
      </c>
      <c r="O80" s="54">
        <v>0</v>
      </c>
      <c r="P80" s="54">
        <v>0</v>
      </c>
      <c r="Q80" s="131">
        <v>0</v>
      </c>
      <c r="R80" s="131">
        <v>0</v>
      </c>
      <c r="S80" s="131">
        <v>0</v>
      </c>
      <c r="T80" s="54">
        <v>0</v>
      </c>
      <c r="U80" s="54">
        <v>0</v>
      </c>
      <c r="W80" s="156">
        <f t="shared" si="123"/>
        <v>0</v>
      </c>
      <c r="X80" s="156">
        <f t="shared" si="133"/>
        <v>0</v>
      </c>
      <c r="Y80" s="156">
        <f t="shared" si="124"/>
        <v>0</v>
      </c>
      <c r="Z80" s="54">
        <f t="shared" si="125"/>
        <v>0</v>
      </c>
      <c r="AA80" s="54">
        <f t="shared" ca="1" si="126"/>
        <v>0</v>
      </c>
      <c r="AB80" s="45" t="s">
        <v>9</v>
      </c>
      <c r="AD80" s="242">
        <f t="shared" si="127"/>
        <v>0</v>
      </c>
      <c r="AE80" s="242">
        <f t="shared" ca="1" si="128"/>
        <v>0</v>
      </c>
    </row>
    <row r="81" spans="1:31" ht="15.95" customHeight="1" outlineLevel="1" x14ac:dyDescent="0.2">
      <c r="A81" s="63" t="s">
        <v>141</v>
      </c>
      <c r="B81" s="54">
        <v>0</v>
      </c>
      <c r="C81" s="54">
        <v>0</v>
      </c>
      <c r="D81" s="54">
        <v>0</v>
      </c>
      <c r="E81" s="54">
        <v>126</v>
      </c>
      <c r="F81" s="54">
        <v>1</v>
      </c>
      <c r="G81" s="54">
        <v>9</v>
      </c>
      <c r="H81" s="54">
        <v>6</v>
      </c>
      <c r="I81" s="54">
        <v>5</v>
      </c>
      <c r="J81" s="54">
        <v>21</v>
      </c>
      <c r="K81" s="54">
        <v>159</v>
      </c>
      <c r="L81" s="54">
        <v>125</v>
      </c>
      <c r="M81" s="54">
        <v>87</v>
      </c>
      <c r="N81" s="54">
        <v>36</v>
      </c>
      <c r="O81" s="54">
        <v>42</v>
      </c>
      <c r="P81" s="54">
        <v>149</v>
      </c>
      <c r="Q81" s="54">
        <v>95</v>
      </c>
      <c r="R81" s="54">
        <v>43</v>
      </c>
      <c r="S81" s="54">
        <v>14</v>
      </c>
      <c r="T81" s="54">
        <v>213</v>
      </c>
      <c r="U81" s="54">
        <v>158</v>
      </c>
      <c r="W81" s="156">
        <f t="shared" si="123"/>
        <v>126</v>
      </c>
      <c r="X81" s="156">
        <f t="shared" si="133"/>
        <v>6</v>
      </c>
      <c r="Y81" s="156">
        <f t="shared" si="124"/>
        <v>87</v>
      </c>
      <c r="Z81" s="54">
        <f t="shared" si="125"/>
        <v>95</v>
      </c>
      <c r="AA81" s="54">
        <f t="shared" ca="1" si="126"/>
        <v>158</v>
      </c>
      <c r="AB81" s="45" t="s">
        <v>9</v>
      </c>
      <c r="AD81" s="242">
        <f t="shared" si="127"/>
        <v>0</v>
      </c>
      <c r="AE81" s="242">
        <f t="shared" ca="1" si="128"/>
        <v>0</v>
      </c>
    </row>
    <row r="82" spans="1:31" ht="15.95" customHeight="1" outlineLevel="1" x14ac:dyDescent="0.25">
      <c r="A82" s="63" t="s">
        <v>142</v>
      </c>
      <c r="B82" s="54">
        <v>0</v>
      </c>
      <c r="C82" s="54">
        <v>0</v>
      </c>
      <c r="D82" s="54">
        <v>0</v>
      </c>
      <c r="E82" s="54">
        <v>0</v>
      </c>
      <c r="F82" s="54">
        <v>0</v>
      </c>
      <c r="G82" s="54">
        <v>0</v>
      </c>
      <c r="H82" s="54">
        <v>0</v>
      </c>
      <c r="I82" s="54">
        <v>0</v>
      </c>
      <c r="J82" s="54">
        <v>0</v>
      </c>
      <c r="K82" s="54">
        <v>0</v>
      </c>
      <c r="L82" s="54">
        <v>0</v>
      </c>
      <c r="M82" s="54">
        <v>0</v>
      </c>
      <c r="N82" s="54">
        <v>0</v>
      </c>
      <c r="O82" s="54">
        <v>0</v>
      </c>
      <c r="P82" s="54">
        <v>0</v>
      </c>
      <c r="Q82" s="131">
        <v>0</v>
      </c>
      <c r="R82" s="131">
        <v>0</v>
      </c>
      <c r="S82" s="131">
        <v>0</v>
      </c>
      <c r="T82" s="54">
        <v>0</v>
      </c>
      <c r="U82" s="54">
        <v>0</v>
      </c>
      <c r="W82" s="156">
        <f t="shared" si="123"/>
        <v>0</v>
      </c>
      <c r="X82" s="156">
        <f t="shared" si="133"/>
        <v>0</v>
      </c>
      <c r="Y82" s="156">
        <f t="shared" si="124"/>
        <v>0</v>
      </c>
      <c r="Z82" s="54">
        <f t="shared" si="125"/>
        <v>0</v>
      </c>
      <c r="AA82" s="54">
        <f t="shared" ca="1" si="126"/>
        <v>0</v>
      </c>
      <c r="AB82" s="45" t="s">
        <v>9</v>
      </c>
      <c r="AD82" s="242">
        <f t="shared" si="127"/>
        <v>0</v>
      </c>
      <c r="AE82" s="242">
        <f t="shared" ca="1" si="128"/>
        <v>0</v>
      </c>
    </row>
    <row r="83" spans="1:31" ht="15.95" customHeight="1" outlineLevel="1" x14ac:dyDescent="0.2">
      <c r="A83" s="63" t="s">
        <v>143</v>
      </c>
      <c r="B83" s="54">
        <v>1</v>
      </c>
      <c r="C83" s="54">
        <v>34</v>
      </c>
      <c r="D83" s="54">
        <v>2111</v>
      </c>
      <c r="E83" s="54">
        <v>2177</v>
      </c>
      <c r="F83" s="54">
        <v>2178</v>
      </c>
      <c r="G83" s="54">
        <v>2181</v>
      </c>
      <c r="H83" s="54">
        <v>2186</v>
      </c>
      <c r="I83" s="54">
        <v>2222</v>
      </c>
      <c r="J83" s="54">
        <v>3235</v>
      </c>
      <c r="K83" s="54">
        <v>2354</v>
      </c>
      <c r="L83" s="54">
        <v>2353</v>
      </c>
      <c r="M83" s="54">
        <v>2203</v>
      </c>
      <c r="N83" s="54">
        <v>131</v>
      </c>
      <c r="O83" s="54">
        <v>137</v>
      </c>
      <c r="P83" s="54">
        <v>130</v>
      </c>
      <c r="Q83" s="54">
        <v>123</v>
      </c>
      <c r="R83" s="54">
        <v>149</v>
      </c>
      <c r="S83" s="54">
        <v>161</v>
      </c>
      <c r="T83" s="54">
        <v>168</v>
      </c>
      <c r="U83" s="54">
        <v>132</v>
      </c>
      <c r="W83" s="156">
        <f t="shared" si="123"/>
        <v>2177</v>
      </c>
      <c r="X83" s="156">
        <f t="shared" si="133"/>
        <v>2186</v>
      </c>
      <c r="Y83" s="156">
        <f t="shared" si="124"/>
        <v>2203</v>
      </c>
      <c r="Z83" s="54">
        <f t="shared" si="125"/>
        <v>123</v>
      </c>
      <c r="AA83" s="54">
        <f t="shared" ca="1" si="126"/>
        <v>132</v>
      </c>
      <c r="AB83" s="45" t="s">
        <v>9</v>
      </c>
      <c r="AD83" s="242">
        <f t="shared" si="127"/>
        <v>0</v>
      </c>
      <c r="AE83" s="242">
        <f t="shared" ca="1" si="128"/>
        <v>0</v>
      </c>
    </row>
    <row r="84" spans="1:31" ht="15.95" customHeight="1" outlineLevel="1" x14ac:dyDescent="0.2">
      <c r="A84" s="61" t="s">
        <v>144</v>
      </c>
      <c r="B84" s="62">
        <v>38223</v>
      </c>
      <c r="C84" s="62">
        <v>67667</v>
      </c>
      <c r="D84" s="62">
        <v>165596</v>
      </c>
      <c r="E84" s="62">
        <v>312690</v>
      </c>
      <c r="F84" s="62">
        <v>407590</v>
      </c>
      <c r="G84" s="62">
        <v>511074</v>
      </c>
      <c r="H84" s="62">
        <v>640396</v>
      </c>
      <c r="I84" s="62">
        <f t="shared" ref="I84:N84" si="134">SUM(I85:I98)</f>
        <v>756774</v>
      </c>
      <c r="J84" s="62">
        <f t="shared" si="134"/>
        <v>967436</v>
      </c>
      <c r="K84" s="62">
        <f t="shared" si="134"/>
        <v>902791</v>
      </c>
      <c r="L84" s="62">
        <f t="shared" si="134"/>
        <v>894010</v>
      </c>
      <c r="M84" s="62">
        <f t="shared" si="134"/>
        <v>889554</v>
      </c>
      <c r="N84" s="62">
        <f t="shared" si="134"/>
        <v>883198</v>
      </c>
      <c r="O84" s="62">
        <f t="shared" ref="O84:S84" si="135">SUM(O85:O98)</f>
        <v>876988</v>
      </c>
      <c r="P84" s="62">
        <f t="shared" si="135"/>
        <v>870622</v>
      </c>
      <c r="Q84" s="62">
        <f t="shared" si="135"/>
        <v>864268</v>
      </c>
      <c r="R84" s="62">
        <f t="shared" si="135"/>
        <v>857867</v>
      </c>
      <c r="S84" s="62">
        <f t="shared" si="135"/>
        <v>851669</v>
      </c>
      <c r="T84" s="62">
        <f t="shared" ref="T84:U84" si="136">SUM(T85:T98)</f>
        <v>846475</v>
      </c>
      <c r="U84" s="62">
        <f t="shared" si="136"/>
        <v>840663</v>
      </c>
      <c r="W84" s="62">
        <f t="shared" si="123"/>
        <v>312690</v>
      </c>
      <c r="X84" s="62">
        <f t="shared" si="133"/>
        <v>640396</v>
      </c>
      <c r="Y84" s="62">
        <f t="shared" si="124"/>
        <v>889554</v>
      </c>
      <c r="Z84" s="62">
        <f t="shared" si="125"/>
        <v>864268</v>
      </c>
      <c r="AA84" s="62">
        <f t="shared" ca="1" si="126"/>
        <v>840663</v>
      </c>
      <c r="AB84" s="45" t="s">
        <v>9</v>
      </c>
      <c r="AD84" s="242">
        <f t="shared" si="127"/>
        <v>0</v>
      </c>
      <c r="AE84" s="242">
        <f t="shared" ca="1" si="128"/>
        <v>0</v>
      </c>
    </row>
    <row r="85" spans="1:31" ht="15.95" customHeight="1" outlineLevel="1" x14ac:dyDescent="0.2">
      <c r="A85" s="63" t="s">
        <v>135</v>
      </c>
      <c r="B85" s="58">
        <v>0</v>
      </c>
      <c r="C85" s="58">
        <v>0</v>
      </c>
      <c r="D85" s="58">
        <v>0</v>
      </c>
      <c r="E85" s="58">
        <v>0</v>
      </c>
      <c r="F85" s="58">
        <v>0</v>
      </c>
      <c r="G85" s="58">
        <v>0</v>
      </c>
      <c r="H85" s="58">
        <v>0</v>
      </c>
      <c r="I85" s="58">
        <v>0</v>
      </c>
      <c r="J85" s="58">
        <v>0</v>
      </c>
      <c r="K85" s="58">
        <v>0</v>
      </c>
      <c r="L85" s="58">
        <v>0</v>
      </c>
      <c r="M85" s="58">
        <v>0</v>
      </c>
      <c r="N85" s="58">
        <v>0</v>
      </c>
      <c r="O85" s="58">
        <v>128</v>
      </c>
      <c r="P85" s="58">
        <v>131</v>
      </c>
      <c r="Q85" s="58">
        <v>146</v>
      </c>
      <c r="R85" s="58">
        <v>146</v>
      </c>
      <c r="S85" s="58">
        <v>317</v>
      </c>
      <c r="T85" s="58">
        <v>1465</v>
      </c>
      <c r="U85" s="58">
        <v>1508</v>
      </c>
      <c r="W85" s="58">
        <f t="shared" si="123"/>
        <v>0</v>
      </c>
      <c r="X85" s="58">
        <f t="shared" si="133"/>
        <v>0</v>
      </c>
      <c r="Y85" s="58">
        <f t="shared" si="124"/>
        <v>0</v>
      </c>
      <c r="Z85" s="58">
        <f t="shared" si="125"/>
        <v>146</v>
      </c>
      <c r="AA85" s="58">
        <f t="shared" ca="1" si="126"/>
        <v>1508</v>
      </c>
      <c r="AB85" s="45" t="s">
        <v>9</v>
      </c>
      <c r="AD85" s="242">
        <f t="shared" si="127"/>
        <v>0</v>
      </c>
      <c r="AE85" s="242">
        <f t="shared" ca="1" si="128"/>
        <v>0</v>
      </c>
    </row>
    <row r="86" spans="1:31" ht="15.95" customHeight="1" outlineLevel="1" x14ac:dyDescent="0.2">
      <c r="A86" s="63" t="s">
        <v>136</v>
      </c>
      <c r="B86" s="54">
        <v>0</v>
      </c>
      <c r="C86" s="54">
        <v>0</v>
      </c>
      <c r="D86" s="54">
        <v>0</v>
      </c>
      <c r="E86" s="54">
        <v>0</v>
      </c>
      <c r="F86" s="54">
        <v>0</v>
      </c>
      <c r="G86" s="54">
        <v>0</v>
      </c>
      <c r="H86" s="54">
        <v>0</v>
      </c>
      <c r="I86" s="54">
        <v>0</v>
      </c>
      <c r="J86" s="54">
        <v>0</v>
      </c>
      <c r="K86" s="54">
        <v>0</v>
      </c>
      <c r="L86" s="54">
        <v>0</v>
      </c>
      <c r="M86" s="54">
        <v>0</v>
      </c>
      <c r="N86" s="54">
        <v>0</v>
      </c>
      <c r="O86" s="54">
        <v>0</v>
      </c>
      <c r="P86" s="54">
        <v>0</v>
      </c>
      <c r="Q86" s="132">
        <v>0</v>
      </c>
      <c r="R86" s="132">
        <v>0</v>
      </c>
      <c r="S86" s="132">
        <v>0</v>
      </c>
      <c r="T86" s="58">
        <v>0</v>
      </c>
      <c r="U86" s="58">
        <v>0</v>
      </c>
      <c r="W86" s="54">
        <f t="shared" si="123"/>
        <v>0</v>
      </c>
      <c r="X86" s="54">
        <f t="shared" si="133"/>
        <v>0</v>
      </c>
      <c r="Y86" s="54">
        <f t="shared" si="124"/>
        <v>0</v>
      </c>
      <c r="Z86" s="54">
        <f t="shared" si="125"/>
        <v>0</v>
      </c>
      <c r="AA86" s="54">
        <f t="shared" ca="1" si="126"/>
        <v>0</v>
      </c>
      <c r="AB86" s="45" t="s">
        <v>9</v>
      </c>
      <c r="AD86" s="242">
        <f t="shared" si="127"/>
        <v>0</v>
      </c>
      <c r="AE86" s="242">
        <f t="shared" ca="1" si="128"/>
        <v>0</v>
      </c>
    </row>
    <row r="87" spans="1:31" ht="15.95" customHeight="1" outlineLevel="1" x14ac:dyDescent="0.2">
      <c r="A87" s="63" t="s">
        <v>145</v>
      </c>
      <c r="B87" s="54">
        <v>0</v>
      </c>
      <c r="C87" s="54">
        <v>0</v>
      </c>
      <c r="D87" s="54">
        <v>0</v>
      </c>
      <c r="E87" s="54">
        <v>0</v>
      </c>
      <c r="F87" s="54">
        <v>0</v>
      </c>
      <c r="G87" s="54">
        <v>0</v>
      </c>
      <c r="H87" s="54">
        <v>0</v>
      </c>
      <c r="I87" s="54">
        <v>0</v>
      </c>
      <c r="J87" s="54">
        <v>0</v>
      </c>
      <c r="K87" s="54">
        <v>0</v>
      </c>
      <c r="L87" s="54">
        <v>0</v>
      </c>
      <c r="M87" s="54">
        <v>0</v>
      </c>
      <c r="N87" s="54">
        <v>0</v>
      </c>
      <c r="O87" s="54">
        <v>0</v>
      </c>
      <c r="P87" s="54">
        <v>0</v>
      </c>
      <c r="Q87" s="132">
        <v>0</v>
      </c>
      <c r="R87" s="132">
        <v>0</v>
      </c>
      <c r="S87" s="132">
        <v>0</v>
      </c>
      <c r="T87" s="58">
        <v>0</v>
      </c>
      <c r="U87" s="58">
        <v>0</v>
      </c>
      <c r="W87" s="54">
        <f t="shared" si="123"/>
        <v>0</v>
      </c>
      <c r="X87" s="54">
        <f t="shared" si="133"/>
        <v>0</v>
      </c>
      <c r="Y87" s="54">
        <f t="shared" si="124"/>
        <v>0</v>
      </c>
      <c r="Z87" s="54">
        <f t="shared" si="125"/>
        <v>0</v>
      </c>
      <c r="AA87" s="54">
        <f t="shared" ca="1" si="126"/>
        <v>0</v>
      </c>
      <c r="AB87" s="45" t="s">
        <v>9</v>
      </c>
      <c r="AD87" s="242">
        <f t="shared" si="127"/>
        <v>0</v>
      </c>
      <c r="AE87" s="242">
        <f t="shared" ca="1" si="128"/>
        <v>0</v>
      </c>
    </row>
    <row r="88" spans="1:31" ht="15.95" customHeight="1" outlineLevel="1" x14ac:dyDescent="0.2">
      <c r="A88" s="63" t="s">
        <v>134</v>
      </c>
      <c r="B88" s="54">
        <v>0</v>
      </c>
      <c r="C88" s="54">
        <v>0</v>
      </c>
      <c r="D88" s="54">
        <v>0</v>
      </c>
      <c r="E88" s="54">
        <v>0</v>
      </c>
      <c r="F88" s="54">
        <v>0</v>
      </c>
      <c r="G88" s="54">
        <v>0</v>
      </c>
      <c r="H88" s="54">
        <v>0</v>
      </c>
      <c r="I88" s="54">
        <v>0</v>
      </c>
      <c r="J88" s="54">
        <v>0</v>
      </c>
      <c r="K88" s="54">
        <v>0</v>
      </c>
      <c r="L88" s="54">
        <v>0</v>
      </c>
      <c r="M88" s="54">
        <v>0</v>
      </c>
      <c r="N88" s="54">
        <v>0</v>
      </c>
      <c r="O88" s="54">
        <v>0</v>
      </c>
      <c r="P88" s="54">
        <v>0</v>
      </c>
      <c r="Q88" s="132">
        <v>0</v>
      </c>
      <c r="R88" s="54">
        <v>0</v>
      </c>
      <c r="S88" s="54">
        <v>0</v>
      </c>
      <c r="T88" s="58">
        <v>0</v>
      </c>
      <c r="U88" s="58">
        <v>0</v>
      </c>
      <c r="W88" s="54">
        <f t="shared" si="123"/>
        <v>0</v>
      </c>
      <c r="X88" s="54">
        <f t="shared" si="133"/>
        <v>0</v>
      </c>
      <c r="Y88" s="54">
        <f t="shared" si="124"/>
        <v>0</v>
      </c>
      <c r="Z88" s="54">
        <f t="shared" si="125"/>
        <v>0</v>
      </c>
      <c r="AA88" s="54">
        <f t="shared" ca="1" si="126"/>
        <v>0</v>
      </c>
      <c r="AB88" s="45" t="s">
        <v>9</v>
      </c>
      <c r="AD88" s="242">
        <f t="shared" si="127"/>
        <v>0</v>
      </c>
      <c r="AE88" s="242">
        <f t="shared" ca="1" si="128"/>
        <v>0</v>
      </c>
    </row>
    <row r="89" spans="1:31" ht="15.95" customHeight="1" outlineLevel="1" x14ac:dyDescent="0.2">
      <c r="A89" s="63" t="s">
        <v>137</v>
      </c>
      <c r="B89" s="54">
        <v>0</v>
      </c>
      <c r="C89" s="54">
        <v>0</v>
      </c>
      <c r="D89" s="54">
        <v>0</v>
      </c>
      <c r="E89" s="54">
        <v>0</v>
      </c>
      <c r="F89" s="54">
        <v>0</v>
      </c>
      <c r="G89" s="54">
        <v>0</v>
      </c>
      <c r="H89" s="54">
        <v>0</v>
      </c>
      <c r="I89" s="54">
        <v>0</v>
      </c>
      <c r="J89" s="54">
        <v>0</v>
      </c>
      <c r="K89" s="54">
        <v>0</v>
      </c>
      <c r="L89" s="54">
        <v>0</v>
      </c>
      <c r="M89" s="54">
        <v>0</v>
      </c>
      <c r="N89" s="54">
        <v>0</v>
      </c>
      <c r="O89" s="54">
        <v>0</v>
      </c>
      <c r="P89" s="54">
        <v>0</v>
      </c>
      <c r="Q89" s="132">
        <v>0</v>
      </c>
      <c r="R89" s="132">
        <v>0</v>
      </c>
      <c r="S89" s="132">
        <v>0</v>
      </c>
      <c r="T89" s="58">
        <v>0</v>
      </c>
      <c r="U89" s="58">
        <v>0</v>
      </c>
      <c r="W89" s="54">
        <f t="shared" si="123"/>
        <v>0</v>
      </c>
      <c r="X89" s="54">
        <f t="shared" si="133"/>
        <v>0</v>
      </c>
      <c r="Y89" s="54">
        <f t="shared" si="124"/>
        <v>0</v>
      </c>
      <c r="Z89" s="54">
        <f t="shared" si="125"/>
        <v>0</v>
      </c>
      <c r="AA89" s="54">
        <f t="shared" ca="1" si="126"/>
        <v>0</v>
      </c>
      <c r="AB89" s="45" t="s">
        <v>9</v>
      </c>
      <c r="AD89" s="242">
        <f t="shared" si="127"/>
        <v>0</v>
      </c>
      <c r="AE89" s="242">
        <f t="shared" ca="1" si="128"/>
        <v>0</v>
      </c>
    </row>
    <row r="90" spans="1:31" ht="15.95" customHeight="1" outlineLevel="1" x14ac:dyDescent="0.2">
      <c r="A90" s="63" t="s">
        <v>146</v>
      </c>
      <c r="B90" s="54">
        <v>0</v>
      </c>
      <c r="C90" s="54">
        <v>0</v>
      </c>
      <c r="D90" s="54">
        <v>0</v>
      </c>
      <c r="E90" s="54">
        <v>0</v>
      </c>
      <c r="F90" s="54">
        <v>0</v>
      </c>
      <c r="G90" s="54">
        <v>0</v>
      </c>
      <c r="H90" s="54">
        <v>0</v>
      </c>
      <c r="I90" s="54">
        <v>0</v>
      </c>
      <c r="J90" s="54">
        <v>0</v>
      </c>
      <c r="K90" s="54">
        <v>0</v>
      </c>
      <c r="L90" s="54">
        <v>0</v>
      </c>
      <c r="M90" s="54">
        <v>0</v>
      </c>
      <c r="N90" s="54">
        <v>0</v>
      </c>
      <c r="O90" s="54">
        <v>0</v>
      </c>
      <c r="P90" s="54">
        <v>0</v>
      </c>
      <c r="Q90" s="132">
        <v>0</v>
      </c>
      <c r="R90" s="132">
        <v>0</v>
      </c>
      <c r="S90" s="132">
        <v>0</v>
      </c>
      <c r="T90" s="58">
        <v>0</v>
      </c>
      <c r="U90" s="58">
        <v>0</v>
      </c>
      <c r="W90" s="54">
        <f t="shared" si="123"/>
        <v>0</v>
      </c>
      <c r="X90" s="54">
        <f t="shared" si="133"/>
        <v>0</v>
      </c>
      <c r="Y90" s="54">
        <f t="shared" si="124"/>
        <v>0</v>
      </c>
      <c r="Z90" s="54">
        <f t="shared" si="125"/>
        <v>0</v>
      </c>
      <c r="AA90" s="54">
        <f t="shared" ca="1" si="126"/>
        <v>0</v>
      </c>
      <c r="AB90" s="45" t="s">
        <v>9</v>
      </c>
      <c r="AD90" s="242">
        <f t="shared" si="127"/>
        <v>0</v>
      </c>
      <c r="AE90" s="242">
        <f t="shared" ca="1" si="128"/>
        <v>0</v>
      </c>
    </row>
    <row r="91" spans="1:31" ht="15.95" customHeight="1" outlineLevel="1" x14ac:dyDescent="0.2">
      <c r="A91" s="63" t="s">
        <v>138</v>
      </c>
      <c r="B91" s="54">
        <v>0</v>
      </c>
      <c r="C91" s="54">
        <v>0</v>
      </c>
      <c r="D91" s="54">
        <v>0</v>
      </c>
      <c r="E91" s="54">
        <v>0</v>
      </c>
      <c r="F91" s="54">
        <v>0</v>
      </c>
      <c r="G91" s="54">
        <v>0</v>
      </c>
      <c r="H91" s="54">
        <v>0</v>
      </c>
      <c r="I91" s="54">
        <v>0</v>
      </c>
      <c r="J91" s="54">
        <v>0</v>
      </c>
      <c r="K91" s="54">
        <v>0</v>
      </c>
      <c r="L91" s="54">
        <v>0</v>
      </c>
      <c r="M91" s="54">
        <v>0</v>
      </c>
      <c r="N91" s="54">
        <v>0</v>
      </c>
      <c r="O91" s="54">
        <v>0</v>
      </c>
      <c r="P91" s="54">
        <v>0</v>
      </c>
      <c r="Q91" s="132">
        <v>0</v>
      </c>
      <c r="R91" s="132">
        <v>0</v>
      </c>
      <c r="S91" s="132">
        <v>0</v>
      </c>
      <c r="T91" s="58">
        <v>0</v>
      </c>
      <c r="U91" s="58">
        <v>0</v>
      </c>
      <c r="W91" s="54">
        <f t="shared" si="123"/>
        <v>0</v>
      </c>
      <c r="X91" s="54">
        <f t="shared" si="133"/>
        <v>0</v>
      </c>
      <c r="Y91" s="54">
        <f t="shared" si="124"/>
        <v>0</v>
      </c>
      <c r="Z91" s="54">
        <f t="shared" si="125"/>
        <v>0</v>
      </c>
      <c r="AA91" s="54">
        <f t="shared" ca="1" si="126"/>
        <v>0</v>
      </c>
      <c r="AB91" s="45" t="s">
        <v>9</v>
      </c>
      <c r="AD91" s="242">
        <f t="shared" si="127"/>
        <v>0</v>
      </c>
      <c r="AE91" s="242">
        <f t="shared" ca="1" si="128"/>
        <v>0</v>
      </c>
    </row>
    <row r="92" spans="1:31" ht="15.95" customHeight="1" outlineLevel="1" x14ac:dyDescent="0.2">
      <c r="A92" s="63" t="s">
        <v>139</v>
      </c>
      <c r="B92" s="54">
        <v>0</v>
      </c>
      <c r="C92" s="54">
        <v>0</v>
      </c>
      <c r="D92" s="54">
        <v>0</v>
      </c>
      <c r="E92" s="54">
        <v>0</v>
      </c>
      <c r="F92" s="54">
        <v>0</v>
      </c>
      <c r="G92" s="54">
        <v>0</v>
      </c>
      <c r="H92" s="54">
        <v>0</v>
      </c>
      <c r="I92" s="54">
        <v>0</v>
      </c>
      <c r="J92" s="54">
        <v>0</v>
      </c>
      <c r="K92" s="54">
        <v>0</v>
      </c>
      <c r="L92" s="54">
        <v>0</v>
      </c>
      <c r="M92" s="54">
        <v>0</v>
      </c>
      <c r="N92" s="54">
        <v>0</v>
      </c>
      <c r="O92" s="54">
        <v>0</v>
      </c>
      <c r="P92" s="54">
        <v>0</v>
      </c>
      <c r="Q92" s="132">
        <v>0</v>
      </c>
      <c r="R92" s="132">
        <v>0</v>
      </c>
      <c r="S92" s="132">
        <v>0</v>
      </c>
      <c r="T92" s="58">
        <v>0</v>
      </c>
      <c r="U92" s="58">
        <v>0</v>
      </c>
      <c r="W92" s="54">
        <f t="shared" si="123"/>
        <v>0</v>
      </c>
      <c r="X92" s="54">
        <f t="shared" si="133"/>
        <v>0</v>
      </c>
      <c r="Y92" s="54">
        <f t="shared" si="124"/>
        <v>0</v>
      </c>
      <c r="Z92" s="54">
        <f t="shared" si="125"/>
        <v>0</v>
      </c>
      <c r="AA92" s="54">
        <f t="shared" ca="1" si="126"/>
        <v>0</v>
      </c>
      <c r="AB92" s="45" t="s">
        <v>9</v>
      </c>
      <c r="AD92" s="242">
        <f t="shared" si="127"/>
        <v>0</v>
      </c>
      <c r="AE92" s="242">
        <f t="shared" ca="1" si="128"/>
        <v>0</v>
      </c>
    </row>
    <row r="93" spans="1:31" ht="15.95" customHeight="1" outlineLevel="1" x14ac:dyDescent="0.2">
      <c r="A93" s="63" t="s">
        <v>140</v>
      </c>
      <c r="B93" s="54">
        <v>0</v>
      </c>
      <c r="C93" s="54">
        <v>0</v>
      </c>
      <c r="D93" s="54">
        <v>0</v>
      </c>
      <c r="E93" s="54">
        <v>0</v>
      </c>
      <c r="F93" s="54">
        <v>0</v>
      </c>
      <c r="G93" s="54">
        <v>0</v>
      </c>
      <c r="H93" s="54">
        <v>0</v>
      </c>
      <c r="I93" s="54">
        <v>0</v>
      </c>
      <c r="J93" s="54">
        <v>0</v>
      </c>
      <c r="K93" s="54">
        <v>0</v>
      </c>
      <c r="L93" s="54">
        <v>0</v>
      </c>
      <c r="M93" s="54">
        <v>11</v>
      </c>
      <c r="N93" s="54">
        <v>11</v>
      </c>
      <c r="O93" s="54">
        <v>42</v>
      </c>
      <c r="P93" s="54">
        <v>42</v>
      </c>
      <c r="Q93" s="54">
        <v>42</v>
      </c>
      <c r="R93" s="54">
        <v>11</v>
      </c>
      <c r="S93" s="54">
        <v>11</v>
      </c>
      <c r="T93" s="58">
        <v>11</v>
      </c>
      <c r="U93" s="58">
        <v>11</v>
      </c>
      <c r="W93" s="54">
        <f t="shared" si="123"/>
        <v>0</v>
      </c>
      <c r="X93" s="54">
        <f t="shared" si="133"/>
        <v>0</v>
      </c>
      <c r="Y93" s="54">
        <f t="shared" si="124"/>
        <v>11</v>
      </c>
      <c r="Z93" s="54">
        <f t="shared" si="125"/>
        <v>42</v>
      </c>
      <c r="AA93" s="54">
        <f t="shared" ca="1" si="126"/>
        <v>11</v>
      </c>
      <c r="AB93" s="45" t="s">
        <v>9</v>
      </c>
      <c r="AD93" s="242">
        <f t="shared" si="127"/>
        <v>0</v>
      </c>
      <c r="AE93" s="242">
        <f t="shared" ca="1" si="128"/>
        <v>0</v>
      </c>
    </row>
    <row r="94" spans="1:31" ht="15.95" customHeight="1" outlineLevel="1" x14ac:dyDescent="0.2">
      <c r="A94" s="63" t="s">
        <v>142</v>
      </c>
      <c r="B94" s="54">
        <v>0</v>
      </c>
      <c r="C94" s="54">
        <v>0</v>
      </c>
      <c r="D94" s="54">
        <v>0</v>
      </c>
      <c r="E94" s="54">
        <v>0</v>
      </c>
      <c r="F94" s="54">
        <v>0</v>
      </c>
      <c r="G94" s="54">
        <v>0</v>
      </c>
      <c r="H94" s="54">
        <v>0</v>
      </c>
      <c r="I94" s="54">
        <v>0</v>
      </c>
      <c r="J94" s="54">
        <v>0</v>
      </c>
      <c r="K94" s="54">
        <v>0</v>
      </c>
      <c r="L94" s="54">
        <v>0</v>
      </c>
      <c r="M94" s="54">
        <v>0</v>
      </c>
      <c r="N94" s="54">
        <v>0</v>
      </c>
      <c r="O94" s="54">
        <v>0</v>
      </c>
      <c r="P94" s="54">
        <v>0</v>
      </c>
      <c r="Q94" s="132">
        <v>0</v>
      </c>
      <c r="R94" s="132">
        <v>0</v>
      </c>
      <c r="S94" s="132">
        <v>0</v>
      </c>
      <c r="T94" s="58">
        <v>0</v>
      </c>
      <c r="U94" s="58">
        <v>0</v>
      </c>
      <c r="W94" s="54">
        <f t="shared" si="123"/>
        <v>0</v>
      </c>
      <c r="X94" s="54">
        <f t="shared" si="133"/>
        <v>0</v>
      </c>
      <c r="Y94" s="54">
        <f t="shared" si="124"/>
        <v>0</v>
      </c>
      <c r="Z94" s="54">
        <f t="shared" si="125"/>
        <v>0</v>
      </c>
      <c r="AA94" s="54">
        <f t="shared" ca="1" si="126"/>
        <v>0</v>
      </c>
      <c r="AB94" s="45" t="s">
        <v>9</v>
      </c>
      <c r="AD94" s="242">
        <f t="shared" si="127"/>
        <v>0</v>
      </c>
      <c r="AE94" s="242">
        <f t="shared" ca="1" si="128"/>
        <v>0</v>
      </c>
    </row>
    <row r="95" spans="1:31" ht="15.95" customHeight="1" outlineLevel="1" x14ac:dyDescent="0.2">
      <c r="A95" s="63" t="s">
        <v>143</v>
      </c>
      <c r="B95" s="54">
        <v>0</v>
      </c>
      <c r="C95" s="54">
        <v>0</v>
      </c>
      <c r="D95" s="54">
        <v>0</v>
      </c>
      <c r="E95" s="54">
        <v>0</v>
      </c>
      <c r="F95" s="54">
        <v>0</v>
      </c>
      <c r="G95" s="54">
        <v>0</v>
      </c>
      <c r="H95" s="54">
        <v>0</v>
      </c>
      <c r="I95" s="54">
        <v>0</v>
      </c>
      <c r="J95" s="54">
        <v>0</v>
      </c>
      <c r="K95" s="54">
        <v>0</v>
      </c>
      <c r="L95" s="54">
        <v>0</v>
      </c>
      <c r="M95" s="54">
        <v>0</v>
      </c>
      <c r="N95" s="54">
        <v>0</v>
      </c>
      <c r="O95" s="54">
        <v>0</v>
      </c>
      <c r="P95" s="54">
        <v>0</v>
      </c>
      <c r="Q95" s="132">
        <v>0</v>
      </c>
      <c r="R95" s="132">
        <v>0</v>
      </c>
      <c r="S95" s="132">
        <v>0</v>
      </c>
      <c r="T95" s="58">
        <v>0</v>
      </c>
      <c r="U95" s="58">
        <v>0</v>
      </c>
      <c r="W95" s="54">
        <f t="shared" si="123"/>
        <v>0</v>
      </c>
      <c r="X95" s="54">
        <f t="shared" si="133"/>
        <v>0</v>
      </c>
      <c r="Y95" s="54">
        <f t="shared" si="124"/>
        <v>0</v>
      </c>
      <c r="Z95" s="54">
        <f t="shared" si="125"/>
        <v>0</v>
      </c>
      <c r="AA95" s="54">
        <f t="shared" ca="1" si="126"/>
        <v>0</v>
      </c>
      <c r="AB95" s="45" t="s">
        <v>9</v>
      </c>
      <c r="AD95" s="242">
        <f t="shared" si="127"/>
        <v>0</v>
      </c>
      <c r="AE95" s="242">
        <f t="shared" ca="1" si="128"/>
        <v>0</v>
      </c>
    </row>
    <row r="96" spans="1:31" ht="15.95" customHeight="1" outlineLevel="1" x14ac:dyDescent="0.2">
      <c r="A96" s="63" t="s">
        <v>147</v>
      </c>
      <c r="B96" s="54">
        <v>0</v>
      </c>
      <c r="C96" s="54">
        <v>0</v>
      </c>
      <c r="D96" s="54">
        <v>0</v>
      </c>
      <c r="E96" s="54">
        <v>0</v>
      </c>
      <c r="F96" s="54">
        <v>0</v>
      </c>
      <c r="G96" s="54">
        <v>0</v>
      </c>
      <c r="H96" s="54">
        <v>0</v>
      </c>
      <c r="I96" s="54">
        <v>0</v>
      </c>
      <c r="J96" s="54">
        <v>0</v>
      </c>
      <c r="K96" s="54">
        <v>0</v>
      </c>
      <c r="L96" s="54">
        <v>0</v>
      </c>
      <c r="M96" s="54">
        <v>0</v>
      </c>
      <c r="N96" s="54">
        <v>0</v>
      </c>
      <c r="O96" s="54">
        <v>0</v>
      </c>
      <c r="P96" s="54">
        <v>0</v>
      </c>
      <c r="Q96" s="132">
        <v>0</v>
      </c>
      <c r="R96" s="132">
        <v>0</v>
      </c>
      <c r="S96" s="132">
        <v>0</v>
      </c>
      <c r="T96" s="58">
        <v>0</v>
      </c>
      <c r="U96" s="58">
        <v>0</v>
      </c>
      <c r="W96" s="54">
        <f t="shared" si="123"/>
        <v>0</v>
      </c>
      <c r="X96" s="54">
        <f t="shared" si="133"/>
        <v>0</v>
      </c>
      <c r="Y96" s="54">
        <f t="shared" si="124"/>
        <v>0</v>
      </c>
      <c r="Z96" s="54">
        <f t="shared" si="125"/>
        <v>0</v>
      </c>
      <c r="AA96" s="54">
        <f t="shared" ca="1" si="126"/>
        <v>0</v>
      </c>
      <c r="AB96" s="45" t="s">
        <v>9</v>
      </c>
      <c r="AD96" s="242">
        <f t="shared" si="127"/>
        <v>0</v>
      </c>
      <c r="AE96" s="242">
        <f t="shared" ca="1" si="128"/>
        <v>0</v>
      </c>
    </row>
    <row r="97" spans="1:31" ht="15.95" customHeight="1" outlineLevel="1" x14ac:dyDescent="0.2">
      <c r="A97" s="63" t="s">
        <v>148</v>
      </c>
      <c r="B97" s="54">
        <v>38068</v>
      </c>
      <c r="C97" s="54">
        <v>67443</v>
      </c>
      <c r="D97" s="54">
        <v>164093</v>
      </c>
      <c r="E97" s="54">
        <v>311116</v>
      </c>
      <c r="F97" s="54">
        <v>405987</v>
      </c>
      <c r="G97" s="54">
        <v>509384</v>
      </c>
      <c r="H97" s="54">
        <v>638685</v>
      </c>
      <c r="I97" s="54">
        <v>754966</v>
      </c>
      <c r="J97" s="54">
        <v>965567</v>
      </c>
      <c r="K97" s="54">
        <v>899735</v>
      </c>
      <c r="L97" s="54">
        <v>890984</v>
      </c>
      <c r="M97" s="54">
        <v>886546</v>
      </c>
      <c r="N97" s="54">
        <v>880220</v>
      </c>
      <c r="O97" s="54">
        <v>873881</v>
      </c>
      <c r="P97" s="54">
        <v>867541</v>
      </c>
      <c r="Q97" s="54">
        <v>861202</v>
      </c>
      <c r="R97" s="54">
        <v>854862</v>
      </c>
      <c r="S97" s="54">
        <v>848523</v>
      </c>
      <c r="T97" s="58">
        <v>842210</v>
      </c>
      <c r="U97" s="58">
        <v>836385</v>
      </c>
      <c r="W97" s="54">
        <f t="shared" si="123"/>
        <v>311116</v>
      </c>
      <c r="X97" s="54">
        <f t="shared" si="133"/>
        <v>638685</v>
      </c>
      <c r="Y97" s="54">
        <f t="shared" si="124"/>
        <v>886546</v>
      </c>
      <c r="Z97" s="54">
        <f t="shared" si="125"/>
        <v>861202</v>
      </c>
      <c r="AA97" s="54">
        <f t="shared" ca="1" si="126"/>
        <v>836385</v>
      </c>
      <c r="AB97" s="45" t="s">
        <v>9</v>
      </c>
      <c r="AD97" s="242">
        <f t="shared" si="127"/>
        <v>0</v>
      </c>
      <c r="AE97" s="242">
        <f t="shared" ca="1" si="128"/>
        <v>0</v>
      </c>
    </row>
    <row r="98" spans="1:31" ht="15.95" customHeight="1" outlineLevel="1" x14ac:dyDescent="0.2">
      <c r="A98" s="63" t="s">
        <v>149</v>
      </c>
      <c r="B98" s="54">
        <v>155</v>
      </c>
      <c r="C98" s="54">
        <v>224</v>
      </c>
      <c r="D98" s="54">
        <v>1503</v>
      </c>
      <c r="E98" s="54">
        <v>1574</v>
      </c>
      <c r="F98" s="54">
        <v>1603</v>
      </c>
      <c r="G98" s="54">
        <v>1690</v>
      </c>
      <c r="H98" s="54">
        <v>1711</v>
      </c>
      <c r="I98" s="54">
        <v>1808</v>
      </c>
      <c r="J98" s="54">
        <v>1869</v>
      </c>
      <c r="K98" s="54">
        <v>3056</v>
      </c>
      <c r="L98" s="54">
        <v>3026</v>
      </c>
      <c r="M98" s="54">
        <v>2997</v>
      </c>
      <c r="N98" s="54">
        <v>2967</v>
      </c>
      <c r="O98" s="54">
        <v>2937</v>
      </c>
      <c r="P98" s="54">
        <v>2908</v>
      </c>
      <c r="Q98" s="54">
        <v>2878</v>
      </c>
      <c r="R98" s="54">
        <v>2848</v>
      </c>
      <c r="S98" s="54">
        <v>2818</v>
      </c>
      <c r="T98" s="58">
        <v>2789</v>
      </c>
      <c r="U98" s="58">
        <v>2759</v>
      </c>
      <c r="W98" s="54">
        <f t="shared" si="123"/>
        <v>1574</v>
      </c>
      <c r="X98" s="54">
        <f t="shared" si="133"/>
        <v>1711</v>
      </c>
      <c r="Y98" s="54">
        <f t="shared" si="124"/>
        <v>2997</v>
      </c>
      <c r="Z98" s="54">
        <f t="shared" si="125"/>
        <v>2878</v>
      </c>
      <c r="AA98" s="54">
        <f t="shared" ca="1" si="126"/>
        <v>2759</v>
      </c>
      <c r="AB98" s="45" t="s">
        <v>9</v>
      </c>
      <c r="AD98" s="242">
        <f t="shared" si="127"/>
        <v>0</v>
      </c>
      <c r="AE98" s="242">
        <f t="shared" ca="1" si="128"/>
        <v>0</v>
      </c>
    </row>
    <row r="99" spans="1:31" ht="15.95" customHeight="1" x14ac:dyDescent="0.2">
      <c r="A99" s="43" t="s">
        <v>150</v>
      </c>
      <c r="B99" s="144">
        <f t="shared" ref="B99:H99" si="137">B100+B113+B126</f>
        <v>692268</v>
      </c>
      <c r="C99" s="144">
        <f t="shared" si="137"/>
        <v>712033</v>
      </c>
      <c r="D99" s="144">
        <f t="shared" si="137"/>
        <v>709009</v>
      </c>
      <c r="E99" s="144">
        <f t="shared" si="137"/>
        <v>729415</v>
      </c>
      <c r="F99" s="144">
        <f t="shared" si="137"/>
        <v>730555</v>
      </c>
      <c r="G99" s="144">
        <f t="shared" si="137"/>
        <v>751470</v>
      </c>
      <c r="H99" s="144">
        <f t="shared" si="137"/>
        <v>749642</v>
      </c>
      <c r="I99" s="144">
        <f t="shared" ref="I99:J99" si="138">I100+I113+I126</f>
        <v>776658</v>
      </c>
      <c r="J99" s="144">
        <f t="shared" si="138"/>
        <v>989110</v>
      </c>
      <c r="K99" s="144">
        <f t="shared" ref="K99:L99" si="139">K100+K113+K126</f>
        <v>1001980</v>
      </c>
      <c r="L99" s="144">
        <f t="shared" si="139"/>
        <v>1007971</v>
      </c>
      <c r="M99" s="144">
        <f t="shared" ref="M99:N99" si="140">M100+M113+M126</f>
        <v>984793</v>
      </c>
      <c r="N99" s="144">
        <f t="shared" si="140"/>
        <v>982965</v>
      </c>
      <c r="O99" s="144">
        <f t="shared" ref="O99:S99" si="141">O100+O113+O126</f>
        <v>958237</v>
      </c>
      <c r="P99" s="144">
        <f t="shared" si="141"/>
        <v>969292</v>
      </c>
      <c r="Q99" s="144">
        <f t="shared" si="141"/>
        <v>955858</v>
      </c>
      <c r="R99" s="144">
        <f t="shared" si="141"/>
        <v>933108</v>
      </c>
      <c r="S99" s="144">
        <f t="shared" si="141"/>
        <v>938448</v>
      </c>
      <c r="T99" s="144">
        <f t="shared" ref="T99:U99" si="142">T100+T113+T126</f>
        <v>914012</v>
      </c>
      <c r="U99" s="144">
        <f t="shared" si="142"/>
        <v>925943</v>
      </c>
      <c r="W99" s="44">
        <f t="shared" si="123"/>
        <v>729415</v>
      </c>
      <c r="X99" s="44">
        <f t="shared" si="133"/>
        <v>749642</v>
      </c>
      <c r="Y99" s="44">
        <f t="shared" si="124"/>
        <v>984793</v>
      </c>
      <c r="Z99" s="44">
        <f t="shared" si="125"/>
        <v>955858</v>
      </c>
      <c r="AA99" s="44">
        <f t="shared" ca="1" si="126"/>
        <v>925943</v>
      </c>
      <c r="AB99" s="45" t="s">
        <v>9</v>
      </c>
      <c r="AD99" s="242">
        <f t="shared" si="127"/>
        <v>0</v>
      </c>
      <c r="AE99" s="242">
        <f t="shared" ca="1" si="128"/>
        <v>0</v>
      </c>
    </row>
    <row r="100" spans="1:31" ht="15.95" customHeight="1" outlineLevel="1" x14ac:dyDescent="0.2">
      <c r="A100" s="61" t="s">
        <v>151</v>
      </c>
      <c r="B100" s="62">
        <v>1243</v>
      </c>
      <c r="C100" s="62">
        <v>12379</v>
      </c>
      <c r="D100" s="62">
        <v>6398</v>
      </c>
      <c r="E100" s="62">
        <v>60734</v>
      </c>
      <c r="F100" s="62">
        <v>11057</v>
      </c>
      <c r="G100" s="62">
        <v>35257</v>
      </c>
      <c r="H100" s="62">
        <v>25937</v>
      </c>
      <c r="I100" s="62">
        <f t="shared" ref="I100:N100" si="143">SUM(I101:I112)</f>
        <v>32295</v>
      </c>
      <c r="J100" s="62">
        <f t="shared" si="143"/>
        <v>148647</v>
      </c>
      <c r="K100" s="62">
        <f t="shared" si="143"/>
        <v>94249</v>
      </c>
      <c r="L100" s="62">
        <f t="shared" si="143"/>
        <v>79180</v>
      </c>
      <c r="M100" s="62">
        <f t="shared" si="143"/>
        <v>96419</v>
      </c>
      <c r="N100" s="62">
        <f t="shared" si="143"/>
        <v>91909</v>
      </c>
      <c r="O100" s="62">
        <f t="shared" ref="O100:S100" si="144">SUM(O101:O112)</f>
        <v>87818</v>
      </c>
      <c r="P100" s="62">
        <f t="shared" si="144"/>
        <v>135055</v>
      </c>
      <c r="Q100" s="62">
        <f t="shared" si="144"/>
        <v>134408</v>
      </c>
      <c r="R100" s="62">
        <f t="shared" si="144"/>
        <v>121329</v>
      </c>
      <c r="S100" s="62">
        <f t="shared" si="144"/>
        <v>122612</v>
      </c>
      <c r="T100" s="62">
        <f t="shared" ref="T100:U100" si="145">SUM(T101:T112)</f>
        <v>131363</v>
      </c>
      <c r="U100" s="62">
        <f t="shared" si="145"/>
        <v>145278</v>
      </c>
      <c r="W100" s="62">
        <f t="shared" si="123"/>
        <v>60734</v>
      </c>
      <c r="X100" s="62">
        <f t="shared" si="133"/>
        <v>25937</v>
      </c>
      <c r="Y100" s="62">
        <f t="shared" si="124"/>
        <v>96419</v>
      </c>
      <c r="Z100" s="62">
        <f t="shared" si="125"/>
        <v>134408</v>
      </c>
      <c r="AA100" s="62">
        <f t="shared" ca="1" si="126"/>
        <v>145278</v>
      </c>
      <c r="AB100" s="45" t="s">
        <v>9</v>
      </c>
      <c r="AD100" s="242">
        <f t="shared" si="127"/>
        <v>0</v>
      </c>
      <c r="AE100" s="242">
        <f t="shared" ca="1" si="128"/>
        <v>0</v>
      </c>
    </row>
    <row r="101" spans="1:31" ht="15.95" customHeight="1" outlineLevel="1" x14ac:dyDescent="0.2">
      <c r="A101" s="63" t="s">
        <v>152</v>
      </c>
      <c r="B101" s="54">
        <v>0</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W101" s="54">
        <f t="shared" si="123"/>
        <v>0</v>
      </c>
      <c r="X101" s="54">
        <f t="shared" si="133"/>
        <v>0</v>
      </c>
      <c r="Y101" s="54">
        <f t="shared" si="124"/>
        <v>0</v>
      </c>
      <c r="Z101" s="54">
        <f t="shared" si="125"/>
        <v>0</v>
      </c>
      <c r="AA101" s="54">
        <f t="shared" ca="1" si="126"/>
        <v>0</v>
      </c>
      <c r="AB101" s="45" t="s">
        <v>9</v>
      </c>
      <c r="AD101" s="242">
        <f t="shared" si="127"/>
        <v>0</v>
      </c>
      <c r="AE101" s="242">
        <f t="shared" ca="1" si="128"/>
        <v>0</v>
      </c>
    </row>
    <row r="102" spans="1:31" ht="15.95" customHeight="1" outlineLevel="1" x14ac:dyDescent="0.2">
      <c r="A102" s="63" t="s">
        <v>153</v>
      </c>
      <c r="B102" s="54">
        <v>-744</v>
      </c>
      <c r="C102" s="54">
        <v>10248</v>
      </c>
      <c r="D102" s="54">
        <v>-714</v>
      </c>
      <c r="E102" s="54">
        <v>10791</v>
      </c>
      <c r="F102" s="54">
        <v>-498</v>
      </c>
      <c r="G102" s="54">
        <v>10506</v>
      </c>
      <c r="H102" s="54">
        <v>-489</v>
      </c>
      <c r="I102" s="54">
        <v>11378</v>
      </c>
      <c r="J102" s="54">
        <v>-194</v>
      </c>
      <c r="K102" s="54">
        <v>11968</v>
      </c>
      <c r="L102" s="54">
        <v>-289</v>
      </c>
      <c r="M102" s="54">
        <v>12819</v>
      </c>
      <c r="N102" s="54">
        <v>20449</v>
      </c>
      <c r="O102" s="54">
        <v>39499</v>
      </c>
      <c r="P102" s="54">
        <v>45814</v>
      </c>
      <c r="Q102" s="132">
        <v>65244</v>
      </c>
      <c r="R102" s="132">
        <v>70640</v>
      </c>
      <c r="S102" s="132">
        <v>84827</v>
      </c>
      <c r="T102" s="54">
        <v>89197</v>
      </c>
      <c r="U102" s="54">
        <v>103125</v>
      </c>
      <c r="W102" s="54">
        <f t="shared" ref="W102:W133" si="146">E102</f>
        <v>10791</v>
      </c>
      <c r="X102" s="54">
        <f t="shared" ref="X102:X133" si="147">H102</f>
        <v>-489</v>
      </c>
      <c r="Y102" s="54">
        <f t="shared" ref="Y102:Y133" si="148">M102</f>
        <v>12819</v>
      </c>
      <c r="Z102" s="54">
        <f t="shared" ref="Z102:Z133" si="149">Q102</f>
        <v>65244</v>
      </c>
      <c r="AA102" s="54">
        <f t="shared" ref="AA102:AA133" ca="1" si="150">OFFSET(V102,0,-1)</f>
        <v>103125</v>
      </c>
      <c r="AB102" s="45" t="s">
        <v>9</v>
      </c>
      <c r="AD102" s="242">
        <f t="shared" si="127"/>
        <v>0</v>
      </c>
      <c r="AE102" s="242">
        <f t="shared" ca="1" si="128"/>
        <v>0</v>
      </c>
    </row>
    <row r="103" spans="1:31" ht="15.95" customHeight="1" outlineLevel="1" x14ac:dyDescent="0.2">
      <c r="A103" s="63" t="s">
        <v>154</v>
      </c>
      <c r="B103" s="54">
        <v>873</v>
      </c>
      <c r="C103" s="54">
        <v>1407</v>
      </c>
      <c r="D103" s="54">
        <v>543</v>
      </c>
      <c r="E103" s="54">
        <v>1959</v>
      </c>
      <c r="F103" s="54">
        <v>5792</v>
      </c>
      <c r="G103" s="54">
        <v>17951</v>
      </c>
      <c r="H103" s="54">
        <v>22630</v>
      </c>
      <c r="I103" s="54">
        <v>12832</v>
      </c>
      <c r="J103" s="54">
        <v>9419</v>
      </c>
      <c r="K103" s="54">
        <v>15594</v>
      </c>
      <c r="L103" s="54">
        <v>15522</v>
      </c>
      <c r="M103" s="54">
        <v>6514</v>
      </c>
      <c r="N103" s="54">
        <v>9300</v>
      </c>
      <c r="O103" s="54">
        <v>8864</v>
      </c>
      <c r="P103" s="54">
        <v>8301</v>
      </c>
      <c r="Q103" s="54">
        <v>8374</v>
      </c>
      <c r="R103" s="54">
        <v>7330</v>
      </c>
      <c r="S103" s="54">
        <v>7092</v>
      </c>
      <c r="T103" s="54">
        <v>5991</v>
      </c>
      <c r="U103" s="54">
        <v>8027</v>
      </c>
      <c r="W103" s="54">
        <f t="shared" si="146"/>
        <v>1959</v>
      </c>
      <c r="X103" s="54">
        <f t="shared" si="147"/>
        <v>22630</v>
      </c>
      <c r="Y103" s="54">
        <f t="shared" si="148"/>
        <v>6514</v>
      </c>
      <c r="Z103" s="54">
        <f t="shared" si="149"/>
        <v>8374</v>
      </c>
      <c r="AA103" s="54">
        <f t="shared" ca="1" si="150"/>
        <v>8027</v>
      </c>
      <c r="AB103" s="45" t="s">
        <v>9</v>
      </c>
      <c r="AD103" s="242">
        <f t="shared" si="127"/>
        <v>0</v>
      </c>
      <c r="AE103" s="242">
        <f t="shared" ca="1" si="128"/>
        <v>0</v>
      </c>
    </row>
    <row r="104" spans="1:31" ht="15.95" customHeight="1" outlineLevel="1" x14ac:dyDescent="0.2">
      <c r="A104" s="63" t="s">
        <v>155</v>
      </c>
      <c r="B104" s="54">
        <v>864</v>
      </c>
      <c r="C104" s="54">
        <v>352</v>
      </c>
      <c r="D104" s="54">
        <v>633</v>
      </c>
      <c r="E104" s="54">
        <v>3092</v>
      </c>
      <c r="F104" s="54">
        <v>2902</v>
      </c>
      <c r="G104" s="54">
        <v>2577</v>
      </c>
      <c r="H104" s="54">
        <v>2361</v>
      </c>
      <c r="I104" s="54">
        <v>6774</v>
      </c>
      <c r="J104" s="54">
        <v>5936</v>
      </c>
      <c r="K104" s="54">
        <v>3911</v>
      </c>
      <c r="L104" s="54">
        <v>3824</v>
      </c>
      <c r="M104" s="54">
        <v>4290</v>
      </c>
      <c r="N104" s="54">
        <v>4099</v>
      </c>
      <c r="O104" s="54">
        <v>3356</v>
      </c>
      <c r="P104" s="54">
        <v>3595</v>
      </c>
      <c r="Q104" s="54">
        <v>4085</v>
      </c>
      <c r="R104" s="54">
        <v>4400</v>
      </c>
      <c r="S104" s="54">
        <v>4185</v>
      </c>
      <c r="T104" s="54">
        <v>4539</v>
      </c>
      <c r="U104" s="54">
        <v>4578</v>
      </c>
      <c r="W104" s="54">
        <f t="shared" si="146"/>
        <v>3092</v>
      </c>
      <c r="X104" s="54">
        <f t="shared" si="147"/>
        <v>2361</v>
      </c>
      <c r="Y104" s="54">
        <f t="shared" si="148"/>
        <v>4290</v>
      </c>
      <c r="Z104" s="54">
        <f t="shared" si="149"/>
        <v>4085</v>
      </c>
      <c r="AA104" s="54">
        <f t="shared" ca="1" si="150"/>
        <v>4578</v>
      </c>
      <c r="AB104" s="45" t="s">
        <v>9</v>
      </c>
      <c r="AD104" s="242">
        <f t="shared" si="127"/>
        <v>0</v>
      </c>
      <c r="AE104" s="242">
        <f t="shared" ca="1" si="128"/>
        <v>0</v>
      </c>
    </row>
    <row r="105" spans="1:31" ht="15.95" customHeight="1" outlineLevel="1" x14ac:dyDescent="0.2">
      <c r="A105" s="63" t="s">
        <v>156</v>
      </c>
      <c r="B105" s="54">
        <v>250</v>
      </c>
      <c r="C105" s="54">
        <v>372</v>
      </c>
      <c r="D105" s="54">
        <v>5936</v>
      </c>
      <c r="E105" s="54">
        <v>2787</v>
      </c>
      <c r="F105" s="54">
        <v>2861</v>
      </c>
      <c r="G105" s="54">
        <v>4222</v>
      </c>
      <c r="H105" s="54">
        <v>1436</v>
      </c>
      <c r="I105" s="54">
        <v>1311</v>
      </c>
      <c r="J105" s="54">
        <v>80</v>
      </c>
      <c r="K105" s="54">
        <v>4266</v>
      </c>
      <c r="L105" s="54">
        <v>3878</v>
      </c>
      <c r="M105" s="54">
        <v>4259</v>
      </c>
      <c r="N105" s="54">
        <v>6878</v>
      </c>
      <c r="O105" s="54">
        <v>4680</v>
      </c>
      <c r="P105" s="54">
        <v>10726</v>
      </c>
      <c r="Q105" s="54">
        <v>7635</v>
      </c>
      <c r="R105" s="54">
        <v>5647</v>
      </c>
      <c r="S105" s="54">
        <v>6534</v>
      </c>
      <c r="T105" s="54">
        <v>8038</v>
      </c>
      <c r="U105" s="54">
        <v>7256</v>
      </c>
      <c r="W105" s="54">
        <f t="shared" si="146"/>
        <v>2787</v>
      </c>
      <c r="X105" s="54">
        <f t="shared" si="147"/>
        <v>1436</v>
      </c>
      <c r="Y105" s="54">
        <f t="shared" si="148"/>
        <v>4259</v>
      </c>
      <c r="Z105" s="54">
        <f t="shared" si="149"/>
        <v>7635</v>
      </c>
      <c r="AA105" s="54">
        <f t="shared" ca="1" si="150"/>
        <v>7256</v>
      </c>
      <c r="AB105" s="45" t="s">
        <v>9</v>
      </c>
      <c r="AD105" s="242">
        <f t="shared" si="127"/>
        <v>0</v>
      </c>
      <c r="AE105" s="242">
        <f t="shared" ca="1" si="128"/>
        <v>0</v>
      </c>
    </row>
    <row r="106" spans="1:31" ht="15.95" customHeight="1" outlineLevel="1" x14ac:dyDescent="0.2">
      <c r="A106" s="63" t="s">
        <v>157</v>
      </c>
      <c r="B106" s="54">
        <v>0</v>
      </c>
      <c r="C106" s="54">
        <v>0</v>
      </c>
      <c r="D106" s="54">
        <v>0</v>
      </c>
      <c r="E106" s="54">
        <v>0</v>
      </c>
      <c r="F106" s="54">
        <v>0</v>
      </c>
      <c r="G106" s="54">
        <v>0</v>
      </c>
      <c r="H106" s="54">
        <v>0</v>
      </c>
      <c r="I106" s="54">
        <v>0</v>
      </c>
      <c r="J106" s="54">
        <v>132931</v>
      </c>
      <c r="K106" s="54">
        <v>56984</v>
      </c>
      <c r="L106" s="54">
        <v>54547</v>
      </c>
      <c r="M106" s="54">
        <v>48020</v>
      </c>
      <c r="N106" s="54">
        <v>30729</v>
      </c>
      <c r="O106" s="54">
        <v>27582</v>
      </c>
      <c r="P106" s="54">
        <v>26821</v>
      </c>
      <c r="Q106" s="132">
        <v>24017</v>
      </c>
      <c r="R106" s="132">
        <v>18367</v>
      </c>
      <c r="S106" s="132">
        <v>18215</v>
      </c>
      <c r="T106" s="54">
        <v>17997</v>
      </c>
      <c r="U106" s="54">
        <v>12954</v>
      </c>
      <c r="W106" s="54">
        <f t="shared" si="146"/>
        <v>0</v>
      </c>
      <c r="X106" s="54">
        <f t="shared" si="147"/>
        <v>0</v>
      </c>
      <c r="Y106" s="54">
        <f t="shared" si="148"/>
        <v>48020</v>
      </c>
      <c r="Z106" s="54">
        <f t="shared" si="149"/>
        <v>24017</v>
      </c>
      <c r="AA106" s="54">
        <f t="shared" ca="1" si="150"/>
        <v>12954</v>
      </c>
      <c r="AB106" s="45" t="s">
        <v>9</v>
      </c>
      <c r="AD106" s="242">
        <f t="shared" si="127"/>
        <v>0</v>
      </c>
      <c r="AE106" s="242">
        <f t="shared" ca="1" si="128"/>
        <v>0</v>
      </c>
    </row>
    <row r="107" spans="1:31" ht="15.95" customHeight="1" outlineLevel="1" x14ac:dyDescent="0.2">
      <c r="A107" s="63" t="s">
        <v>158</v>
      </c>
      <c r="B107" s="54">
        <v>0</v>
      </c>
      <c r="C107" s="54">
        <v>0</v>
      </c>
      <c r="D107" s="54">
        <v>0</v>
      </c>
      <c r="E107" s="54">
        <v>42106</v>
      </c>
      <c r="F107" s="54">
        <v>0</v>
      </c>
      <c r="G107" s="54">
        <v>0</v>
      </c>
      <c r="H107" s="54">
        <v>0</v>
      </c>
      <c r="I107" s="54">
        <v>0</v>
      </c>
      <c r="J107" s="54">
        <v>0</v>
      </c>
      <c r="K107" s="54">
        <v>0</v>
      </c>
      <c r="L107" s="54">
        <v>0</v>
      </c>
      <c r="M107" s="54">
        <v>18082</v>
      </c>
      <c r="N107" s="54">
        <v>17864</v>
      </c>
      <c r="O107" s="54">
        <v>0</v>
      </c>
      <c r="P107" s="54">
        <v>35767</v>
      </c>
      <c r="Q107" s="54">
        <v>21854</v>
      </c>
      <c r="R107" s="54">
        <v>11573</v>
      </c>
      <c r="S107" s="54">
        <v>0</v>
      </c>
      <c r="T107" s="54">
        <v>0</v>
      </c>
      <c r="U107" s="54">
        <v>4830</v>
      </c>
      <c r="W107" s="54">
        <f t="shared" si="146"/>
        <v>42106</v>
      </c>
      <c r="X107" s="54">
        <f t="shared" si="147"/>
        <v>0</v>
      </c>
      <c r="Y107" s="54">
        <f t="shared" si="148"/>
        <v>18082</v>
      </c>
      <c r="Z107" s="54">
        <f t="shared" si="149"/>
        <v>21854</v>
      </c>
      <c r="AA107" s="54">
        <f t="shared" ca="1" si="150"/>
        <v>4830</v>
      </c>
      <c r="AB107" s="45" t="s">
        <v>9</v>
      </c>
      <c r="AD107" s="242">
        <f t="shared" si="127"/>
        <v>0</v>
      </c>
      <c r="AE107" s="242">
        <f t="shared" ca="1" si="128"/>
        <v>0</v>
      </c>
    </row>
    <row r="108" spans="1:31" ht="15.95" customHeight="1" outlineLevel="1" x14ac:dyDescent="0.2">
      <c r="A108" s="63" t="s">
        <v>159</v>
      </c>
      <c r="B108" s="54">
        <v>0</v>
      </c>
      <c r="C108" s="54">
        <v>0</v>
      </c>
      <c r="D108" s="54">
        <v>0</v>
      </c>
      <c r="E108" s="54">
        <v>0</v>
      </c>
      <c r="F108" s="54">
        <v>0</v>
      </c>
      <c r="G108" s="54">
        <v>0</v>
      </c>
      <c r="H108" s="54">
        <v>0</v>
      </c>
      <c r="I108" s="54">
        <v>0</v>
      </c>
      <c r="J108" s="54">
        <v>0</v>
      </c>
      <c r="K108" s="54">
        <v>0</v>
      </c>
      <c r="L108" s="54">
        <v>0</v>
      </c>
      <c r="M108" s="54">
        <v>0</v>
      </c>
      <c r="N108" s="54">
        <v>0</v>
      </c>
      <c r="O108" s="54">
        <v>0</v>
      </c>
      <c r="P108" s="54">
        <v>0</v>
      </c>
      <c r="Q108" s="54">
        <v>0</v>
      </c>
      <c r="R108" s="54">
        <v>0</v>
      </c>
      <c r="S108" s="54">
        <v>0</v>
      </c>
      <c r="T108" s="54">
        <v>0</v>
      </c>
      <c r="U108" s="54">
        <v>0</v>
      </c>
      <c r="W108" s="54">
        <f t="shared" si="146"/>
        <v>0</v>
      </c>
      <c r="X108" s="54">
        <f t="shared" si="147"/>
        <v>0</v>
      </c>
      <c r="Y108" s="54">
        <f t="shared" si="148"/>
        <v>0</v>
      </c>
      <c r="Z108" s="54">
        <f t="shared" si="149"/>
        <v>0</v>
      </c>
      <c r="AA108" s="54">
        <f t="shared" ca="1" si="150"/>
        <v>0</v>
      </c>
      <c r="AB108" s="45" t="s">
        <v>9</v>
      </c>
      <c r="AD108" s="242">
        <f t="shared" si="127"/>
        <v>0</v>
      </c>
      <c r="AE108" s="242">
        <f t="shared" ca="1" si="128"/>
        <v>0</v>
      </c>
    </row>
    <row r="109" spans="1:31" ht="15.95" customHeight="1" outlineLevel="1" x14ac:dyDescent="0.2">
      <c r="A109" s="63" t="s">
        <v>160</v>
      </c>
      <c r="B109" s="54">
        <v>0</v>
      </c>
      <c r="C109" s="54">
        <v>0</v>
      </c>
      <c r="D109" s="54">
        <v>0</v>
      </c>
      <c r="E109" s="54">
        <v>0</v>
      </c>
      <c r="F109" s="54">
        <v>0</v>
      </c>
      <c r="G109" s="54">
        <v>0</v>
      </c>
      <c r="H109" s="54">
        <v>0</v>
      </c>
      <c r="I109" s="54">
        <v>0</v>
      </c>
      <c r="J109" s="54">
        <v>83</v>
      </c>
      <c r="K109" s="54">
        <v>500</v>
      </c>
      <c r="L109" s="54">
        <v>655</v>
      </c>
      <c r="M109" s="54">
        <v>751</v>
      </c>
      <c r="N109" s="54">
        <v>864</v>
      </c>
      <c r="O109" s="54">
        <v>983</v>
      </c>
      <c r="P109" s="54">
        <v>1179</v>
      </c>
      <c r="Q109" s="54">
        <v>305</v>
      </c>
      <c r="R109" s="54">
        <v>332</v>
      </c>
      <c r="S109" s="54">
        <v>363</v>
      </c>
      <c r="T109" s="54">
        <v>399</v>
      </c>
      <c r="U109" s="54">
        <v>427</v>
      </c>
      <c r="W109" s="54">
        <f t="shared" si="146"/>
        <v>0</v>
      </c>
      <c r="X109" s="54">
        <f t="shared" si="147"/>
        <v>0</v>
      </c>
      <c r="Y109" s="54">
        <f t="shared" si="148"/>
        <v>751</v>
      </c>
      <c r="Z109" s="54">
        <f t="shared" si="149"/>
        <v>305</v>
      </c>
      <c r="AA109" s="54">
        <f t="shared" ca="1" si="150"/>
        <v>427</v>
      </c>
      <c r="AB109" s="45" t="s">
        <v>9</v>
      </c>
      <c r="AD109" s="242">
        <f t="shared" si="127"/>
        <v>0</v>
      </c>
      <c r="AE109" s="242">
        <f t="shared" ca="1" si="128"/>
        <v>0</v>
      </c>
    </row>
    <row r="110" spans="1:31" ht="15.95" customHeight="1" outlineLevel="1" x14ac:dyDescent="0.2">
      <c r="A110" s="63" t="s">
        <v>161</v>
      </c>
      <c r="B110" s="54">
        <v>0</v>
      </c>
      <c r="C110" s="54">
        <v>0</v>
      </c>
      <c r="D110" s="54">
        <v>0</v>
      </c>
      <c r="E110" s="54">
        <v>0</v>
      </c>
      <c r="F110" s="54">
        <v>0</v>
      </c>
      <c r="G110" s="54">
        <v>0</v>
      </c>
      <c r="H110" s="54">
        <v>0</v>
      </c>
      <c r="I110" s="54">
        <v>0</v>
      </c>
      <c r="J110" s="54">
        <v>0</v>
      </c>
      <c r="K110" s="54">
        <v>0</v>
      </c>
      <c r="L110" s="54">
        <v>0</v>
      </c>
      <c r="M110" s="54">
        <v>0</v>
      </c>
      <c r="N110" s="54">
        <v>0</v>
      </c>
      <c r="O110" s="54">
        <v>0</v>
      </c>
      <c r="P110" s="54">
        <v>0</v>
      </c>
      <c r="Q110" s="54">
        <v>0</v>
      </c>
      <c r="R110" s="54">
        <v>0</v>
      </c>
      <c r="S110" s="54">
        <v>0</v>
      </c>
      <c r="T110" s="54">
        <v>0</v>
      </c>
      <c r="U110" s="54">
        <v>0</v>
      </c>
      <c r="W110" s="54">
        <f t="shared" si="146"/>
        <v>0</v>
      </c>
      <c r="X110" s="54">
        <f t="shared" si="147"/>
        <v>0</v>
      </c>
      <c r="Y110" s="54">
        <f t="shared" si="148"/>
        <v>0</v>
      </c>
      <c r="Z110" s="54">
        <f t="shared" si="149"/>
        <v>0</v>
      </c>
      <c r="AA110" s="54">
        <f t="shared" ca="1" si="150"/>
        <v>0</v>
      </c>
      <c r="AB110" s="45" t="s">
        <v>9</v>
      </c>
      <c r="AD110" s="242">
        <f t="shared" si="127"/>
        <v>0</v>
      </c>
      <c r="AE110" s="242">
        <f t="shared" ca="1" si="128"/>
        <v>0</v>
      </c>
    </row>
    <row r="111" spans="1:31" ht="15.95" customHeight="1" outlineLevel="1" x14ac:dyDescent="0.2">
      <c r="A111" s="63" t="s">
        <v>162</v>
      </c>
      <c r="B111" s="54">
        <v>0</v>
      </c>
      <c r="C111" s="54">
        <v>0</v>
      </c>
      <c r="D111" s="54">
        <v>0</v>
      </c>
      <c r="E111" s="54">
        <v>0</v>
      </c>
      <c r="F111" s="54">
        <v>0</v>
      </c>
      <c r="G111" s="54">
        <v>0</v>
      </c>
      <c r="H111" s="54">
        <v>0</v>
      </c>
      <c r="I111" s="54">
        <v>0</v>
      </c>
      <c r="J111" s="54">
        <v>0</v>
      </c>
      <c r="K111" s="54">
        <v>15</v>
      </c>
      <c r="L111" s="54">
        <v>15</v>
      </c>
      <c r="M111" s="54">
        <v>614</v>
      </c>
      <c r="N111" s="54">
        <v>638</v>
      </c>
      <c r="O111" s="54">
        <v>1718</v>
      </c>
      <c r="P111" s="54">
        <v>1744</v>
      </c>
      <c r="Q111" s="54">
        <v>1759</v>
      </c>
      <c r="R111" s="54">
        <v>1935</v>
      </c>
      <c r="S111" s="54">
        <v>262</v>
      </c>
      <c r="T111" s="54">
        <v>2962</v>
      </c>
      <c r="U111" s="54">
        <v>2968</v>
      </c>
      <c r="W111" s="54">
        <f t="shared" si="146"/>
        <v>0</v>
      </c>
      <c r="X111" s="54">
        <f t="shared" si="147"/>
        <v>0</v>
      </c>
      <c r="Y111" s="54">
        <f t="shared" si="148"/>
        <v>614</v>
      </c>
      <c r="Z111" s="54">
        <f t="shared" si="149"/>
        <v>1759</v>
      </c>
      <c r="AA111" s="54">
        <f t="shared" ca="1" si="150"/>
        <v>2968</v>
      </c>
      <c r="AB111" s="45" t="s">
        <v>9</v>
      </c>
      <c r="AD111" s="242">
        <f t="shared" si="127"/>
        <v>0</v>
      </c>
      <c r="AE111" s="242">
        <f t="shared" ca="1" si="128"/>
        <v>0</v>
      </c>
    </row>
    <row r="112" spans="1:31" ht="15.95" customHeight="1" outlineLevel="1" x14ac:dyDescent="0.2">
      <c r="A112" s="63" t="s">
        <v>163</v>
      </c>
      <c r="B112" s="54">
        <v>0</v>
      </c>
      <c r="C112" s="54">
        <v>0</v>
      </c>
      <c r="D112" s="54">
        <v>0</v>
      </c>
      <c r="E112" s="54">
        <v>-1</v>
      </c>
      <c r="F112" s="54">
        <v>0</v>
      </c>
      <c r="G112" s="54">
        <v>1</v>
      </c>
      <c r="H112" s="54">
        <v>-1</v>
      </c>
      <c r="I112" s="54">
        <v>0</v>
      </c>
      <c r="J112" s="54">
        <v>392</v>
      </c>
      <c r="K112" s="54">
        <v>1011</v>
      </c>
      <c r="L112" s="54">
        <v>1028</v>
      </c>
      <c r="M112" s="54">
        <v>1070</v>
      </c>
      <c r="N112" s="54">
        <v>1088</v>
      </c>
      <c r="O112" s="54">
        <v>1136</v>
      </c>
      <c r="P112" s="54">
        <v>1108</v>
      </c>
      <c r="Q112" s="54">
        <v>1135</v>
      </c>
      <c r="R112" s="54">
        <v>1105</v>
      </c>
      <c r="S112" s="54">
        <v>1134</v>
      </c>
      <c r="T112" s="54">
        <v>2240</v>
      </c>
      <c r="U112" s="54">
        <v>1113</v>
      </c>
      <c r="W112" s="54">
        <f t="shared" si="146"/>
        <v>-1</v>
      </c>
      <c r="X112" s="54">
        <f t="shared" si="147"/>
        <v>-1</v>
      </c>
      <c r="Y112" s="54">
        <f t="shared" si="148"/>
        <v>1070</v>
      </c>
      <c r="Z112" s="54">
        <f t="shared" si="149"/>
        <v>1135</v>
      </c>
      <c r="AA112" s="54">
        <f t="shared" ca="1" si="150"/>
        <v>1113</v>
      </c>
      <c r="AB112" s="45" t="s">
        <v>9</v>
      </c>
      <c r="AD112" s="242">
        <f t="shared" si="127"/>
        <v>0</v>
      </c>
      <c r="AE112" s="242">
        <f t="shared" ca="1" si="128"/>
        <v>0</v>
      </c>
    </row>
    <row r="113" spans="1:31" ht="15.95" customHeight="1" outlineLevel="1" x14ac:dyDescent="0.2">
      <c r="A113" s="61" t="s">
        <v>164</v>
      </c>
      <c r="B113" s="62">
        <v>668336</v>
      </c>
      <c r="C113" s="62">
        <v>676980</v>
      </c>
      <c r="D113" s="62">
        <v>679952</v>
      </c>
      <c r="E113" s="62">
        <v>688147</v>
      </c>
      <c r="F113" s="62">
        <v>696863</v>
      </c>
      <c r="G113" s="62">
        <v>693601</v>
      </c>
      <c r="H113" s="62">
        <v>701228</v>
      </c>
      <c r="I113" s="62">
        <f t="shared" ref="I113:N113" si="151">SUM(I114:I125)</f>
        <v>721915</v>
      </c>
      <c r="J113" s="62">
        <f t="shared" si="151"/>
        <v>740334</v>
      </c>
      <c r="K113" s="62">
        <f t="shared" si="151"/>
        <v>755275</v>
      </c>
      <c r="L113" s="62">
        <f t="shared" si="151"/>
        <v>778662</v>
      </c>
      <c r="M113" s="62">
        <f t="shared" si="151"/>
        <v>804264</v>
      </c>
      <c r="N113" s="62">
        <f t="shared" si="151"/>
        <v>808994</v>
      </c>
      <c r="O113" s="62">
        <f t="shared" ref="O113:S113" si="152">SUM(O114:O125)</f>
        <v>834266</v>
      </c>
      <c r="P113" s="62">
        <f t="shared" si="152"/>
        <v>809156</v>
      </c>
      <c r="Q113" s="62">
        <f t="shared" si="152"/>
        <v>817031</v>
      </c>
      <c r="R113" s="62">
        <f t="shared" si="152"/>
        <v>794110</v>
      </c>
      <c r="S113" s="62">
        <f t="shared" si="152"/>
        <v>786073</v>
      </c>
      <c r="T113" s="62">
        <f t="shared" ref="T113:U113" si="153">SUM(T114:T125)</f>
        <v>745871</v>
      </c>
      <c r="U113" s="62">
        <f t="shared" si="153"/>
        <v>753128</v>
      </c>
      <c r="W113" s="62">
        <f t="shared" si="146"/>
        <v>688147</v>
      </c>
      <c r="X113" s="62">
        <f t="shared" si="147"/>
        <v>701228</v>
      </c>
      <c r="Y113" s="62">
        <f t="shared" si="148"/>
        <v>804264</v>
      </c>
      <c r="Z113" s="62">
        <f t="shared" si="149"/>
        <v>817031</v>
      </c>
      <c r="AA113" s="62">
        <f t="shared" ca="1" si="150"/>
        <v>753128</v>
      </c>
      <c r="AB113" s="45" t="s">
        <v>9</v>
      </c>
      <c r="AD113" s="242">
        <f t="shared" si="127"/>
        <v>0</v>
      </c>
      <c r="AE113" s="242">
        <f t="shared" ca="1" si="128"/>
        <v>0</v>
      </c>
    </row>
    <row r="114" spans="1:31" ht="15.95" customHeight="1" outlineLevel="1" x14ac:dyDescent="0.2">
      <c r="A114" s="63" t="s">
        <v>152</v>
      </c>
      <c r="B114" s="54">
        <v>0</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W114" s="54">
        <f t="shared" si="146"/>
        <v>0</v>
      </c>
      <c r="X114" s="54">
        <f t="shared" si="147"/>
        <v>0</v>
      </c>
      <c r="Y114" s="54">
        <f t="shared" si="148"/>
        <v>0</v>
      </c>
      <c r="Z114" s="54">
        <f t="shared" si="149"/>
        <v>0</v>
      </c>
      <c r="AA114" s="54">
        <f t="shared" ca="1" si="150"/>
        <v>0</v>
      </c>
      <c r="AB114" s="45" t="s">
        <v>9</v>
      </c>
      <c r="AD114" s="242">
        <f t="shared" si="127"/>
        <v>0</v>
      </c>
      <c r="AE114" s="242">
        <f t="shared" ca="1" si="128"/>
        <v>0</v>
      </c>
    </row>
    <row r="115" spans="1:31" ht="15.95" customHeight="1" outlineLevel="1" x14ac:dyDescent="0.2">
      <c r="A115" s="63" t="s">
        <v>153</v>
      </c>
      <c r="B115" s="54">
        <v>668336</v>
      </c>
      <c r="C115" s="54">
        <v>676980</v>
      </c>
      <c r="D115" s="54">
        <v>679952</v>
      </c>
      <c r="E115" s="54">
        <v>688147</v>
      </c>
      <c r="F115" s="54">
        <v>696863</v>
      </c>
      <c r="G115" s="54">
        <v>693601</v>
      </c>
      <c r="H115" s="54">
        <v>701228</v>
      </c>
      <c r="I115" s="54">
        <v>721915</v>
      </c>
      <c r="J115" s="54">
        <v>740334</v>
      </c>
      <c r="K115" s="54">
        <v>754590</v>
      </c>
      <c r="L115" s="54">
        <v>776296</v>
      </c>
      <c r="M115" s="54">
        <v>801199</v>
      </c>
      <c r="N115" s="54">
        <v>802998</v>
      </c>
      <c r="O115" s="54">
        <v>822071</v>
      </c>
      <c r="P115" s="54">
        <v>794965</v>
      </c>
      <c r="Q115" s="132">
        <v>799101</v>
      </c>
      <c r="R115" s="132">
        <v>773520</v>
      </c>
      <c r="S115" s="132">
        <v>782717</v>
      </c>
      <c r="T115" s="54">
        <v>742333</v>
      </c>
      <c r="U115" s="54">
        <v>749415</v>
      </c>
      <c r="W115" s="54">
        <f t="shared" si="146"/>
        <v>688147</v>
      </c>
      <c r="X115" s="54">
        <f t="shared" si="147"/>
        <v>701228</v>
      </c>
      <c r="Y115" s="54">
        <f t="shared" si="148"/>
        <v>801199</v>
      </c>
      <c r="Z115" s="54">
        <f t="shared" si="149"/>
        <v>799101</v>
      </c>
      <c r="AA115" s="54">
        <f t="shared" ca="1" si="150"/>
        <v>749415</v>
      </c>
      <c r="AB115" s="45" t="s">
        <v>9</v>
      </c>
      <c r="AD115" s="242">
        <f t="shared" si="127"/>
        <v>0</v>
      </c>
      <c r="AE115" s="242">
        <f t="shared" ca="1" si="128"/>
        <v>0</v>
      </c>
    </row>
    <row r="116" spans="1:31" ht="15.95" customHeight="1" outlineLevel="1" x14ac:dyDescent="0.2">
      <c r="A116" s="63" t="s">
        <v>154</v>
      </c>
      <c r="B116" s="54">
        <v>0</v>
      </c>
      <c r="C116" s="54">
        <v>0</v>
      </c>
      <c r="D116" s="54">
        <v>0</v>
      </c>
      <c r="E116" s="54">
        <v>0</v>
      </c>
      <c r="F116" s="54">
        <v>0</v>
      </c>
      <c r="G116" s="54">
        <v>0</v>
      </c>
      <c r="H116" s="54">
        <v>0</v>
      </c>
      <c r="I116" s="54">
        <v>0</v>
      </c>
      <c r="J116" s="54">
        <v>0</v>
      </c>
      <c r="K116" s="54">
        <v>0</v>
      </c>
      <c r="L116" s="54">
        <v>0</v>
      </c>
      <c r="M116" s="54">
        <v>0</v>
      </c>
      <c r="N116" s="54">
        <v>0</v>
      </c>
      <c r="O116" s="54">
        <v>0</v>
      </c>
      <c r="P116" s="54">
        <v>0</v>
      </c>
      <c r="Q116" s="132">
        <v>0</v>
      </c>
      <c r="R116" s="132">
        <v>0</v>
      </c>
      <c r="S116" s="132">
        <v>0</v>
      </c>
      <c r="T116" s="54">
        <v>0</v>
      </c>
      <c r="U116" s="54">
        <v>0</v>
      </c>
      <c r="W116" s="54">
        <f t="shared" si="146"/>
        <v>0</v>
      </c>
      <c r="X116" s="54">
        <f t="shared" si="147"/>
        <v>0</v>
      </c>
      <c r="Y116" s="54">
        <f t="shared" si="148"/>
        <v>0</v>
      </c>
      <c r="Z116" s="54">
        <f t="shared" si="149"/>
        <v>0</v>
      </c>
      <c r="AA116" s="54">
        <f t="shared" ca="1" si="150"/>
        <v>0</v>
      </c>
      <c r="AB116" s="45" t="s">
        <v>9</v>
      </c>
      <c r="AD116" s="242">
        <f t="shared" si="127"/>
        <v>0</v>
      </c>
      <c r="AE116" s="242">
        <f t="shared" ca="1" si="128"/>
        <v>0</v>
      </c>
    </row>
    <row r="117" spans="1:31" ht="15.95" customHeight="1" outlineLevel="1" x14ac:dyDescent="0.2">
      <c r="A117" s="63" t="s">
        <v>145</v>
      </c>
      <c r="B117" s="54">
        <v>0</v>
      </c>
      <c r="C117" s="54">
        <v>0</v>
      </c>
      <c r="D117" s="54">
        <v>0</v>
      </c>
      <c r="E117" s="54">
        <v>0</v>
      </c>
      <c r="F117" s="54">
        <v>0</v>
      </c>
      <c r="G117" s="54">
        <v>0</v>
      </c>
      <c r="H117" s="54">
        <v>0</v>
      </c>
      <c r="I117" s="54">
        <v>0</v>
      </c>
      <c r="J117" s="54">
        <v>0</v>
      </c>
      <c r="K117" s="54">
        <v>0</v>
      </c>
      <c r="L117" s="54">
        <v>0</v>
      </c>
      <c r="M117" s="54">
        <v>0</v>
      </c>
      <c r="N117" s="54">
        <v>0</v>
      </c>
      <c r="O117" s="54">
        <v>0</v>
      </c>
      <c r="P117" s="54">
        <v>0</v>
      </c>
      <c r="Q117" s="132">
        <v>0</v>
      </c>
      <c r="R117" s="132">
        <v>0</v>
      </c>
      <c r="S117" s="132">
        <v>0</v>
      </c>
      <c r="T117" s="54">
        <v>0</v>
      </c>
      <c r="U117" s="54">
        <v>0</v>
      </c>
      <c r="W117" s="54">
        <f t="shared" si="146"/>
        <v>0</v>
      </c>
      <c r="X117" s="54">
        <f t="shared" si="147"/>
        <v>0</v>
      </c>
      <c r="Y117" s="54">
        <f t="shared" si="148"/>
        <v>0</v>
      </c>
      <c r="Z117" s="54">
        <f t="shared" si="149"/>
        <v>0</v>
      </c>
      <c r="AA117" s="54">
        <f t="shared" ca="1" si="150"/>
        <v>0</v>
      </c>
      <c r="AB117" s="45" t="s">
        <v>9</v>
      </c>
      <c r="AD117" s="242">
        <f t="shared" si="127"/>
        <v>0</v>
      </c>
      <c r="AE117" s="242">
        <f t="shared" ca="1" si="128"/>
        <v>0</v>
      </c>
    </row>
    <row r="118" spans="1:31" ht="15.95" customHeight="1" outlineLevel="1" x14ac:dyDescent="0.2">
      <c r="A118" s="63" t="s">
        <v>156</v>
      </c>
      <c r="B118" s="54">
        <v>0</v>
      </c>
      <c r="C118" s="54">
        <v>0</v>
      </c>
      <c r="D118" s="54">
        <v>0</v>
      </c>
      <c r="E118" s="54">
        <v>0</v>
      </c>
      <c r="F118" s="54">
        <v>0</v>
      </c>
      <c r="G118" s="54">
        <v>0</v>
      </c>
      <c r="H118" s="54">
        <v>0</v>
      </c>
      <c r="I118" s="54">
        <v>0</v>
      </c>
      <c r="J118" s="54">
        <v>0</v>
      </c>
      <c r="K118" s="54">
        <v>0</v>
      </c>
      <c r="L118" s="54">
        <v>0</v>
      </c>
      <c r="M118" s="54">
        <v>0</v>
      </c>
      <c r="N118" s="54">
        <v>0</v>
      </c>
      <c r="O118" s="54">
        <v>0</v>
      </c>
      <c r="P118" s="54">
        <v>0</v>
      </c>
      <c r="Q118" s="132">
        <v>0</v>
      </c>
      <c r="R118" s="132">
        <v>0</v>
      </c>
      <c r="S118" s="132">
        <v>0</v>
      </c>
      <c r="T118" s="54">
        <v>0</v>
      </c>
      <c r="U118" s="54">
        <v>0</v>
      </c>
      <c r="W118" s="54">
        <f t="shared" si="146"/>
        <v>0</v>
      </c>
      <c r="X118" s="54">
        <f t="shared" si="147"/>
        <v>0</v>
      </c>
      <c r="Y118" s="54">
        <f t="shared" si="148"/>
        <v>0</v>
      </c>
      <c r="Z118" s="54">
        <f t="shared" si="149"/>
        <v>0</v>
      </c>
      <c r="AA118" s="54">
        <f t="shared" ca="1" si="150"/>
        <v>0</v>
      </c>
      <c r="AB118" s="45" t="s">
        <v>9</v>
      </c>
      <c r="AD118" s="242">
        <f t="shared" si="127"/>
        <v>0</v>
      </c>
      <c r="AE118" s="242">
        <f t="shared" ca="1" si="128"/>
        <v>0</v>
      </c>
    </row>
    <row r="119" spans="1:31" ht="15.95" customHeight="1" outlineLevel="1" x14ac:dyDescent="0.2">
      <c r="A119" s="63" t="s">
        <v>146</v>
      </c>
      <c r="B119" s="54">
        <v>0</v>
      </c>
      <c r="C119" s="54">
        <v>0</v>
      </c>
      <c r="D119" s="54">
        <v>0</v>
      </c>
      <c r="E119" s="54">
        <v>0</v>
      </c>
      <c r="F119" s="54">
        <v>0</v>
      </c>
      <c r="G119" s="54">
        <v>0</v>
      </c>
      <c r="H119" s="54">
        <v>0</v>
      </c>
      <c r="I119" s="54">
        <v>0</v>
      </c>
      <c r="J119" s="54">
        <v>0</v>
      </c>
      <c r="K119" s="54">
        <v>0</v>
      </c>
      <c r="L119" s="54">
        <v>0</v>
      </c>
      <c r="M119" s="54">
        <v>0</v>
      </c>
      <c r="N119" s="54">
        <v>0</v>
      </c>
      <c r="O119" s="54">
        <v>0</v>
      </c>
      <c r="P119" s="54">
        <v>0</v>
      </c>
      <c r="Q119" s="132">
        <v>0</v>
      </c>
      <c r="R119" s="132">
        <v>0</v>
      </c>
      <c r="S119" s="132">
        <v>0</v>
      </c>
      <c r="T119" s="54">
        <v>0</v>
      </c>
      <c r="U119" s="54">
        <v>0</v>
      </c>
      <c r="W119" s="54">
        <f t="shared" si="146"/>
        <v>0</v>
      </c>
      <c r="X119" s="54">
        <f t="shared" si="147"/>
        <v>0</v>
      </c>
      <c r="Y119" s="54">
        <f t="shared" si="148"/>
        <v>0</v>
      </c>
      <c r="Z119" s="54">
        <f t="shared" si="149"/>
        <v>0</v>
      </c>
      <c r="AA119" s="54">
        <f t="shared" ca="1" si="150"/>
        <v>0</v>
      </c>
      <c r="AB119" s="45" t="s">
        <v>9</v>
      </c>
      <c r="AD119" s="242">
        <f t="shared" si="127"/>
        <v>0</v>
      </c>
      <c r="AE119" s="242">
        <f t="shared" ca="1" si="128"/>
        <v>0</v>
      </c>
    </row>
    <row r="120" spans="1:31" ht="15.95" customHeight="1" outlineLevel="1" x14ac:dyDescent="0.2">
      <c r="A120" s="63" t="s">
        <v>161</v>
      </c>
      <c r="B120" s="54">
        <v>0</v>
      </c>
      <c r="C120" s="54">
        <v>0</v>
      </c>
      <c r="D120" s="54">
        <v>0</v>
      </c>
      <c r="E120" s="54">
        <v>0</v>
      </c>
      <c r="F120" s="54">
        <v>0</v>
      </c>
      <c r="G120" s="54">
        <v>0</v>
      </c>
      <c r="H120" s="54">
        <v>0</v>
      </c>
      <c r="I120" s="54">
        <v>0</v>
      </c>
      <c r="J120" s="54">
        <v>0</v>
      </c>
      <c r="K120" s="54">
        <v>0</v>
      </c>
      <c r="L120" s="54">
        <v>14</v>
      </c>
      <c r="M120" s="54">
        <v>15</v>
      </c>
      <c r="N120" s="54">
        <v>15</v>
      </c>
      <c r="O120" s="54">
        <v>15</v>
      </c>
      <c r="P120" s="54">
        <v>0</v>
      </c>
      <c r="Q120" s="132">
        <v>0</v>
      </c>
      <c r="R120" s="132">
        <v>0</v>
      </c>
      <c r="S120" s="132">
        <v>0</v>
      </c>
      <c r="T120" s="54">
        <v>34</v>
      </c>
      <c r="U120" s="54">
        <v>35</v>
      </c>
      <c r="W120" s="54">
        <f t="shared" si="146"/>
        <v>0</v>
      </c>
      <c r="X120" s="54">
        <f t="shared" si="147"/>
        <v>0</v>
      </c>
      <c r="Y120" s="54">
        <f t="shared" si="148"/>
        <v>15</v>
      </c>
      <c r="Z120" s="54">
        <f t="shared" si="149"/>
        <v>0</v>
      </c>
      <c r="AA120" s="54">
        <f t="shared" ca="1" si="150"/>
        <v>35</v>
      </c>
      <c r="AB120" s="45" t="s">
        <v>9</v>
      </c>
      <c r="AD120" s="242">
        <f t="shared" si="127"/>
        <v>0</v>
      </c>
      <c r="AE120" s="242">
        <f t="shared" ca="1" si="128"/>
        <v>0</v>
      </c>
    </row>
    <row r="121" spans="1:31" ht="15.95" customHeight="1" outlineLevel="1" x14ac:dyDescent="0.2">
      <c r="A121" s="63" t="s">
        <v>162</v>
      </c>
      <c r="B121" s="54">
        <v>0</v>
      </c>
      <c r="C121" s="54">
        <v>0</v>
      </c>
      <c r="D121" s="54">
        <v>0</v>
      </c>
      <c r="E121" s="54">
        <v>0</v>
      </c>
      <c r="F121" s="54">
        <v>0</v>
      </c>
      <c r="G121" s="54">
        <v>0</v>
      </c>
      <c r="H121" s="54">
        <v>0</v>
      </c>
      <c r="I121" s="54">
        <v>0</v>
      </c>
      <c r="J121" s="54">
        <v>0</v>
      </c>
      <c r="K121" s="54">
        <v>685</v>
      </c>
      <c r="L121" s="54">
        <v>2352</v>
      </c>
      <c r="M121" s="54">
        <v>3050</v>
      </c>
      <c r="N121" s="54">
        <v>5981</v>
      </c>
      <c r="O121" s="54">
        <v>9175</v>
      </c>
      <c r="P121" s="54">
        <v>11738</v>
      </c>
      <c r="Q121" s="133">
        <v>14437</v>
      </c>
      <c r="R121" s="133">
        <v>17362</v>
      </c>
      <c r="S121" s="133">
        <v>0</v>
      </c>
      <c r="T121" s="54">
        <v>0</v>
      </c>
      <c r="U121" s="54">
        <v>0</v>
      </c>
      <c r="W121" s="54">
        <f t="shared" si="146"/>
        <v>0</v>
      </c>
      <c r="X121" s="54">
        <f t="shared" si="147"/>
        <v>0</v>
      </c>
      <c r="Y121" s="54">
        <f t="shared" si="148"/>
        <v>3050</v>
      </c>
      <c r="Z121" s="54">
        <f t="shared" si="149"/>
        <v>14437</v>
      </c>
      <c r="AA121" s="54">
        <f t="shared" ca="1" si="150"/>
        <v>0</v>
      </c>
      <c r="AB121" s="45" t="s">
        <v>9</v>
      </c>
      <c r="AD121" s="242">
        <f t="shared" si="127"/>
        <v>0</v>
      </c>
      <c r="AE121" s="242">
        <f t="shared" ca="1" si="128"/>
        <v>0</v>
      </c>
    </row>
    <row r="122" spans="1:31" ht="15.95" customHeight="1" outlineLevel="1" x14ac:dyDescent="0.2">
      <c r="A122" s="63" t="s">
        <v>159</v>
      </c>
      <c r="B122" s="54">
        <v>0</v>
      </c>
      <c r="C122" s="54">
        <v>0</v>
      </c>
      <c r="D122" s="54">
        <v>0</v>
      </c>
      <c r="E122" s="54">
        <v>0</v>
      </c>
      <c r="F122" s="54">
        <v>0</v>
      </c>
      <c r="G122" s="54">
        <v>0</v>
      </c>
      <c r="H122" s="54">
        <v>0</v>
      </c>
      <c r="I122" s="54">
        <v>0</v>
      </c>
      <c r="J122" s="54">
        <v>0</v>
      </c>
      <c r="K122" s="54">
        <v>0</v>
      </c>
      <c r="L122" s="54">
        <v>0</v>
      </c>
      <c r="M122" s="54">
        <v>0</v>
      </c>
      <c r="N122" s="54">
        <v>0</v>
      </c>
      <c r="O122" s="54">
        <v>0</v>
      </c>
      <c r="P122" s="54">
        <v>0</v>
      </c>
      <c r="Q122" s="132">
        <v>0</v>
      </c>
      <c r="R122" s="132">
        <v>0</v>
      </c>
      <c r="S122" s="132">
        <v>0</v>
      </c>
      <c r="T122" s="54">
        <v>0</v>
      </c>
      <c r="U122" s="54">
        <v>0</v>
      </c>
      <c r="W122" s="54">
        <f t="shared" si="146"/>
        <v>0</v>
      </c>
      <c r="X122" s="54">
        <f t="shared" si="147"/>
        <v>0</v>
      </c>
      <c r="Y122" s="54">
        <f t="shared" si="148"/>
        <v>0</v>
      </c>
      <c r="Z122" s="54">
        <f t="shared" si="149"/>
        <v>0</v>
      </c>
      <c r="AA122" s="54">
        <f t="shared" ca="1" si="150"/>
        <v>0</v>
      </c>
      <c r="AB122" s="45" t="s">
        <v>9</v>
      </c>
      <c r="AD122" s="242">
        <f t="shared" si="127"/>
        <v>0</v>
      </c>
      <c r="AE122" s="242">
        <f t="shared" ca="1" si="128"/>
        <v>0</v>
      </c>
    </row>
    <row r="123" spans="1:31" ht="15.95" customHeight="1" outlineLevel="1" x14ac:dyDescent="0.2">
      <c r="A123" s="63" t="s">
        <v>160</v>
      </c>
      <c r="B123" s="54">
        <v>0</v>
      </c>
      <c r="C123" s="54">
        <v>0</v>
      </c>
      <c r="D123" s="54">
        <v>0</v>
      </c>
      <c r="E123" s="54">
        <v>0</v>
      </c>
      <c r="F123" s="54">
        <v>0</v>
      </c>
      <c r="G123" s="54">
        <v>0</v>
      </c>
      <c r="H123" s="54">
        <v>0</v>
      </c>
      <c r="I123" s="54">
        <v>0</v>
      </c>
      <c r="J123" s="54">
        <v>0</v>
      </c>
      <c r="K123" s="54">
        <v>0</v>
      </c>
      <c r="L123" s="54">
        <v>0</v>
      </c>
      <c r="M123" s="54">
        <v>0</v>
      </c>
      <c r="N123" s="54">
        <v>0</v>
      </c>
      <c r="O123" s="54">
        <v>0</v>
      </c>
      <c r="P123" s="54">
        <v>0</v>
      </c>
      <c r="Q123" s="132">
        <v>0</v>
      </c>
      <c r="R123" s="132">
        <v>0</v>
      </c>
      <c r="S123" s="132">
        <v>1376</v>
      </c>
      <c r="T123" s="54">
        <v>1540</v>
      </c>
      <c r="U123" s="54">
        <v>1722</v>
      </c>
      <c r="W123" s="54">
        <f t="shared" si="146"/>
        <v>0</v>
      </c>
      <c r="X123" s="54">
        <f t="shared" si="147"/>
        <v>0</v>
      </c>
      <c r="Y123" s="54">
        <f t="shared" si="148"/>
        <v>0</v>
      </c>
      <c r="Z123" s="54">
        <f t="shared" si="149"/>
        <v>0</v>
      </c>
      <c r="AA123" s="54">
        <f t="shared" ca="1" si="150"/>
        <v>1722</v>
      </c>
      <c r="AB123" s="45" t="s">
        <v>9</v>
      </c>
      <c r="AD123" s="242">
        <f t="shared" si="127"/>
        <v>0</v>
      </c>
      <c r="AE123" s="242">
        <f t="shared" ca="1" si="128"/>
        <v>0</v>
      </c>
    </row>
    <row r="124" spans="1:31" ht="15.95" customHeight="1" outlineLevel="1" x14ac:dyDescent="0.2">
      <c r="A124" s="63" t="s">
        <v>157</v>
      </c>
      <c r="B124" s="54">
        <v>0</v>
      </c>
      <c r="C124" s="54">
        <v>0</v>
      </c>
      <c r="D124" s="54">
        <v>0</v>
      </c>
      <c r="E124" s="54">
        <v>0</v>
      </c>
      <c r="F124" s="54">
        <v>0</v>
      </c>
      <c r="G124" s="54">
        <v>0</v>
      </c>
      <c r="H124" s="54">
        <v>0</v>
      </c>
      <c r="I124" s="54">
        <v>0</v>
      </c>
      <c r="J124" s="54">
        <v>0</v>
      </c>
      <c r="K124" s="54">
        <v>0</v>
      </c>
      <c r="L124" s="54">
        <v>0</v>
      </c>
      <c r="M124" s="54">
        <v>0</v>
      </c>
      <c r="N124" s="54">
        <v>0</v>
      </c>
      <c r="O124" s="54">
        <v>3005</v>
      </c>
      <c r="P124" s="54">
        <v>2453</v>
      </c>
      <c r="Q124" s="132">
        <v>2415</v>
      </c>
      <c r="R124" s="132">
        <v>2024</v>
      </c>
      <c r="S124" s="132">
        <v>1980</v>
      </c>
      <c r="T124" s="54">
        <v>1964</v>
      </c>
      <c r="U124" s="54">
        <v>1956</v>
      </c>
      <c r="W124" s="54">
        <f t="shared" si="146"/>
        <v>0</v>
      </c>
      <c r="X124" s="54">
        <f t="shared" si="147"/>
        <v>0</v>
      </c>
      <c r="Y124" s="54">
        <f t="shared" si="148"/>
        <v>0</v>
      </c>
      <c r="Z124" s="54">
        <f t="shared" si="149"/>
        <v>2415</v>
      </c>
      <c r="AA124" s="54">
        <f t="shared" ca="1" si="150"/>
        <v>1956</v>
      </c>
      <c r="AB124" s="45" t="s">
        <v>9</v>
      </c>
      <c r="AD124" s="242">
        <f t="shared" si="127"/>
        <v>0</v>
      </c>
      <c r="AE124" s="242">
        <f t="shared" ca="1" si="128"/>
        <v>0</v>
      </c>
    </row>
    <row r="125" spans="1:31" ht="15.95" customHeight="1" outlineLevel="1" x14ac:dyDescent="0.2">
      <c r="A125" s="63" t="s">
        <v>163</v>
      </c>
      <c r="B125" s="54">
        <v>0</v>
      </c>
      <c r="C125" s="54">
        <v>0</v>
      </c>
      <c r="D125" s="54">
        <v>0</v>
      </c>
      <c r="E125" s="54">
        <v>0</v>
      </c>
      <c r="F125" s="54">
        <v>0</v>
      </c>
      <c r="G125" s="54">
        <v>0</v>
      </c>
      <c r="H125" s="54">
        <v>0</v>
      </c>
      <c r="I125" s="54">
        <v>0</v>
      </c>
      <c r="J125" s="54">
        <v>0</v>
      </c>
      <c r="K125" s="54">
        <v>0</v>
      </c>
      <c r="L125" s="54">
        <v>0</v>
      </c>
      <c r="M125" s="54">
        <v>0</v>
      </c>
      <c r="N125" s="54">
        <v>0</v>
      </c>
      <c r="O125" s="54">
        <v>0</v>
      </c>
      <c r="P125" s="54">
        <v>0</v>
      </c>
      <c r="Q125" s="132">
        <v>1078</v>
      </c>
      <c r="R125" s="54">
        <v>1204</v>
      </c>
      <c r="S125" s="54">
        <v>0</v>
      </c>
      <c r="T125" s="54">
        <v>0</v>
      </c>
      <c r="U125" s="54">
        <v>0</v>
      </c>
      <c r="W125" s="54">
        <f t="shared" si="146"/>
        <v>0</v>
      </c>
      <c r="X125" s="54">
        <f t="shared" si="147"/>
        <v>0</v>
      </c>
      <c r="Y125" s="54">
        <f t="shared" si="148"/>
        <v>0</v>
      </c>
      <c r="Z125" s="54">
        <f t="shared" si="149"/>
        <v>1078</v>
      </c>
      <c r="AA125" s="54">
        <f t="shared" ca="1" si="150"/>
        <v>0</v>
      </c>
      <c r="AB125" s="45" t="s">
        <v>9</v>
      </c>
      <c r="AD125" s="242">
        <f t="shared" si="127"/>
        <v>0</v>
      </c>
      <c r="AE125" s="242">
        <f t="shared" ca="1" si="128"/>
        <v>0</v>
      </c>
    </row>
    <row r="126" spans="1:31" ht="15.95" customHeight="1" outlineLevel="1" x14ac:dyDescent="0.2">
      <c r="A126" s="61" t="s">
        <v>165</v>
      </c>
      <c r="B126" s="62">
        <v>22689</v>
      </c>
      <c r="C126" s="62">
        <v>22674</v>
      </c>
      <c r="D126" s="62">
        <v>22659</v>
      </c>
      <c r="E126" s="62">
        <v>-19466</v>
      </c>
      <c r="F126" s="62">
        <v>22635</v>
      </c>
      <c r="G126" s="62">
        <v>22612</v>
      </c>
      <c r="H126" s="62">
        <v>22477</v>
      </c>
      <c r="I126" s="62">
        <f t="shared" ref="I126:N126" si="154">SUM(I127:I133)</f>
        <v>22448</v>
      </c>
      <c r="J126" s="62">
        <f t="shared" si="154"/>
        <v>100129</v>
      </c>
      <c r="K126" s="62">
        <f t="shared" si="154"/>
        <v>152456</v>
      </c>
      <c r="L126" s="62">
        <f t="shared" si="154"/>
        <v>150129</v>
      </c>
      <c r="M126" s="62">
        <f t="shared" si="154"/>
        <v>84110</v>
      </c>
      <c r="N126" s="62">
        <f t="shared" si="154"/>
        <v>82062</v>
      </c>
      <c r="O126" s="62">
        <f t="shared" ref="O126:S126" si="155">SUM(O127:O133)</f>
        <v>36153</v>
      </c>
      <c r="P126" s="62">
        <f t="shared" si="155"/>
        <v>25081</v>
      </c>
      <c r="Q126" s="62">
        <f t="shared" si="155"/>
        <v>4419</v>
      </c>
      <c r="R126" s="62">
        <f t="shared" si="155"/>
        <v>17669</v>
      </c>
      <c r="S126" s="62">
        <f t="shared" si="155"/>
        <v>29763</v>
      </c>
      <c r="T126" s="62">
        <f t="shared" ref="T126:U126" si="156">SUM(T127:T133)</f>
        <v>36778</v>
      </c>
      <c r="U126" s="62">
        <f t="shared" si="156"/>
        <v>27537</v>
      </c>
      <c r="W126" s="62">
        <f t="shared" si="146"/>
        <v>-19466</v>
      </c>
      <c r="X126" s="62">
        <f t="shared" si="147"/>
        <v>22477</v>
      </c>
      <c r="Y126" s="62">
        <f t="shared" si="148"/>
        <v>84110</v>
      </c>
      <c r="Z126" s="62">
        <f t="shared" si="149"/>
        <v>4419</v>
      </c>
      <c r="AA126" s="62">
        <f t="shared" ca="1" si="150"/>
        <v>27537</v>
      </c>
      <c r="AB126" s="45" t="s">
        <v>9</v>
      </c>
      <c r="AD126" s="242">
        <f t="shared" si="127"/>
        <v>0</v>
      </c>
      <c r="AE126" s="242">
        <f t="shared" ca="1" si="128"/>
        <v>0</v>
      </c>
    </row>
    <row r="127" spans="1:31" ht="15.95" customHeight="1" outlineLevel="1" x14ac:dyDescent="0.2">
      <c r="A127" s="63" t="s">
        <v>166</v>
      </c>
      <c r="B127" s="54">
        <v>22729</v>
      </c>
      <c r="C127" s="54">
        <v>22729</v>
      </c>
      <c r="D127" s="54">
        <v>22729</v>
      </c>
      <c r="E127" s="54">
        <v>22729</v>
      </c>
      <c r="F127" s="54">
        <v>22729</v>
      </c>
      <c r="G127" s="54">
        <v>22729</v>
      </c>
      <c r="H127" s="54">
        <v>22729</v>
      </c>
      <c r="I127" s="54">
        <v>22729</v>
      </c>
      <c r="J127" s="54">
        <v>100229</v>
      </c>
      <c r="K127" s="54">
        <v>149029</v>
      </c>
      <c r="L127" s="54">
        <v>149029</v>
      </c>
      <c r="M127" s="54">
        <v>149029</v>
      </c>
      <c r="N127" s="54">
        <v>149029</v>
      </c>
      <c r="O127" s="54">
        <v>149029</v>
      </c>
      <c r="P127" s="54">
        <v>149029</v>
      </c>
      <c r="Q127" s="54">
        <v>149029</v>
      </c>
      <c r="R127" s="54">
        <v>149029</v>
      </c>
      <c r="S127" s="54">
        <v>149029</v>
      </c>
      <c r="T127" s="54">
        <v>149029</v>
      </c>
      <c r="U127" s="54">
        <v>149029</v>
      </c>
      <c r="W127" s="54">
        <f t="shared" si="146"/>
        <v>22729</v>
      </c>
      <c r="X127" s="54">
        <f t="shared" si="147"/>
        <v>22729</v>
      </c>
      <c r="Y127" s="54">
        <f t="shared" si="148"/>
        <v>149029</v>
      </c>
      <c r="Z127" s="54">
        <f t="shared" si="149"/>
        <v>149029</v>
      </c>
      <c r="AA127" s="54">
        <f t="shared" ca="1" si="150"/>
        <v>149029</v>
      </c>
      <c r="AB127" s="45" t="s">
        <v>9</v>
      </c>
      <c r="AD127" s="242">
        <f t="shared" si="127"/>
        <v>0</v>
      </c>
      <c r="AE127" s="242">
        <f t="shared" ca="1" si="128"/>
        <v>0</v>
      </c>
    </row>
    <row r="128" spans="1:31" ht="15.95" customHeight="1" outlineLevel="1" x14ac:dyDescent="0.25">
      <c r="A128" s="63" t="s">
        <v>167</v>
      </c>
      <c r="B128" s="54">
        <v>0</v>
      </c>
      <c r="C128" s="54">
        <v>0</v>
      </c>
      <c r="D128" s="54">
        <v>0</v>
      </c>
      <c r="E128" s="54">
        <v>0</v>
      </c>
      <c r="F128" s="54">
        <v>0</v>
      </c>
      <c r="G128" s="54">
        <v>0</v>
      </c>
      <c r="H128" s="54">
        <v>0</v>
      </c>
      <c r="I128" s="54">
        <v>0</v>
      </c>
      <c r="J128" s="54">
        <v>0</v>
      </c>
      <c r="K128" s="54">
        <v>0</v>
      </c>
      <c r="L128" s="54">
        <v>0</v>
      </c>
      <c r="M128" s="54">
        <v>0</v>
      </c>
      <c r="N128" s="54">
        <v>0</v>
      </c>
      <c r="O128" s="54">
        <v>0</v>
      </c>
      <c r="P128" s="54">
        <v>0</v>
      </c>
      <c r="Q128" s="131">
        <v>0</v>
      </c>
      <c r="R128" s="131">
        <v>0</v>
      </c>
      <c r="S128" s="131">
        <v>0</v>
      </c>
      <c r="T128" s="54">
        <v>0</v>
      </c>
      <c r="U128" s="54">
        <v>0</v>
      </c>
      <c r="W128" s="54">
        <f t="shared" si="146"/>
        <v>0</v>
      </c>
      <c r="X128" s="54">
        <f t="shared" si="147"/>
        <v>0</v>
      </c>
      <c r="Y128" s="54">
        <f t="shared" si="148"/>
        <v>0</v>
      </c>
      <c r="Z128" s="54">
        <f t="shared" si="149"/>
        <v>0</v>
      </c>
      <c r="AA128" s="54">
        <f t="shared" ca="1" si="150"/>
        <v>0</v>
      </c>
      <c r="AB128" s="45" t="s">
        <v>9</v>
      </c>
      <c r="AD128" s="242">
        <f t="shared" si="127"/>
        <v>0</v>
      </c>
      <c r="AE128" s="242">
        <f t="shared" ca="1" si="128"/>
        <v>0</v>
      </c>
    </row>
    <row r="129" spans="1:31" ht="15.95" customHeight="1" outlineLevel="1" x14ac:dyDescent="0.25">
      <c r="A129" s="63" t="s">
        <v>145</v>
      </c>
      <c r="B129" s="54">
        <v>0</v>
      </c>
      <c r="C129" s="54">
        <v>0</v>
      </c>
      <c r="D129" s="54">
        <v>0</v>
      </c>
      <c r="E129" s="54">
        <v>0</v>
      </c>
      <c r="F129" s="54">
        <v>0</v>
      </c>
      <c r="G129" s="54">
        <v>0</v>
      </c>
      <c r="H129" s="54">
        <v>0</v>
      </c>
      <c r="I129" s="54">
        <v>0</v>
      </c>
      <c r="J129" s="54">
        <v>0</v>
      </c>
      <c r="K129" s="54">
        <v>0</v>
      </c>
      <c r="L129" s="54">
        <v>0</v>
      </c>
      <c r="M129" s="54">
        <v>0</v>
      </c>
      <c r="N129" s="54">
        <v>0</v>
      </c>
      <c r="O129" s="54">
        <v>0</v>
      </c>
      <c r="P129" s="54">
        <v>0</v>
      </c>
      <c r="Q129" s="131">
        <v>0</v>
      </c>
      <c r="R129" s="131">
        <v>0</v>
      </c>
      <c r="S129" s="131">
        <v>0</v>
      </c>
      <c r="T129" s="54">
        <v>0</v>
      </c>
      <c r="U129" s="54">
        <v>0</v>
      </c>
      <c r="W129" s="54">
        <f t="shared" si="146"/>
        <v>0</v>
      </c>
      <c r="X129" s="54">
        <f t="shared" si="147"/>
        <v>0</v>
      </c>
      <c r="Y129" s="54">
        <f t="shared" si="148"/>
        <v>0</v>
      </c>
      <c r="Z129" s="54">
        <f t="shared" si="149"/>
        <v>0</v>
      </c>
      <c r="AA129" s="54">
        <f t="shared" ca="1" si="150"/>
        <v>0</v>
      </c>
      <c r="AB129" s="45" t="s">
        <v>9</v>
      </c>
      <c r="AD129" s="242">
        <f t="shared" si="127"/>
        <v>0</v>
      </c>
      <c r="AE129" s="242">
        <f t="shared" ca="1" si="128"/>
        <v>0</v>
      </c>
    </row>
    <row r="130" spans="1:31" ht="15.95" customHeight="1" outlineLevel="1" x14ac:dyDescent="0.25">
      <c r="A130" s="63" t="s">
        <v>168</v>
      </c>
      <c r="B130" s="54">
        <v>0</v>
      </c>
      <c r="C130" s="54">
        <v>0</v>
      </c>
      <c r="D130" s="54">
        <v>0</v>
      </c>
      <c r="E130" s="54">
        <v>0</v>
      </c>
      <c r="F130" s="54">
        <v>0</v>
      </c>
      <c r="G130" s="54">
        <v>0</v>
      </c>
      <c r="H130" s="54">
        <v>0</v>
      </c>
      <c r="I130" s="54">
        <v>0</v>
      </c>
      <c r="J130" s="54">
        <v>0</v>
      </c>
      <c r="K130" s="54">
        <v>0</v>
      </c>
      <c r="L130" s="54">
        <v>0</v>
      </c>
      <c r="M130" s="54">
        <v>0</v>
      </c>
      <c r="N130" s="54">
        <v>0</v>
      </c>
      <c r="O130" s="54">
        <v>0</v>
      </c>
      <c r="P130" s="54">
        <v>0</v>
      </c>
      <c r="Q130" s="131">
        <v>0</v>
      </c>
      <c r="R130" s="131">
        <v>0</v>
      </c>
      <c r="S130" s="131">
        <v>0</v>
      </c>
      <c r="T130" s="54">
        <v>0</v>
      </c>
      <c r="U130" s="54">
        <v>0</v>
      </c>
      <c r="W130" s="54">
        <f t="shared" si="146"/>
        <v>0</v>
      </c>
      <c r="X130" s="54">
        <f t="shared" si="147"/>
        <v>0</v>
      </c>
      <c r="Y130" s="54">
        <f t="shared" si="148"/>
        <v>0</v>
      </c>
      <c r="Z130" s="54">
        <f t="shared" si="149"/>
        <v>0</v>
      </c>
      <c r="AA130" s="54">
        <f t="shared" ca="1" si="150"/>
        <v>0</v>
      </c>
      <c r="AB130" s="45" t="s">
        <v>9</v>
      </c>
      <c r="AD130" s="242">
        <f t="shared" si="127"/>
        <v>0</v>
      </c>
      <c r="AE130" s="242">
        <f t="shared" ca="1" si="128"/>
        <v>0</v>
      </c>
    </row>
    <row r="131" spans="1:31" ht="15.95" customHeight="1" outlineLevel="1" x14ac:dyDescent="0.2">
      <c r="A131" s="63" t="s">
        <v>169</v>
      </c>
      <c r="B131" s="54">
        <v>-39</v>
      </c>
      <c r="C131" s="54">
        <v>-39</v>
      </c>
      <c r="D131" s="54">
        <v>-39</v>
      </c>
      <c r="E131" s="54">
        <v>4546</v>
      </c>
      <c r="F131" s="54">
        <v>46652</v>
      </c>
      <c r="G131" s="54">
        <v>-89</v>
      </c>
      <c r="H131" s="54">
        <v>-89</v>
      </c>
      <c r="I131" s="54">
        <v>-281</v>
      </c>
      <c r="J131" s="54">
        <v>-281</v>
      </c>
      <c r="K131" s="54">
        <v>-281</v>
      </c>
      <c r="L131" s="54">
        <v>-281</v>
      </c>
      <c r="M131" s="54">
        <v>-64920</v>
      </c>
      <c r="N131" s="54">
        <v>-64703</v>
      </c>
      <c r="O131" s="54">
        <v>-106839</v>
      </c>
      <c r="P131" s="54">
        <v>-142606</v>
      </c>
      <c r="Q131" s="54">
        <v>-144611</v>
      </c>
      <c r="R131" s="54">
        <v>-134329</v>
      </c>
      <c r="S131" s="54">
        <v>-134329</v>
      </c>
      <c r="T131" s="54">
        <v>-134329</v>
      </c>
      <c r="U131" s="54">
        <v>-121492</v>
      </c>
      <c r="W131" s="54">
        <f t="shared" si="146"/>
        <v>4546</v>
      </c>
      <c r="X131" s="54">
        <f t="shared" si="147"/>
        <v>-89</v>
      </c>
      <c r="Y131" s="54">
        <f t="shared" si="148"/>
        <v>-64920</v>
      </c>
      <c r="Z131" s="54">
        <f t="shared" si="149"/>
        <v>-144611</v>
      </c>
      <c r="AA131" s="54">
        <f t="shared" ca="1" si="150"/>
        <v>-121492</v>
      </c>
      <c r="AB131" s="45" t="s">
        <v>9</v>
      </c>
      <c r="AD131" s="242">
        <f t="shared" si="127"/>
        <v>0</v>
      </c>
      <c r="AE131" s="242">
        <f t="shared" ca="1" si="128"/>
        <v>0</v>
      </c>
    </row>
    <row r="132" spans="1:31" ht="15.95" customHeight="1" outlineLevel="1" x14ac:dyDescent="0.2">
      <c r="A132" s="63" t="s">
        <v>170</v>
      </c>
      <c r="B132" s="54">
        <v>-1</v>
      </c>
      <c r="C132" s="54">
        <v>-16</v>
      </c>
      <c r="D132" s="54">
        <v>-31</v>
      </c>
      <c r="E132" s="54">
        <v>-46741</v>
      </c>
      <c r="F132" s="54">
        <v>-46746</v>
      </c>
      <c r="G132" s="54">
        <v>-28</v>
      </c>
      <c r="H132" s="54">
        <v>-163</v>
      </c>
      <c r="I132" s="54">
        <v>0</v>
      </c>
      <c r="J132" s="54">
        <v>181</v>
      </c>
      <c r="K132" s="54">
        <v>3708</v>
      </c>
      <c r="L132" s="54">
        <v>1381</v>
      </c>
      <c r="M132" s="54">
        <v>1</v>
      </c>
      <c r="N132" s="54">
        <v>-2264</v>
      </c>
      <c r="O132" s="54">
        <v>-6037</v>
      </c>
      <c r="P132" s="54">
        <v>18658</v>
      </c>
      <c r="Q132" s="54">
        <v>1</v>
      </c>
      <c r="R132" s="54">
        <v>2969</v>
      </c>
      <c r="S132" s="54">
        <v>15063</v>
      </c>
      <c r="T132" s="54">
        <v>22078</v>
      </c>
      <c r="U132" s="54">
        <v>0</v>
      </c>
      <c r="W132" s="54">
        <f t="shared" si="146"/>
        <v>-46741</v>
      </c>
      <c r="X132" s="54">
        <f t="shared" si="147"/>
        <v>-163</v>
      </c>
      <c r="Y132" s="54">
        <f t="shared" si="148"/>
        <v>1</v>
      </c>
      <c r="Z132" s="54">
        <f t="shared" si="149"/>
        <v>1</v>
      </c>
      <c r="AA132" s="54">
        <f t="shared" ca="1" si="150"/>
        <v>0</v>
      </c>
      <c r="AB132" s="45" t="s">
        <v>9</v>
      </c>
      <c r="AD132" s="242">
        <f t="shared" si="127"/>
        <v>0</v>
      </c>
      <c r="AE132" s="242">
        <f t="shared" ca="1" si="128"/>
        <v>0</v>
      </c>
    </row>
    <row r="133" spans="1:31" ht="15.95" customHeight="1" outlineLevel="1" x14ac:dyDescent="0.2">
      <c r="A133" s="63" t="s">
        <v>171</v>
      </c>
      <c r="B133" s="54">
        <v>0</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W133" s="54">
        <f t="shared" si="146"/>
        <v>0</v>
      </c>
      <c r="X133" s="54">
        <f t="shared" si="147"/>
        <v>0</v>
      </c>
      <c r="Y133" s="54">
        <f t="shared" si="148"/>
        <v>0</v>
      </c>
      <c r="Z133" s="54">
        <f t="shared" si="149"/>
        <v>0</v>
      </c>
      <c r="AA133" s="54">
        <f t="shared" ca="1" si="150"/>
        <v>0</v>
      </c>
      <c r="AB133" s="45" t="s">
        <v>9</v>
      </c>
      <c r="AD133" s="242">
        <f>Q133-Z133</f>
        <v>0</v>
      </c>
      <c r="AE133" s="242">
        <f t="shared" ca="1" si="128"/>
        <v>0</v>
      </c>
    </row>
    <row r="134" spans="1:31" ht="15.95" customHeight="1" collapsed="1" x14ac:dyDescent="0.2">
      <c r="P134" s="242">
        <f>P70-P99</f>
        <v>0</v>
      </c>
      <c r="Q134" s="242">
        <f>Q70-Q99</f>
        <v>0</v>
      </c>
      <c r="R134" s="242">
        <f>R70-R99</f>
        <v>0</v>
      </c>
      <c r="S134" s="242">
        <f>S70-S99</f>
        <v>0</v>
      </c>
      <c r="T134" s="242">
        <f>T70-T99</f>
        <v>0</v>
      </c>
      <c r="U134" s="242">
        <f>U70-U99</f>
        <v>0</v>
      </c>
      <c r="AB134" s="45" t="s">
        <v>9</v>
      </c>
    </row>
    <row r="135" spans="1:31" s="42" customFormat="1" ht="15.95" customHeight="1" x14ac:dyDescent="0.2">
      <c r="A135" s="39" t="s">
        <v>172</v>
      </c>
      <c r="B135" s="40"/>
      <c r="C135" s="40"/>
      <c r="D135" s="40"/>
      <c r="E135" s="40"/>
      <c r="F135" s="40"/>
      <c r="G135" s="40"/>
      <c r="H135" s="40"/>
      <c r="I135" s="40"/>
      <c r="J135" s="40"/>
      <c r="K135" s="40"/>
      <c r="L135" s="40"/>
      <c r="M135" s="40"/>
      <c r="N135" s="40"/>
      <c r="O135" s="40"/>
      <c r="P135" s="40"/>
      <c r="Q135" s="40"/>
      <c r="R135" s="40"/>
      <c r="S135" s="40"/>
      <c r="T135" s="40"/>
      <c r="U135" s="40"/>
      <c r="W135" s="40"/>
      <c r="X135" s="40"/>
      <c r="Y135" s="40"/>
      <c r="Z135" s="40"/>
      <c r="AA135" s="40"/>
      <c r="AB135" s="41" t="s">
        <v>9</v>
      </c>
    </row>
    <row r="136" spans="1:31" ht="15.95" customHeight="1" outlineLevel="1" x14ac:dyDescent="0.2">
      <c r="A136" s="55" t="s">
        <v>85</v>
      </c>
      <c r="B136" s="56">
        <v>16413</v>
      </c>
      <c r="C136" s="56">
        <v>83770</v>
      </c>
      <c r="D136" s="56">
        <v>194154</v>
      </c>
      <c r="E136" s="56">
        <v>314525</v>
      </c>
      <c r="F136" s="56">
        <v>144240</v>
      </c>
      <c r="G136" s="56">
        <v>138672</v>
      </c>
      <c r="H136" s="56">
        <v>227518</v>
      </c>
      <c r="I136" s="56">
        <f t="shared" ref="I136:N136" si="157">SUM(I137:I144)</f>
        <v>211795</v>
      </c>
      <c r="J136" s="56">
        <f t="shared" si="157"/>
        <v>442521</v>
      </c>
      <c r="K136" s="56">
        <f t="shared" si="157"/>
        <v>101057</v>
      </c>
      <c r="L136" s="56">
        <f t="shared" si="157"/>
        <v>84477</v>
      </c>
      <c r="M136" s="56">
        <f t="shared" si="157"/>
        <v>104351</v>
      </c>
      <c r="N136" s="56">
        <f t="shared" si="157"/>
        <v>88748</v>
      </c>
      <c r="O136" s="56">
        <f t="shared" ref="O136:S136" si="158">SUM(O137:O144)</f>
        <v>108499</v>
      </c>
      <c r="P136" s="56">
        <f t="shared" si="158"/>
        <v>41132</v>
      </c>
      <c r="Q136" s="56">
        <f t="shared" si="158"/>
        <v>60790</v>
      </c>
      <c r="R136" s="56">
        <f t="shared" si="158"/>
        <v>85534</v>
      </c>
      <c r="S136" s="56">
        <f t="shared" si="158"/>
        <v>79171</v>
      </c>
      <c r="T136" s="56">
        <f t="shared" ref="T136:U136" si="159">SUM(T137:T144)</f>
        <v>54317</v>
      </c>
      <c r="U136" s="56">
        <f t="shared" si="159"/>
        <v>63869</v>
      </c>
      <c r="W136" s="56">
        <f t="shared" ref="W136:W167" si="160">SUM(B136:E136)</f>
        <v>608862</v>
      </c>
      <c r="X136" s="56">
        <f t="shared" ref="X136:X167" si="161">SUM(F136:I136)</f>
        <v>722225</v>
      </c>
      <c r="Y136" s="56">
        <f t="shared" ref="Y136:Y167" si="162">SUM(J136:M136)</f>
        <v>732406</v>
      </c>
      <c r="Z136" s="56">
        <f>SUM(N136:Q136)</f>
        <v>299169</v>
      </c>
      <c r="AA136" s="56">
        <f>SUM(R136:V136)</f>
        <v>282891</v>
      </c>
      <c r="AB136" s="45" t="s">
        <v>9</v>
      </c>
      <c r="AD136" s="242">
        <f>SUM(N136:Q136)-Z136</f>
        <v>0</v>
      </c>
      <c r="AE136" s="242">
        <f t="shared" ref="AE136:AE187" si="163">SUM(R136:V136)-AA136</f>
        <v>0</v>
      </c>
    </row>
    <row r="137" spans="1:31" ht="15.95" customHeight="1" outlineLevel="1" x14ac:dyDescent="0.2">
      <c r="A137" s="57" t="s">
        <v>86</v>
      </c>
      <c r="B137" s="58">
        <v>0</v>
      </c>
      <c r="C137" s="58">
        <v>0</v>
      </c>
      <c r="D137" s="58">
        <v>0</v>
      </c>
      <c r="E137" s="58">
        <v>0</v>
      </c>
      <c r="F137" s="58">
        <v>0</v>
      </c>
      <c r="G137" s="58">
        <v>0</v>
      </c>
      <c r="H137" s="58">
        <v>0</v>
      </c>
      <c r="I137" s="58">
        <v>0</v>
      </c>
      <c r="J137" s="58">
        <v>1097</v>
      </c>
      <c r="K137" s="58">
        <v>7487</v>
      </c>
      <c r="L137" s="58">
        <v>8477</v>
      </c>
      <c r="M137" s="58">
        <v>7908</v>
      </c>
      <c r="N137" s="58">
        <v>8464</v>
      </c>
      <c r="O137" s="58">
        <v>8477</v>
      </c>
      <c r="P137" s="58">
        <v>9471</v>
      </c>
      <c r="Q137" s="137">
        <v>9471</v>
      </c>
      <c r="R137" s="58">
        <v>9223</v>
      </c>
      <c r="S137" s="58">
        <v>9507</v>
      </c>
      <c r="T137" s="58">
        <v>9837</v>
      </c>
      <c r="U137" s="58">
        <v>9577</v>
      </c>
      <c r="W137" s="58">
        <f t="shared" si="160"/>
        <v>0</v>
      </c>
      <c r="X137" s="58">
        <f t="shared" si="161"/>
        <v>0</v>
      </c>
      <c r="Y137" s="58">
        <f t="shared" si="162"/>
        <v>24969</v>
      </c>
      <c r="Z137" s="58">
        <f t="shared" ref="Z137:Z187" si="164">SUM(N137:Q137)</f>
        <v>35883</v>
      </c>
      <c r="AA137" s="58">
        <f t="shared" ref="AA137:AA187" si="165">SUM(R137:V137)</f>
        <v>38144</v>
      </c>
      <c r="AB137" s="45" t="s">
        <v>9</v>
      </c>
      <c r="AD137" s="242">
        <f t="shared" ref="AD137:AD187" si="166">SUM(N137:Q137)-Z137</f>
        <v>0</v>
      </c>
      <c r="AE137" s="242">
        <f t="shared" si="163"/>
        <v>0</v>
      </c>
    </row>
    <row r="138" spans="1:31" ht="15.95" customHeight="1" outlineLevel="1" x14ac:dyDescent="0.2">
      <c r="A138" s="57" t="s">
        <v>87</v>
      </c>
      <c r="B138" s="58">
        <v>0</v>
      </c>
      <c r="C138" s="58">
        <v>0</v>
      </c>
      <c r="D138" s="58">
        <v>0</v>
      </c>
      <c r="E138" s="58">
        <v>0</v>
      </c>
      <c r="F138" s="58">
        <v>0</v>
      </c>
      <c r="G138" s="58">
        <v>0</v>
      </c>
      <c r="H138" s="58">
        <v>0</v>
      </c>
      <c r="I138" s="58">
        <v>0</v>
      </c>
      <c r="J138" s="58">
        <v>0</v>
      </c>
      <c r="K138" s="58">
        <v>0</v>
      </c>
      <c r="L138" s="58">
        <v>0</v>
      </c>
      <c r="M138" s="58">
        <v>0</v>
      </c>
      <c r="N138" s="58">
        <v>0</v>
      </c>
      <c r="O138" s="58">
        <v>0</v>
      </c>
      <c r="P138" s="58">
        <v>0</v>
      </c>
      <c r="Q138" s="137">
        <v>0</v>
      </c>
      <c r="R138" s="58">
        <v>0</v>
      </c>
      <c r="S138" s="58">
        <v>0</v>
      </c>
      <c r="T138" s="58">
        <v>0</v>
      </c>
      <c r="U138" s="58">
        <v>0</v>
      </c>
      <c r="W138" s="58">
        <f t="shared" si="160"/>
        <v>0</v>
      </c>
      <c r="X138" s="58">
        <f t="shared" si="161"/>
        <v>0</v>
      </c>
      <c r="Y138" s="58">
        <f t="shared" si="162"/>
        <v>0</v>
      </c>
      <c r="Z138" s="58">
        <f t="shared" si="164"/>
        <v>0</v>
      </c>
      <c r="AA138" s="58">
        <f t="shared" si="165"/>
        <v>0</v>
      </c>
      <c r="AB138" s="45" t="s">
        <v>9</v>
      </c>
      <c r="AD138" s="242">
        <f t="shared" si="166"/>
        <v>0</v>
      </c>
      <c r="AE138" s="242">
        <f t="shared" si="163"/>
        <v>0</v>
      </c>
    </row>
    <row r="139" spans="1:31" ht="15.95" customHeight="1" outlineLevel="1" x14ac:dyDescent="0.2">
      <c r="A139" s="57" t="s">
        <v>88</v>
      </c>
      <c r="B139" s="58">
        <v>0</v>
      </c>
      <c r="C139" s="58">
        <v>0</v>
      </c>
      <c r="D139" s="58">
        <v>0</v>
      </c>
      <c r="E139" s="58">
        <v>0</v>
      </c>
      <c r="F139" s="58">
        <v>0</v>
      </c>
      <c r="G139" s="58">
        <v>0</v>
      </c>
      <c r="H139" s="58">
        <v>0</v>
      </c>
      <c r="I139" s="58">
        <v>87910</v>
      </c>
      <c r="J139" s="58">
        <v>248289</v>
      </c>
      <c r="K139" s="58">
        <v>93570</v>
      </c>
      <c r="L139" s="58">
        <v>76000</v>
      </c>
      <c r="M139" s="58">
        <v>96443</v>
      </c>
      <c r="N139" s="58">
        <v>80284</v>
      </c>
      <c r="O139" s="58">
        <v>39231</v>
      </c>
      <c r="P139" s="58">
        <v>38502</v>
      </c>
      <c r="Q139" s="137">
        <v>38308</v>
      </c>
      <c r="R139" s="137">
        <v>38814</v>
      </c>
      <c r="S139" s="58">
        <v>39429</v>
      </c>
      <c r="T139" s="58">
        <v>39486</v>
      </c>
      <c r="U139" s="58">
        <v>39613</v>
      </c>
      <c r="W139" s="58">
        <f t="shared" si="160"/>
        <v>0</v>
      </c>
      <c r="X139" s="58">
        <f t="shared" si="161"/>
        <v>87910</v>
      </c>
      <c r="Y139" s="58">
        <f t="shared" si="162"/>
        <v>514302</v>
      </c>
      <c r="Z139" s="58">
        <f t="shared" si="164"/>
        <v>196325</v>
      </c>
      <c r="AA139" s="58">
        <f t="shared" si="165"/>
        <v>157342</v>
      </c>
      <c r="AB139" s="91" t="s">
        <v>9</v>
      </c>
      <c r="AC139" s="21"/>
      <c r="AD139" s="242">
        <f t="shared" si="166"/>
        <v>0</v>
      </c>
      <c r="AE139" s="242">
        <f t="shared" si="163"/>
        <v>0</v>
      </c>
    </row>
    <row r="140" spans="1:31" ht="15.95" customHeight="1" outlineLevel="1" x14ac:dyDescent="0.2">
      <c r="A140" s="57" t="s">
        <v>89</v>
      </c>
      <c r="B140" s="58">
        <v>0</v>
      </c>
      <c r="C140" s="58">
        <v>0</v>
      </c>
      <c r="D140" s="58">
        <v>0</v>
      </c>
      <c r="E140" s="58">
        <v>0</v>
      </c>
      <c r="F140" s="58">
        <v>0</v>
      </c>
      <c r="G140" s="58">
        <v>0</v>
      </c>
      <c r="H140" s="58">
        <v>0</v>
      </c>
      <c r="I140" s="58">
        <v>0</v>
      </c>
      <c r="J140" s="58">
        <v>0</v>
      </c>
      <c r="K140" s="58">
        <v>0</v>
      </c>
      <c r="L140" s="58">
        <v>0</v>
      </c>
      <c r="M140" s="58">
        <v>0</v>
      </c>
      <c r="N140" s="58">
        <v>0</v>
      </c>
      <c r="O140" s="58">
        <v>0</v>
      </c>
      <c r="P140" s="58">
        <v>0</v>
      </c>
      <c r="Q140" s="137">
        <v>0</v>
      </c>
      <c r="R140" s="135">
        <v>0</v>
      </c>
      <c r="S140" s="58">
        <v>0</v>
      </c>
      <c r="T140" s="58">
        <v>0</v>
      </c>
      <c r="U140" s="58">
        <v>0</v>
      </c>
      <c r="W140" s="58">
        <f t="shared" si="160"/>
        <v>0</v>
      </c>
      <c r="X140" s="58">
        <f t="shared" si="161"/>
        <v>0</v>
      </c>
      <c r="Y140" s="58">
        <f t="shared" si="162"/>
        <v>0</v>
      </c>
      <c r="Z140" s="58">
        <f t="shared" si="164"/>
        <v>0</v>
      </c>
      <c r="AA140" s="58">
        <f t="shared" si="165"/>
        <v>0</v>
      </c>
      <c r="AB140" s="45" t="s">
        <v>9</v>
      </c>
      <c r="AD140" s="242">
        <f t="shared" si="166"/>
        <v>0</v>
      </c>
      <c r="AE140" s="242">
        <f t="shared" si="163"/>
        <v>0</v>
      </c>
    </row>
    <row r="141" spans="1:31" ht="15.95" customHeight="1" outlineLevel="1" x14ac:dyDescent="0.2">
      <c r="A141" s="57" t="s">
        <v>90</v>
      </c>
      <c r="B141" s="58">
        <v>0</v>
      </c>
      <c r="C141" s="58">
        <v>0</v>
      </c>
      <c r="D141" s="58">
        <v>0</v>
      </c>
      <c r="E141" s="58">
        <v>0</v>
      </c>
      <c r="F141" s="58">
        <v>0</v>
      </c>
      <c r="G141" s="58">
        <v>0</v>
      </c>
      <c r="H141" s="58">
        <v>0</v>
      </c>
      <c r="I141" s="58">
        <v>0</v>
      </c>
      <c r="J141" s="58">
        <v>0</v>
      </c>
      <c r="K141" s="58">
        <v>0</v>
      </c>
      <c r="L141" s="58">
        <v>0</v>
      </c>
      <c r="M141" s="58">
        <v>0</v>
      </c>
      <c r="N141" s="58">
        <v>0</v>
      </c>
      <c r="O141" s="58">
        <v>60791</v>
      </c>
      <c r="P141" s="58">
        <v>-6841</v>
      </c>
      <c r="Q141" s="137">
        <v>13011</v>
      </c>
      <c r="R141" s="135">
        <v>37497</v>
      </c>
      <c r="S141" s="58">
        <v>30235</v>
      </c>
      <c r="T141" s="58">
        <v>4994</v>
      </c>
      <c r="U141" s="58">
        <v>14679</v>
      </c>
      <c r="W141" s="58">
        <f t="shared" si="160"/>
        <v>0</v>
      </c>
      <c r="X141" s="58">
        <f t="shared" si="161"/>
        <v>0</v>
      </c>
      <c r="Y141" s="58">
        <f t="shared" si="162"/>
        <v>0</v>
      </c>
      <c r="Z141" s="58">
        <f t="shared" si="164"/>
        <v>66961</v>
      </c>
      <c r="AA141" s="58">
        <f t="shared" si="165"/>
        <v>87405</v>
      </c>
      <c r="AB141" s="45" t="s">
        <v>9</v>
      </c>
      <c r="AD141" s="242">
        <f t="shared" si="166"/>
        <v>0</v>
      </c>
      <c r="AE141" s="242">
        <f t="shared" si="163"/>
        <v>0</v>
      </c>
    </row>
    <row r="142" spans="1:31" ht="15.95" customHeight="1" outlineLevel="1" x14ac:dyDescent="0.2">
      <c r="A142" s="57" t="s">
        <v>91</v>
      </c>
      <c r="B142" s="139">
        <v>16413</v>
      </c>
      <c r="C142" s="139">
        <v>83770</v>
      </c>
      <c r="D142" s="139">
        <v>194154</v>
      </c>
      <c r="E142" s="139">
        <v>314525</v>
      </c>
      <c r="F142" s="139">
        <v>144240</v>
      </c>
      <c r="G142" s="139">
        <v>138672</v>
      </c>
      <c r="H142" s="139">
        <v>227518</v>
      </c>
      <c r="I142" s="139">
        <v>123885</v>
      </c>
      <c r="J142" s="139">
        <v>193135</v>
      </c>
      <c r="K142" s="139">
        <v>0</v>
      </c>
      <c r="L142" s="139">
        <v>0</v>
      </c>
      <c r="M142" s="139">
        <v>0</v>
      </c>
      <c r="N142" s="139">
        <v>0</v>
      </c>
      <c r="O142" s="139">
        <v>0</v>
      </c>
      <c r="P142" s="139">
        <v>0</v>
      </c>
      <c r="Q142" s="137">
        <v>0</v>
      </c>
      <c r="R142" s="58">
        <v>0</v>
      </c>
      <c r="S142" s="58">
        <v>0</v>
      </c>
      <c r="T142" s="58">
        <v>0</v>
      </c>
      <c r="U142" s="58">
        <v>0</v>
      </c>
      <c r="W142" s="58">
        <f t="shared" si="160"/>
        <v>608862</v>
      </c>
      <c r="X142" s="58">
        <f t="shared" si="161"/>
        <v>634315</v>
      </c>
      <c r="Y142" s="58">
        <f t="shared" si="162"/>
        <v>193135</v>
      </c>
      <c r="Z142" s="58">
        <f t="shared" si="164"/>
        <v>0</v>
      </c>
      <c r="AA142" s="58">
        <f t="shared" si="165"/>
        <v>0</v>
      </c>
      <c r="AB142" s="45" t="s">
        <v>9</v>
      </c>
      <c r="AD142" s="242">
        <f t="shared" si="166"/>
        <v>0</v>
      </c>
      <c r="AE142" s="242">
        <f t="shared" si="163"/>
        <v>0</v>
      </c>
    </row>
    <row r="143" spans="1:31" ht="15.95" customHeight="1" outlineLevel="1" x14ac:dyDescent="0.2">
      <c r="A143" s="57" t="s">
        <v>173</v>
      </c>
      <c r="B143" s="58">
        <v>0</v>
      </c>
      <c r="C143" s="58">
        <v>0</v>
      </c>
      <c r="D143" s="58">
        <v>0</v>
      </c>
      <c r="E143" s="58">
        <v>0</v>
      </c>
      <c r="F143" s="58">
        <v>0</v>
      </c>
      <c r="G143" s="58">
        <v>0</v>
      </c>
      <c r="H143" s="58">
        <v>0</v>
      </c>
      <c r="I143" s="58">
        <v>0</v>
      </c>
      <c r="J143" s="58">
        <v>0</v>
      </c>
      <c r="K143" s="58">
        <v>0</v>
      </c>
      <c r="L143" s="58">
        <v>0</v>
      </c>
      <c r="M143" s="58">
        <v>0</v>
      </c>
      <c r="N143" s="58">
        <v>0</v>
      </c>
      <c r="O143" s="58">
        <v>0</v>
      </c>
      <c r="P143" s="58">
        <v>0</v>
      </c>
      <c r="Q143" s="137">
        <v>0</v>
      </c>
      <c r="R143" s="135">
        <v>0</v>
      </c>
      <c r="S143" s="58">
        <v>0</v>
      </c>
      <c r="T143" s="58">
        <v>0</v>
      </c>
      <c r="U143" s="58">
        <v>0</v>
      </c>
      <c r="W143" s="58">
        <f t="shared" si="160"/>
        <v>0</v>
      </c>
      <c r="X143" s="58">
        <f t="shared" si="161"/>
        <v>0</v>
      </c>
      <c r="Y143" s="58">
        <f t="shared" si="162"/>
        <v>0</v>
      </c>
      <c r="Z143" s="58">
        <f t="shared" si="164"/>
        <v>0</v>
      </c>
      <c r="AA143" s="58">
        <f t="shared" si="165"/>
        <v>0</v>
      </c>
      <c r="AB143" s="45" t="s">
        <v>9</v>
      </c>
      <c r="AD143" s="242">
        <f t="shared" si="166"/>
        <v>0</v>
      </c>
      <c r="AE143" s="242">
        <f t="shared" si="163"/>
        <v>0</v>
      </c>
    </row>
    <row r="144" spans="1:31" ht="15.95" customHeight="1" outlineLevel="1" x14ac:dyDescent="0.2">
      <c r="A144" s="57" t="s">
        <v>174</v>
      </c>
      <c r="B144" s="58">
        <v>0</v>
      </c>
      <c r="C144" s="58">
        <v>0</v>
      </c>
      <c r="D144" s="58">
        <v>0</v>
      </c>
      <c r="E144" s="58">
        <v>0</v>
      </c>
      <c r="F144" s="58">
        <v>0</v>
      </c>
      <c r="G144" s="58">
        <v>0</v>
      </c>
      <c r="H144" s="58">
        <v>0</v>
      </c>
      <c r="I144" s="58">
        <v>0</v>
      </c>
      <c r="J144" s="58">
        <v>0</v>
      </c>
      <c r="K144" s="58">
        <v>0</v>
      </c>
      <c r="L144" s="58">
        <v>0</v>
      </c>
      <c r="M144" s="58">
        <v>0</v>
      </c>
      <c r="N144" s="58">
        <v>0</v>
      </c>
      <c r="O144" s="58">
        <v>0</v>
      </c>
      <c r="P144" s="58">
        <v>0</v>
      </c>
      <c r="Q144" s="137">
        <v>0</v>
      </c>
      <c r="R144" s="135">
        <v>0</v>
      </c>
      <c r="S144" s="58">
        <v>0</v>
      </c>
      <c r="T144" s="58">
        <v>0</v>
      </c>
      <c r="U144" s="58">
        <v>0</v>
      </c>
      <c r="W144" s="58">
        <f t="shared" si="160"/>
        <v>0</v>
      </c>
      <c r="X144" s="58">
        <f t="shared" si="161"/>
        <v>0</v>
      </c>
      <c r="Y144" s="58">
        <f t="shared" si="162"/>
        <v>0</v>
      </c>
      <c r="Z144" s="58">
        <f t="shared" si="164"/>
        <v>0</v>
      </c>
      <c r="AA144" s="58">
        <f t="shared" si="165"/>
        <v>0</v>
      </c>
      <c r="AB144" s="45" t="s">
        <v>9</v>
      </c>
      <c r="AD144" s="242">
        <f t="shared" si="166"/>
        <v>0</v>
      </c>
      <c r="AE144" s="242">
        <f t="shared" si="163"/>
        <v>0</v>
      </c>
    </row>
    <row r="145" spans="1:31" ht="15.95" customHeight="1" outlineLevel="1" x14ac:dyDescent="0.2">
      <c r="A145" s="55" t="s">
        <v>92</v>
      </c>
      <c r="B145" s="56">
        <v>-1584</v>
      </c>
      <c r="C145" s="56">
        <v>-8084</v>
      </c>
      <c r="D145" s="56">
        <v>-18736</v>
      </c>
      <c r="E145" s="56">
        <v>-27790</v>
      </c>
      <c r="F145" s="56">
        <v>-13342</v>
      </c>
      <c r="G145" s="56">
        <v>-12827</v>
      </c>
      <c r="H145" s="56">
        <v>-21046</v>
      </c>
      <c r="I145" s="56">
        <f t="shared" ref="I145:N145" si="167">SUM(I146:I159)</f>
        <v>-19591</v>
      </c>
      <c r="J145" s="56">
        <f t="shared" si="167"/>
        <v>-40478</v>
      </c>
      <c r="K145" s="56">
        <f t="shared" si="167"/>
        <v>-10471</v>
      </c>
      <c r="L145" s="56">
        <f t="shared" si="167"/>
        <v>-8451</v>
      </c>
      <c r="M145" s="56">
        <f t="shared" si="167"/>
        <v>-10334</v>
      </c>
      <c r="N145" s="56">
        <f t="shared" si="167"/>
        <v>-8847</v>
      </c>
      <c r="O145" s="56">
        <f t="shared" ref="O145:S145" si="168">SUM(O146:O159)</f>
        <v>-10671</v>
      </c>
      <c r="P145" s="56">
        <f t="shared" si="168"/>
        <v>-4503</v>
      </c>
      <c r="Q145" s="56">
        <f t="shared" si="168"/>
        <v>-6319</v>
      </c>
      <c r="R145" s="56">
        <f t="shared" si="168"/>
        <v>-8605</v>
      </c>
      <c r="S145" s="56">
        <f t="shared" si="168"/>
        <v>-8021</v>
      </c>
      <c r="T145" s="56">
        <f t="shared" ref="T145:U145" si="169">SUM(T146:T159)</f>
        <v>-5750</v>
      </c>
      <c r="U145" s="56">
        <f t="shared" si="169"/>
        <v>-6629</v>
      </c>
      <c r="W145" s="56">
        <f t="shared" si="160"/>
        <v>-56194</v>
      </c>
      <c r="X145" s="56">
        <f t="shared" si="161"/>
        <v>-66806</v>
      </c>
      <c r="Y145" s="56">
        <f t="shared" si="162"/>
        <v>-69734</v>
      </c>
      <c r="Z145" s="56">
        <f t="shared" si="164"/>
        <v>-30340</v>
      </c>
      <c r="AA145" s="56">
        <f t="shared" si="165"/>
        <v>-29005</v>
      </c>
      <c r="AB145" s="45" t="s">
        <v>9</v>
      </c>
      <c r="AD145" s="242">
        <f t="shared" si="166"/>
        <v>0</v>
      </c>
      <c r="AE145" s="242">
        <f t="shared" si="163"/>
        <v>0</v>
      </c>
    </row>
    <row r="146" spans="1:31" ht="15.95" customHeight="1" outlineLevel="1" x14ac:dyDescent="0.2">
      <c r="A146" s="57" t="s">
        <v>93</v>
      </c>
      <c r="B146" s="58">
        <v>0</v>
      </c>
      <c r="C146" s="58">
        <v>0</v>
      </c>
      <c r="D146" s="58">
        <v>0</v>
      </c>
      <c r="E146" s="58">
        <v>0</v>
      </c>
      <c r="F146" s="58">
        <v>0</v>
      </c>
      <c r="G146" s="58">
        <v>0</v>
      </c>
      <c r="H146" s="58">
        <v>0</v>
      </c>
      <c r="I146" s="58">
        <v>0</v>
      </c>
      <c r="J146" s="58">
        <v>-9</v>
      </c>
      <c r="K146" s="58">
        <v>-841</v>
      </c>
      <c r="L146" s="58">
        <v>-812</v>
      </c>
      <c r="M146" s="58">
        <v>-812</v>
      </c>
      <c r="N146" s="58">
        <v>-812</v>
      </c>
      <c r="O146" s="58">
        <v>-811</v>
      </c>
      <c r="P146" s="58">
        <v>-889</v>
      </c>
      <c r="Q146" s="58">
        <v>-888</v>
      </c>
      <c r="R146" s="58">
        <v>-884</v>
      </c>
      <c r="S146" s="58">
        <v>-889</v>
      </c>
      <c r="T146" s="58">
        <v>-924</v>
      </c>
      <c r="U146" s="58">
        <v>-919</v>
      </c>
      <c r="W146" s="58">
        <f t="shared" si="160"/>
        <v>0</v>
      </c>
      <c r="X146" s="58">
        <f t="shared" si="161"/>
        <v>0</v>
      </c>
      <c r="Y146" s="58">
        <f t="shared" si="162"/>
        <v>-2474</v>
      </c>
      <c r="Z146" s="58">
        <f t="shared" si="164"/>
        <v>-3400</v>
      </c>
      <c r="AA146" s="58">
        <f t="shared" si="165"/>
        <v>-3616</v>
      </c>
      <c r="AB146" s="45" t="s">
        <v>9</v>
      </c>
      <c r="AD146" s="242">
        <f t="shared" si="166"/>
        <v>0</v>
      </c>
      <c r="AE146" s="242">
        <f t="shared" si="163"/>
        <v>0</v>
      </c>
    </row>
    <row r="147" spans="1:31" ht="15.95" customHeight="1" outlineLevel="1" x14ac:dyDescent="0.2">
      <c r="A147" s="57" t="s">
        <v>94</v>
      </c>
      <c r="B147" s="58">
        <v>0</v>
      </c>
      <c r="C147" s="58">
        <v>0</v>
      </c>
      <c r="D147" s="58">
        <v>0</v>
      </c>
      <c r="E147" s="58">
        <v>0</v>
      </c>
      <c r="F147" s="58">
        <v>0</v>
      </c>
      <c r="G147" s="58">
        <v>0</v>
      </c>
      <c r="H147" s="58">
        <v>0</v>
      </c>
      <c r="I147" s="58">
        <v>0</v>
      </c>
      <c r="J147" s="58">
        <v>-42</v>
      </c>
      <c r="K147" s="58">
        <v>-3875</v>
      </c>
      <c r="L147" s="58">
        <v>-3739</v>
      </c>
      <c r="M147" s="58">
        <v>-3739</v>
      </c>
      <c r="N147" s="58">
        <v>-3738</v>
      </c>
      <c r="O147" s="58">
        <v>-3739</v>
      </c>
      <c r="P147" s="58">
        <v>-4093</v>
      </c>
      <c r="Q147" s="58">
        <v>-4092</v>
      </c>
      <c r="R147" s="58">
        <v>-4073</v>
      </c>
      <c r="S147" s="58">
        <v>-4095</v>
      </c>
      <c r="T147" s="58">
        <v>-4253</v>
      </c>
      <c r="U147" s="58">
        <v>-4233</v>
      </c>
      <c r="W147" s="58">
        <f t="shared" si="160"/>
        <v>0</v>
      </c>
      <c r="X147" s="58">
        <f t="shared" si="161"/>
        <v>0</v>
      </c>
      <c r="Y147" s="58">
        <f t="shared" si="162"/>
        <v>-11395</v>
      </c>
      <c r="Z147" s="58">
        <f t="shared" si="164"/>
        <v>-15662</v>
      </c>
      <c r="AA147" s="58">
        <f t="shared" si="165"/>
        <v>-16654</v>
      </c>
      <c r="AB147" s="45" t="s">
        <v>9</v>
      </c>
      <c r="AD147" s="242">
        <f t="shared" si="166"/>
        <v>0</v>
      </c>
      <c r="AE147" s="242">
        <f t="shared" si="163"/>
        <v>0</v>
      </c>
    </row>
    <row r="148" spans="1:31" ht="15.95" customHeight="1" outlineLevel="1" x14ac:dyDescent="0.2">
      <c r="A148" s="57" t="s">
        <v>175</v>
      </c>
      <c r="B148" s="58"/>
      <c r="C148" s="58"/>
      <c r="D148" s="58">
        <v>-3204</v>
      </c>
      <c r="E148" s="58">
        <v>-5189</v>
      </c>
      <c r="F148" s="58">
        <v>-2380</v>
      </c>
      <c r="G148" s="58">
        <v>-2288</v>
      </c>
      <c r="H148" s="58">
        <v>-3754</v>
      </c>
      <c r="I148" s="58">
        <v>-3495</v>
      </c>
      <c r="J148" s="58">
        <v>-7197</v>
      </c>
      <c r="K148" s="58">
        <v>-922</v>
      </c>
      <c r="L148" s="58">
        <v>-582</v>
      </c>
      <c r="M148" s="58">
        <v>-919</v>
      </c>
      <c r="N148" s="58">
        <v>-653</v>
      </c>
      <c r="O148" s="58">
        <v>-978</v>
      </c>
      <c r="P148" s="58">
        <v>210</v>
      </c>
      <c r="Q148" s="58">
        <v>-115</v>
      </c>
      <c r="R148" s="58">
        <v>-527</v>
      </c>
      <c r="S148" s="58">
        <v>-417</v>
      </c>
      <c r="T148" s="58">
        <v>27</v>
      </c>
      <c r="U148" s="58">
        <v>-135</v>
      </c>
      <c r="W148" s="58">
        <f t="shared" si="160"/>
        <v>-8393</v>
      </c>
      <c r="X148" s="58">
        <f t="shared" si="161"/>
        <v>-11917</v>
      </c>
      <c r="Y148" s="58">
        <f t="shared" si="162"/>
        <v>-9620</v>
      </c>
      <c r="Z148" s="58">
        <f t="shared" si="164"/>
        <v>-1536</v>
      </c>
      <c r="AA148" s="58">
        <f t="shared" si="165"/>
        <v>-1052</v>
      </c>
      <c r="AB148" s="45" t="s">
        <v>9</v>
      </c>
      <c r="AD148" s="242">
        <f t="shared" si="166"/>
        <v>0</v>
      </c>
      <c r="AE148" s="242">
        <f t="shared" si="163"/>
        <v>0</v>
      </c>
    </row>
    <row r="149" spans="1:31" ht="15.95" customHeight="1" outlineLevel="1" x14ac:dyDescent="0.2">
      <c r="A149" s="57" t="s">
        <v>176</v>
      </c>
      <c r="B149" s="58"/>
      <c r="C149" s="58"/>
      <c r="D149" s="58">
        <v>-14756</v>
      </c>
      <c r="E149" s="58">
        <v>-23904</v>
      </c>
      <c r="F149" s="58">
        <v>-10962</v>
      </c>
      <c r="G149" s="58">
        <v>-10539</v>
      </c>
      <c r="H149" s="58">
        <v>-17292</v>
      </c>
      <c r="I149" s="58">
        <v>-16096</v>
      </c>
      <c r="J149" s="58">
        <v>-33148</v>
      </c>
      <c r="K149" s="58">
        <v>-4247</v>
      </c>
      <c r="L149" s="58">
        <v>-2681</v>
      </c>
      <c r="M149" s="58">
        <v>-4235</v>
      </c>
      <c r="N149" s="58">
        <v>-3007</v>
      </c>
      <c r="O149" s="58">
        <v>-4506</v>
      </c>
      <c r="P149" s="58">
        <v>966</v>
      </c>
      <c r="Q149" s="58">
        <v>-528</v>
      </c>
      <c r="R149" s="58">
        <v>-2427</v>
      </c>
      <c r="S149" s="58">
        <v>-1922</v>
      </c>
      <c r="T149" s="58">
        <v>124</v>
      </c>
      <c r="U149" s="58">
        <v>-621</v>
      </c>
      <c r="W149" s="58">
        <f t="shared" si="160"/>
        <v>-38660</v>
      </c>
      <c r="X149" s="58">
        <f t="shared" si="161"/>
        <v>-54889</v>
      </c>
      <c r="Y149" s="58">
        <f t="shared" si="162"/>
        <v>-44311</v>
      </c>
      <c r="Z149" s="58">
        <f t="shared" si="164"/>
        <v>-7075</v>
      </c>
      <c r="AA149" s="58">
        <f t="shared" si="165"/>
        <v>-4846</v>
      </c>
      <c r="AB149" s="45" t="s">
        <v>9</v>
      </c>
      <c r="AD149" s="242">
        <f t="shared" si="166"/>
        <v>0</v>
      </c>
      <c r="AE149" s="242">
        <f t="shared" si="163"/>
        <v>0</v>
      </c>
    </row>
    <row r="150" spans="1:31" ht="15.95" customHeight="1" outlineLevel="1" x14ac:dyDescent="0.2">
      <c r="A150" s="57" t="s">
        <v>95</v>
      </c>
      <c r="B150" s="58">
        <v>0</v>
      </c>
      <c r="C150" s="58">
        <v>0</v>
      </c>
      <c r="D150" s="58">
        <v>0</v>
      </c>
      <c r="E150" s="58">
        <v>0</v>
      </c>
      <c r="F150" s="58">
        <v>0</v>
      </c>
      <c r="G150" s="58">
        <v>0</v>
      </c>
      <c r="H150" s="58">
        <v>0</v>
      </c>
      <c r="I150" s="58">
        <v>0</v>
      </c>
      <c r="J150" s="58">
        <v>0</v>
      </c>
      <c r="K150" s="58">
        <v>0</v>
      </c>
      <c r="L150" s="58">
        <v>0</v>
      </c>
      <c r="M150" s="58">
        <v>0</v>
      </c>
      <c r="N150" s="58">
        <v>0</v>
      </c>
      <c r="O150" s="58">
        <v>0</v>
      </c>
      <c r="P150" s="58">
        <v>0</v>
      </c>
      <c r="Q150" s="130">
        <v>0</v>
      </c>
      <c r="R150" s="130">
        <v>0</v>
      </c>
      <c r="S150" s="58">
        <v>0</v>
      </c>
      <c r="T150" s="58">
        <v>0</v>
      </c>
      <c r="U150" s="58">
        <v>0</v>
      </c>
      <c r="W150" s="58">
        <f t="shared" si="160"/>
        <v>0</v>
      </c>
      <c r="X150" s="58">
        <f t="shared" si="161"/>
        <v>0</v>
      </c>
      <c r="Y150" s="58">
        <f t="shared" si="162"/>
        <v>0</v>
      </c>
      <c r="Z150" s="58">
        <f t="shared" si="164"/>
        <v>0</v>
      </c>
      <c r="AA150" s="58">
        <f t="shared" si="165"/>
        <v>0</v>
      </c>
      <c r="AB150" s="45" t="s">
        <v>9</v>
      </c>
      <c r="AD150" s="242">
        <f t="shared" si="166"/>
        <v>0</v>
      </c>
      <c r="AE150" s="242">
        <f t="shared" si="163"/>
        <v>0</v>
      </c>
    </row>
    <row r="151" spans="1:31" ht="15.95" customHeight="1" outlineLevel="1" x14ac:dyDescent="0.2">
      <c r="A151" s="57" t="s">
        <v>96</v>
      </c>
      <c r="B151" s="58">
        <v>0</v>
      </c>
      <c r="C151" s="58">
        <v>0</v>
      </c>
      <c r="D151" s="58">
        <v>0</v>
      </c>
      <c r="E151" s="58">
        <v>0</v>
      </c>
      <c r="F151" s="58">
        <v>0</v>
      </c>
      <c r="G151" s="58">
        <v>0</v>
      </c>
      <c r="H151" s="58">
        <v>0</v>
      </c>
      <c r="I151" s="58">
        <v>0</v>
      </c>
      <c r="J151" s="58">
        <v>0</v>
      </c>
      <c r="K151" s="58">
        <v>0</v>
      </c>
      <c r="L151" s="58">
        <v>0</v>
      </c>
      <c r="M151" s="58">
        <v>0</v>
      </c>
      <c r="N151" s="58">
        <v>0</v>
      </c>
      <c r="O151" s="58">
        <v>0</v>
      </c>
      <c r="P151" s="58">
        <v>0</v>
      </c>
      <c r="Q151" s="130">
        <v>0</v>
      </c>
      <c r="R151" s="130">
        <v>0</v>
      </c>
      <c r="S151" s="58">
        <v>0</v>
      </c>
      <c r="T151" s="58">
        <v>0</v>
      </c>
      <c r="U151" s="58">
        <v>0</v>
      </c>
      <c r="W151" s="58">
        <f t="shared" si="160"/>
        <v>0</v>
      </c>
      <c r="X151" s="58">
        <f t="shared" si="161"/>
        <v>0</v>
      </c>
      <c r="Y151" s="58">
        <f t="shared" si="162"/>
        <v>0</v>
      </c>
      <c r="Z151" s="58">
        <f t="shared" si="164"/>
        <v>0</v>
      </c>
      <c r="AA151" s="58">
        <f t="shared" si="165"/>
        <v>0</v>
      </c>
      <c r="AB151" s="45" t="s">
        <v>9</v>
      </c>
      <c r="AD151" s="242">
        <f t="shared" si="166"/>
        <v>0</v>
      </c>
      <c r="AE151" s="242">
        <f t="shared" si="163"/>
        <v>0</v>
      </c>
    </row>
    <row r="152" spans="1:31" ht="15.95" customHeight="1" outlineLevel="1" x14ac:dyDescent="0.2">
      <c r="A152" s="57" t="s">
        <v>97</v>
      </c>
      <c r="B152" s="58">
        <v>0</v>
      </c>
      <c r="C152" s="58">
        <v>0</v>
      </c>
      <c r="D152" s="58">
        <v>0</v>
      </c>
      <c r="E152" s="58">
        <v>0</v>
      </c>
      <c r="F152" s="58">
        <v>0</v>
      </c>
      <c r="G152" s="58">
        <v>0</v>
      </c>
      <c r="H152" s="58">
        <v>0</v>
      </c>
      <c r="I152" s="58">
        <v>0</v>
      </c>
      <c r="J152" s="58">
        <v>0</v>
      </c>
      <c r="K152" s="58">
        <v>0</v>
      </c>
      <c r="L152" s="58">
        <v>0</v>
      </c>
      <c r="M152" s="58">
        <v>0</v>
      </c>
      <c r="N152" s="58">
        <v>0</v>
      </c>
      <c r="O152" s="58">
        <v>0</v>
      </c>
      <c r="P152" s="58">
        <v>0</v>
      </c>
      <c r="Q152" s="130">
        <v>0</v>
      </c>
      <c r="R152" s="130">
        <v>0</v>
      </c>
      <c r="S152" s="58">
        <v>0</v>
      </c>
      <c r="T152" s="58">
        <v>0</v>
      </c>
      <c r="U152" s="58">
        <v>0</v>
      </c>
      <c r="W152" s="58">
        <f t="shared" si="160"/>
        <v>0</v>
      </c>
      <c r="X152" s="58">
        <f t="shared" si="161"/>
        <v>0</v>
      </c>
      <c r="Y152" s="58">
        <f t="shared" si="162"/>
        <v>0</v>
      </c>
      <c r="Z152" s="58">
        <f t="shared" si="164"/>
        <v>0</v>
      </c>
      <c r="AA152" s="58">
        <f t="shared" si="165"/>
        <v>0</v>
      </c>
      <c r="AB152" s="45" t="s">
        <v>9</v>
      </c>
      <c r="AD152" s="242">
        <f t="shared" si="166"/>
        <v>0</v>
      </c>
      <c r="AE152" s="242">
        <f t="shared" si="163"/>
        <v>0</v>
      </c>
    </row>
    <row r="153" spans="1:31" ht="15.95" customHeight="1" outlineLevel="1" x14ac:dyDescent="0.2">
      <c r="A153" s="57" t="s">
        <v>98</v>
      </c>
      <c r="B153" s="58">
        <v>0</v>
      </c>
      <c r="C153" s="58">
        <v>0</v>
      </c>
      <c r="D153" s="58">
        <v>0</v>
      </c>
      <c r="E153" s="58">
        <v>0</v>
      </c>
      <c r="F153" s="58">
        <v>0</v>
      </c>
      <c r="G153" s="58">
        <v>0</v>
      </c>
      <c r="H153" s="58">
        <v>0</v>
      </c>
      <c r="I153" s="58">
        <v>0</v>
      </c>
      <c r="J153" s="58">
        <v>0</v>
      </c>
      <c r="K153" s="58">
        <v>0</v>
      </c>
      <c r="L153" s="58">
        <v>0</v>
      </c>
      <c r="M153" s="58">
        <v>0</v>
      </c>
      <c r="N153" s="58">
        <v>0</v>
      </c>
      <c r="O153" s="58">
        <v>0</v>
      </c>
      <c r="P153" s="58">
        <v>0</v>
      </c>
      <c r="Q153" s="58">
        <v>0</v>
      </c>
      <c r="R153" s="58">
        <v>0</v>
      </c>
      <c r="S153" s="58">
        <v>0</v>
      </c>
      <c r="T153" s="58">
        <v>0</v>
      </c>
      <c r="U153" s="58">
        <v>0</v>
      </c>
      <c r="W153" s="58">
        <f t="shared" si="160"/>
        <v>0</v>
      </c>
      <c r="X153" s="58">
        <f t="shared" si="161"/>
        <v>0</v>
      </c>
      <c r="Y153" s="58">
        <f t="shared" si="162"/>
        <v>0</v>
      </c>
      <c r="Z153" s="58">
        <f t="shared" si="164"/>
        <v>0</v>
      </c>
      <c r="AA153" s="58">
        <f t="shared" si="165"/>
        <v>0</v>
      </c>
      <c r="AB153" s="45" t="s">
        <v>9</v>
      </c>
      <c r="AD153" s="242">
        <f t="shared" si="166"/>
        <v>0</v>
      </c>
      <c r="AE153" s="242">
        <f t="shared" si="163"/>
        <v>0</v>
      </c>
    </row>
    <row r="154" spans="1:31" ht="15.95" customHeight="1" outlineLevel="1" x14ac:dyDescent="0.2">
      <c r="A154" s="57" t="s">
        <v>177</v>
      </c>
      <c r="B154" s="58"/>
      <c r="C154" s="58"/>
      <c r="D154" s="58">
        <v>0</v>
      </c>
      <c r="E154" s="58">
        <v>0</v>
      </c>
      <c r="F154" s="58">
        <v>0</v>
      </c>
      <c r="G154" s="58">
        <v>0</v>
      </c>
      <c r="H154" s="58">
        <v>0</v>
      </c>
      <c r="I154" s="58">
        <v>0</v>
      </c>
      <c r="J154" s="58">
        <v>0</v>
      </c>
      <c r="K154" s="58">
        <v>0</v>
      </c>
      <c r="L154" s="58">
        <v>0</v>
      </c>
      <c r="M154" s="58">
        <v>0</v>
      </c>
      <c r="N154" s="58">
        <v>0</v>
      </c>
      <c r="O154" s="58">
        <v>0</v>
      </c>
      <c r="P154" s="58">
        <v>0</v>
      </c>
      <c r="Q154" s="58">
        <v>0</v>
      </c>
      <c r="R154" s="58">
        <v>0</v>
      </c>
      <c r="S154" s="58">
        <v>0</v>
      </c>
      <c r="T154" s="58">
        <v>0</v>
      </c>
      <c r="U154" s="58">
        <v>0</v>
      </c>
      <c r="W154" s="58">
        <f t="shared" si="160"/>
        <v>0</v>
      </c>
      <c r="X154" s="58">
        <f t="shared" si="161"/>
        <v>0</v>
      </c>
      <c r="Y154" s="58">
        <f t="shared" si="162"/>
        <v>0</v>
      </c>
      <c r="Z154" s="58">
        <f t="shared" si="164"/>
        <v>0</v>
      </c>
      <c r="AA154" s="58">
        <f t="shared" si="165"/>
        <v>0</v>
      </c>
      <c r="AB154" s="45" t="s">
        <v>9</v>
      </c>
      <c r="AD154" s="242">
        <f t="shared" si="166"/>
        <v>0</v>
      </c>
      <c r="AE154" s="242">
        <f t="shared" si="163"/>
        <v>0</v>
      </c>
    </row>
    <row r="155" spans="1:31" ht="15.95" customHeight="1" outlineLevel="1" x14ac:dyDescent="0.2">
      <c r="A155" s="57" t="s">
        <v>99</v>
      </c>
      <c r="B155" s="58">
        <v>0</v>
      </c>
      <c r="C155" s="58">
        <v>0</v>
      </c>
      <c r="D155" s="58">
        <v>0</v>
      </c>
      <c r="E155" s="58">
        <v>0</v>
      </c>
      <c r="F155" s="58">
        <v>0</v>
      </c>
      <c r="G155" s="58">
        <v>0</v>
      </c>
      <c r="H155" s="58">
        <v>0</v>
      </c>
      <c r="I155" s="58">
        <v>0</v>
      </c>
      <c r="J155" s="58">
        <v>-23</v>
      </c>
      <c r="K155" s="58">
        <v>-162</v>
      </c>
      <c r="L155" s="58">
        <v>-176</v>
      </c>
      <c r="M155" s="58">
        <v>-174</v>
      </c>
      <c r="N155" s="58">
        <v>-176</v>
      </c>
      <c r="O155" s="58">
        <v>-176</v>
      </c>
      <c r="P155" s="58">
        <v>-193</v>
      </c>
      <c r="Q155" s="58">
        <v>-192</v>
      </c>
      <c r="R155" s="58">
        <v>-192</v>
      </c>
      <c r="S155" s="58">
        <v>-193</v>
      </c>
      <c r="T155" s="58">
        <v>-200</v>
      </c>
      <c r="U155" s="58">
        <v>-199</v>
      </c>
      <c r="W155" s="58">
        <f t="shared" si="160"/>
        <v>0</v>
      </c>
      <c r="X155" s="58">
        <f t="shared" si="161"/>
        <v>0</v>
      </c>
      <c r="Y155" s="58">
        <f t="shared" si="162"/>
        <v>-535</v>
      </c>
      <c r="Z155" s="58">
        <f t="shared" si="164"/>
        <v>-737</v>
      </c>
      <c r="AA155" s="58">
        <f t="shared" si="165"/>
        <v>-784</v>
      </c>
      <c r="AB155" s="45" t="s">
        <v>9</v>
      </c>
      <c r="AD155" s="242">
        <f t="shared" si="166"/>
        <v>0</v>
      </c>
      <c r="AE155" s="242">
        <f t="shared" si="163"/>
        <v>0</v>
      </c>
    </row>
    <row r="156" spans="1:31" ht="15.95" customHeight="1" outlineLevel="1" x14ac:dyDescent="0.2">
      <c r="A156" s="57" t="s">
        <v>100</v>
      </c>
      <c r="B156" s="58">
        <v>0</v>
      </c>
      <c r="C156" s="58">
        <v>0</v>
      </c>
      <c r="D156" s="58">
        <v>0</v>
      </c>
      <c r="E156" s="58">
        <v>0</v>
      </c>
      <c r="F156" s="58">
        <v>0</v>
      </c>
      <c r="G156" s="58">
        <v>0</v>
      </c>
      <c r="H156" s="58">
        <v>0</v>
      </c>
      <c r="I156" s="58">
        <v>0</v>
      </c>
      <c r="J156" s="58">
        <v>-23</v>
      </c>
      <c r="K156" s="58">
        <v>-162</v>
      </c>
      <c r="L156" s="58">
        <v>-176</v>
      </c>
      <c r="M156" s="58">
        <v>-174</v>
      </c>
      <c r="N156" s="58">
        <v>-176</v>
      </c>
      <c r="O156" s="58">
        <v>-176</v>
      </c>
      <c r="P156" s="58">
        <v>-193</v>
      </c>
      <c r="Q156" s="58">
        <v>-192</v>
      </c>
      <c r="R156" s="58">
        <v>-192</v>
      </c>
      <c r="S156" s="58">
        <v>-193</v>
      </c>
      <c r="T156" s="58">
        <v>-200</v>
      </c>
      <c r="U156" s="58">
        <v>-199</v>
      </c>
      <c r="W156" s="58">
        <f t="shared" si="160"/>
        <v>0</v>
      </c>
      <c r="X156" s="58">
        <f t="shared" si="161"/>
        <v>0</v>
      </c>
      <c r="Y156" s="58">
        <f t="shared" si="162"/>
        <v>-535</v>
      </c>
      <c r="Z156" s="58">
        <f t="shared" si="164"/>
        <v>-737</v>
      </c>
      <c r="AA156" s="58">
        <f t="shared" si="165"/>
        <v>-784</v>
      </c>
      <c r="AB156" s="45" t="s">
        <v>9</v>
      </c>
      <c r="AD156" s="242">
        <f t="shared" si="166"/>
        <v>0</v>
      </c>
      <c r="AE156" s="242">
        <f t="shared" si="163"/>
        <v>0</v>
      </c>
    </row>
    <row r="157" spans="1:31" ht="15.95" customHeight="1" outlineLevel="1" x14ac:dyDescent="0.2">
      <c r="A157" s="57" t="s">
        <v>101</v>
      </c>
      <c r="B157" s="58">
        <v>0</v>
      </c>
      <c r="C157" s="58">
        <v>0</v>
      </c>
      <c r="D157" s="58">
        <v>0</v>
      </c>
      <c r="E157" s="58">
        <v>0</v>
      </c>
      <c r="F157" s="58">
        <v>0</v>
      </c>
      <c r="G157" s="58">
        <v>0</v>
      </c>
      <c r="H157" s="58">
        <v>0</v>
      </c>
      <c r="I157" s="58">
        <v>0</v>
      </c>
      <c r="J157" s="58">
        <v>-11</v>
      </c>
      <c r="K157" s="58">
        <v>-81</v>
      </c>
      <c r="L157" s="58">
        <v>-88</v>
      </c>
      <c r="M157" s="58">
        <v>-87</v>
      </c>
      <c r="N157" s="58">
        <v>-88</v>
      </c>
      <c r="O157" s="58">
        <v>-88</v>
      </c>
      <c r="P157" s="58">
        <v>-96</v>
      </c>
      <c r="Q157" s="58">
        <v>-97</v>
      </c>
      <c r="R157" s="58">
        <v>-96</v>
      </c>
      <c r="S157" s="58">
        <v>-96</v>
      </c>
      <c r="T157" s="58">
        <v>-100</v>
      </c>
      <c r="U157" s="58">
        <v>-100</v>
      </c>
      <c r="W157" s="58">
        <f t="shared" si="160"/>
        <v>0</v>
      </c>
      <c r="X157" s="58">
        <f t="shared" si="161"/>
        <v>0</v>
      </c>
      <c r="Y157" s="58">
        <f t="shared" si="162"/>
        <v>-267</v>
      </c>
      <c r="Z157" s="58">
        <f t="shared" si="164"/>
        <v>-369</v>
      </c>
      <c r="AA157" s="58">
        <f t="shared" si="165"/>
        <v>-392</v>
      </c>
      <c r="AB157" s="45" t="s">
        <v>9</v>
      </c>
      <c r="AD157" s="242">
        <f t="shared" si="166"/>
        <v>0</v>
      </c>
      <c r="AE157" s="242">
        <f t="shared" si="163"/>
        <v>0</v>
      </c>
    </row>
    <row r="158" spans="1:31" ht="15.95" customHeight="1" outlineLevel="1" x14ac:dyDescent="0.2">
      <c r="A158" s="57" t="s">
        <v>102</v>
      </c>
      <c r="B158" s="58">
        <v>0</v>
      </c>
      <c r="C158" s="58">
        <v>0</v>
      </c>
      <c r="D158" s="58">
        <v>0</v>
      </c>
      <c r="E158" s="58">
        <v>0</v>
      </c>
      <c r="F158" s="58">
        <v>0</v>
      </c>
      <c r="G158" s="58">
        <v>0</v>
      </c>
      <c r="H158" s="58">
        <v>0</v>
      </c>
      <c r="I158" s="58">
        <v>0</v>
      </c>
      <c r="J158" s="58">
        <v>-25</v>
      </c>
      <c r="K158" s="58">
        <v>-181</v>
      </c>
      <c r="L158" s="58">
        <v>-197</v>
      </c>
      <c r="M158" s="58">
        <v>-194</v>
      </c>
      <c r="N158" s="58">
        <v>-197</v>
      </c>
      <c r="O158" s="58">
        <v>-197</v>
      </c>
      <c r="P158" s="58">
        <v>-215</v>
      </c>
      <c r="Q158" s="58">
        <v>-215</v>
      </c>
      <c r="R158" s="58">
        <v>-214</v>
      </c>
      <c r="S158" s="58">
        <v>-216</v>
      </c>
      <c r="T158" s="58">
        <v>-224</v>
      </c>
      <c r="U158" s="58">
        <v>-223</v>
      </c>
      <c r="W158" s="58">
        <f t="shared" si="160"/>
        <v>0</v>
      </c>
      <c r="X158" s="58">
        <f t="shared" si="161"/>
        <v>0</v>
      </c>
      <c r="Y158" s="58">
        <f t="shared" si="162"/>
        <v>-597</v>
      </c>
      <c r="Z158" s="58">
        <f t="shared" si="164"/>
        <v>-824</v>
      </c>
      <c r="AA158" s="58">
        <f t="shared" si="165"/>
        <v>-877</v>
      </c>
      <c r="AB158" s="45" t="s">
        <v>9</v>
      </c>
      <c r="AD158" s="242">
        <f t="shared" si="166"/>
        <v>0</v>
      </c>
      <c r="AE158" s="242">
        <f t="shared" si="163"/>
        <v>0</v>
      </c>
    </row>
    <row r="159" spans="1:31" ht="15.95" customHeight="1" outlineLevel="1" x14ac:dyDescent="0.2">
      <c r="A159" s="57" t="s">
        <v>178</v>
      </c>
      <c r="B159" s="58"/>
      <c r="C159" s="58"/>
      <c r="D159" s="58">
        <v>-776</v>
      </c>
      <c r="E159" s="58">
        <v>1303</v>
      </c>
      <c r="F159" s="58">
        <v>0</v>
      </c>
      <c r="G159" s="58">
        <v>0</v>
      </c>
      <c r="H159" s="58">
        <v>0</v>
      </c>
      <c r="I159" s="58">
        <v>0</v>
      </c>
      <c r="J159" s="58">
        <v>0</v>
      </c>
      <c r="K159" s="58">
        <v>0</v>
      </c>
      <c r="L159" s="58">
        <v>0</v>
      </c>
      <c r="M159" s="58">
        <v>0</v>
      </c>
      <c r="N159" s="58">
        <v>0</v>
      </c>
      <c r="O159" s="58">
        <v>0</v>
      </c>
      <c r="P159" s="58">
        <v>0</v>
      </c>
      <c r="Q159" s="58">
        <v>0</v>
      </c>
      <c r="R159" s="58">
        <v>0</v>
      </c>
      <c r="S159" s="58">
        <v>0</v>
      </c>
      <c r="T159" s="58">
        <v>0</v>
      </c>
      <c r="U159" s="58">
        <v>0</v>
      </c>
      <c r="W159" s="58">
        <f t="shared" si="160"/>
        <v>527</v>
      </c>
      <c r="X159" s="58">
        <f t="shared" si="161"/>
        <v>0</v>
      </c>
      <c r="Y159" s="58">
        <f t="shared" si="162"/>
        <v>0</v>
      </c>
      <c r="Z159" s="58">
        <f t="shared" si="164"/>
        <v>0</v>
      </c>
      <c r="AA159" s="58">
        <f t="shared" si="165"/>
        <v>0</v>
      </c>
      <c r="AB159" s="45" t="s">
        <v>9</v>
      </c>
      <c r="AD159" s="242">
        <f t="shared" si="166"/>
        <v>0</v>
      </c>
      <c r="AE159" s="242">
        <f t="shared" si="163"/>
        <v>0</v>
      </c>
    </row>
    <row r="160" spans="1:31" ht="15.95" customHeight="1" outlineLevel="1" x14ac:dyDescent="0.2">
      <c r="A160" s="55" t="s">
        <v>103</v>
      </c>
      <c r="B160" s="56">
        <f t="shared" ref="B160:H160" si="170">B136+B145</f>
        <v>14829</v>
      </c>
      <c r="C160" s="56">
        <f t="shared" si="170"/>
        <v>75686</v>
      </c>
      <c r="D160" s="56">
        <f t="shared" si="170"/>
        <v>175418</v>
      </c>
      <c r="E160" s="56">
        <f t="shared" si="170"/>
        <v>286735</v>
      </c>
      <c r="F160" s="56">
        <f t="shared" si="170"/>
        <v>130898</v>
      </c>
      <c r="G160" s="56">
        <f t="shared" si="170"/>
        <v>125845</v>
      </c>
      <c r="H160" s="56">
        <f t="shared" si="170"/>
        <v>206472</v>
      </c>
      <c r="I160" s="56">
        <f t="shared" ref="I160:J160" si="171">I136+I145</f>
        <v>192204</v>
      </c>
      <c r="J160" s="56">
        <f t="shared" si="171"/>
        <v>402043</v>
      </c>
      <c r="K160" s="56">
        <f t="shared" ref="K160:L160" si="172">K136+K145</f>
        <v>90586</v>
      </c>
      <c r="L160" s="56">
        <f t="shared" si="172"/>
        <v>76026</v>
      </c>
      <c r="M160" s="56">
        <f t="shared" ref="M160:N160" si="173">M136+M145</f>
        <v>94017</v>
      </c>
      <c r="N160" s="56">
        <f t="shared" si="173"/>
        <v>79901</v>
      </c>
      <c r="O160" s="56">
        <f t="shared" ref="O160:S160" si="174">O136+O145</f>
        <v>97828</v>
      </c>
      <c r="P160" s="56">
        <f t="shared" si="174"/>
        <v>36629</v>
      </c>
      <c r="Q160" s="56">
        <f t="shared" si="174"/>
        <v>54471</v>
      </c>
      <c r="R160" s="56">
        <f t="shared" si="174"/>
        <v>76929</v>
      </c>
      <c r="S160" s="56">
        <f t="shared" si="174"/>
        <v>71150</v>
      </c>
      <c r="T160" s="56">
        <f t="shared" ref="T160:U160" si="175">T136+T145</f>
        <v>48567</v>
      </c>
      <c r="U160" s="56">
        <f t="shared" si="175"/>
        <v>57240</v>
      </c>
      <c r="W160" s="56">
        <f t="shared" si="160"/>
        <v>552668</v>
      </c>
      <c r="X160" s="56">
        <f t="shared" si="161"/>
        <v>655419</v>
      </c>
      <c r="Y160" s="56">
        <f t="shared" si="162"/>
        <v>662672</v>
      </c>
      <c r="Z160" s="56">
        <f t="shared" si="164"/>
        <v>268829</v>
      </c>
      <c r="AA160" s="56">
        <f t="shared" si="165"/>
        <v>253886</v>
      </c>
      <c r="AB160" s="45" t="s">
        <v>9</v>
      </c>
      <c r="AD160" s="242">
        <f t="shared" si="166"/>
        <v>0</v>
      </c>
      <c r="AE160" s="242">
        <f t="shared" si="163"/>
        <v>0</v>
      </c>
    </row>
    <row r="161" spans="1:31" ht="15.95" customHeight="1" outlineLevel="1" x14ac:dyDescent="0.2">
      <c r="A161" s="55" t="s">
        <v>104</v>
      </c>
      <c r="B161" s="56">
        <v>-16313</v>
      </c>
      <c r="C161" s="56">
        <v>-29443</v>
      </c>
      <c r="D161" s="56">
        <v>-97928</v>
      </c>
      <c r="E161" s="56">
        <v>-147062</v>
      </c>
      <c r="F161" s="56">
        <v>-94893</v>
      </c>
      <c r="G161" s="56">
        <v>-103572</v>
      </c>
      <c r="H161" s="56">
        <v>-129218</v>
      </c>
      <c r="I161" s="56">
        <f t="shared" ref="I161:N161" si="176">SUM(I162:I165)</f>
        <v>-116364</v>
      </c>
      <c r="J161" s="56">
        <f t="shared" si="176"/>
        <v>-210623</v>
      </c>
      <c r="K161" s="56">
        <f t="shared" si="176"/>
        <v>58618</v>
      </c>
      <c r="L161" s="56">
        <f t="shared" si="176"/>
        <v>489</v>
      </c>
      <c r="M161" s="56">
        <f t="shared" si="176"/>
        <v>-4546</v>
      </c>
      <c r="N161" s="56">
        <f t="shared" si="176"/>
        <v>-1608</v>
      </c>
      <c r="O161" s="56">
        <f t="shared" ref="O161:S161" si="177">SUM(O162:O165)</f>
        <v>-1161</v>
      </c>
      <c r="P161" s="56">
        <f t="shared" si="177"/>
        <v>-1589</v>
      </c>
      <c r="Q161" s="56">
        <f t="shared" si="177"/>
        <v>-2036</v>
      </c>
      <c r="R161" s="56">
        <f t="shared" si="177"/>
        <v>-1672</v>
      </c>
      <c r="S161" s="56">
        <f t="shared" si="177"/>
        <v>-1934</v>
      </c>
      <c r="T161" s="56">
        <f t="shared" ref="T161:U161" si="178">SUM(T162:T165)</f>
        <v>-1628</v>
      </c>
      <c r="U161" s="56">
        <f t="shared" si="178"/>
        <v>-2939</v>
      </c>
      <c r="W161" s="56">
        <f t="shared" si="160"/>
        <v>-290746</v>
      </c>
      <c r="X161" s="56">
        <f t="shared" si="161"/>
        <v>-444047</v>
      </c>
      <c r="Y161" s="56">
        <f t="shared" si="162"/>
        <v>-156062</v>
      </c>
      <c r="Z161" s="56">
        <f t="shared" si="164"/>
        <v>-6394</v>
      </c>
      <c r="AA161" s="56">
        <f t="shared" si="165"/>
        <v>-8173</v>
      </c>
      <c r="AB161" s="45" t="s">
        <v>9</v>
      </c>
      <c r="AD161" s="242">
        <f t="shared" si="166"/>
        <v>0</v>
      </c>
      <c r="AE161" s="242">
        <f t="shared" si="163"/>
        <v>0</v>
      </c>
    </row>
    <row r="162" spans="1:31" ht="15.95" customHeight="1" outlineLevel="1" x14ac:dyDescent="0.2">
      <c r="A162" s="57" t="s">
        <v>105</v>
      </c>
      <c r="B162" s="58">
        <v>0</v>
      </c>
      <c r="C162" s="58">
        <v>0</v>
      </c>
      <c r="D162" s="58">
        <v>0</v>
      </c>
      <c r="E162" s="58">
        <v>0</v>
      </c>
      <c r="F162" s="58">
        <v>0</v>
      </c>
      <c r="G162" s="58">
        <v>0</v>
      </c>
      <c r="H162" s="58">
        <v>0</v>
      </c>
      <c r="I162" s="58">
        <v>0</v>
      </c>
      <c r="J162" s="58">
        <v>0</v>
      </c>
      <c r="K162" s="58">
        <v>0</v>
      </c>
      <c r="L162" s="58">
        <v>0</v>
      </c>
      <c r="M162" s="58">
        <v>0</v>
      </c>
      <c r="N162" s="58">
        <v>0</v>
      </c>
      <c r="O162" s="58">
        <v>0</v>
      </c>
      <c r="P162" s="58">
        <v>0</v>
      </c>
      <c r="Q162" s="129">
        <v>0</v>
      </c>
      <c r="R162" s="129">
        <v>0</v>
      </c>
      <c r="S162" s="58">
        <v>0</v>
      </c>
      <c r="T162" s="58">
        <v>0</v>
      </c>
      <c r="U162" s="58">
        <v>0</v>
      </c>
      <c r="W162" s="58">
        <f t="shared" si="160"/>
        <v>0</v>
      </c>
      <c r="X162" s="58">
        <f t="shared" si="161"/>
        <v>0</v>
      </c>
      <c r="Y162" s="58">
        <f t="shared" si="162"/>
        <v>0</v>
      </c>
      <c r="Z162" s="58">
        <f t="shared" si="164"/>
        <v>0</v>
      </c>
      <c r="AA162" s="58">
        <f t="shared" si="165"/>
        <v>0</v>
      </c>
      <c r="AB162" s="45" t="s">
        <v>9</v>
      </c>
      <c r="AD162" s="242">
        <f t="shared" si="166"/>
        <v>0</v>
      </c>
      <c r="AE162" s="242">
        <f t="shared" si="163"/>
        <v>0</v>
      </c>
    </row>
    <row r="163" spans="1:31" ht="15.95" customHeight="1" outlineLevel="1" x14ac:dyDescent="0.2">
      <c r="A163" s="57" t="s">
        <v>106</v>
      </c>
      <c r="B163" s="58">
        <v>0</v>
      </c>
      <c r="C163" s="58">
        <v>0</v>
      </c>
      <c r="D163" s="58">
        <v>0</v>
      </c>
      <c r="E163" s="58">
        <v>187</v>
      </c>
      <c r="F163" s="58">
        <v>47</v>
      </c>
      <c r="G163" s="58">
        <v>-52</v>
      </c>
      <c r="H163" s="58">
        <v>144</v>
      </c>
      <c r="I163" s="58">
        <v>49</v>
      </c>
      <c r="J163" s="58">
        <v>221</v>
      </c>
      <c r="K163" s="58">
        <v>-1538</v>
      </c>
      <c r="L163" s="58">
        <v>-1979</v>
      </c>
      <c r="M163" s="58">
        <v>-2545</v>
      </c>
      <c r="N163" s="58">
        <v>-1509</v>
      </c>
      <c r="O163" s="58">
        <v>-1082</v>
      </c>
      <c r="P163" s="58">
        <v>-1492</v>
      </c>
      <c r="Q163" s="58">
        <v>-1938</v>
      </c>
      <c r="R163" s="58">
        <v>-1574</v>
      </c>
      <c r="S163" s="58">
        <v>-1833</v>
      </c>
      <c r="T163" s="58">
        <v>-1530</v>
      </c>
      <c r="U163" s="58">
        <v>-2331</v>
      </c>
      <c r="W163" s="58">
        <f t="shared" si="160"/>
        <v>187</v>
      </c>
      <c r="X163" s="58">
        <f t="shared" si="161"/>
        <v>188</v>
      </c>
      <c r="Y163" s="58">
        <f t="shared" si="162"/>
        <v>-5841</v>
      </c>
      <c r="Z163" s="58">
        <f t="shared" si="164"/>
        <v>-6021</v>
      </c>
      <c r="AA163" s="58">
        <f t="shared" si="165"/>
        <v>-7268</v>
      </c>
      <c r="AB163" s="45" t="s">
        <v>9</v>
      </c>
      <c r="AD163" s="242">
        <f t="shared" si="166"/>
        <v>0</v>
      </c>
      <c r="AE163" s="242">
        <f t="shared" si="163"/>
        <v>0</v>
      </c>
    </row>
    <row r="164" spans="1:31" ht="15.95" customHeight="1" outlineLevel="1" x14ac:dyDescent="0.2">
      <c r="A164" s="57" t="s">
        <v>107</v>
      </c>
      <c r="B164" s="58">
        <v>-16313</v>
      </c>
      <c r="C164" s="58">
        <v>-29443</v>
      </c>
      <c r="D164" s="58">
        <v>-97928</v>
      </c>
      <c r="E164" s="58">
        <v>-147095</v>
      </c>
      <c r="F164" s="58">
        <v>-94901</v>
      </c>
      <c r="G164" s="58">
        <v>-103484</v>
      </c>
      <c r="H164" s="58">
        <v>-129322</v>
      </c>
      <c r="I164" s="58">
        <v>-116373</v>
      </c>
      <c r="J164" s="58">
        <v>-210666</v>
      </c>
      <c r="K164" s="58">
        <v>60398</v>
      </c>
      <c r="L164" s="58">
        <v>2413</v>
      </c>
      <c r="M164" s="58">
        <v>-1902</v>
      </c>
      <c r="N164" s="58">
        <v>0</v>
      </c>
      <c r="O164" s="58">
        <v>0</v>
      </c>
      <c r="P164" s="58">
        <v>0</v>
      </c>
      <c r="Q164" s="127">
        <v>0</v>
      </c>
      <c r="R164" s="127">
        <v>0</v>
      </c>
      <c r="S164" s="58">
        <v>0</v>
      </c>
      <c r="T164" s="58">
        <v>0</v>
      </c>
      <c r="U164" s="58">
        <v>-510</v>
      </c>
      <c r="W164" s="58">
        <f t="shared" si="160"/>
        <v>-290779</v>
      </c>
      <c r="X164" s="58">
        <f t="shared" si="161"/>
        <v>-444080</v>
      </c>
      <c r="Y164" s="58">
        <f t="shared" si="162"/>
        <v>-149757</v>
      </c>
      <c r="Z164" s="58">
        <f t="shared" si="164"/>
        <v>0</v>
      </c>
      <c r="AA164" s="58">
        <f t="shared" si="165"/>
        <v>-510</v>
      </c>
      <c r="AB164" s="45" t="s">
        <v>9</v>
      </c>
      <c r="AD164" s="242">
        <f t="shared" si="166"/>
        <v>0</v>
      </c>
      <c r="AE164" s="242">
        <f t="shared" si="163"/>
        <v>0</v>
      </c>
    </row>
    <row r="165" spans="1:31" ht="15.95" customHeight="1" outlineLevel="1" x14ac:dyDescent="0.2">
      <c r="A165" s="57" t="s">
        <v>108</v>
      </c>
      <c r="B165" s="58">
        <v>0</v>
      </c>
      <c r="C165" s="58">
        <v>0</v>
      </c>
      <c r="D165" s="58">
        <v>0</v>
      </c>
      <c r="E165" s="58">
        <v>-154</v>
      </c>
      <c r="F165" s="58">
        <v>-39</v>
      </c>
      <c r="G165" s="58">
        <v>-36</v>
      </c>
      <c r="H165" s="58">
        <v>-40</v>
      </c>
      <c r="I165" s="58">
        <v>-40</v>
      </c>
      <c r="J165" s="58">
        <v>-178</v>
      </c>
      <c r="K165" s="58">
        <v>-242</v>
      </c>
      <c r="L165" s="58">
        <v>55</v>
      </c>
      <c r="M165" s="58">
        <v>-99</v>
      </c>
      <c r="N165" s="58">
        <v>-99</v>
      </c>
      <c r="O165" s="58">
        <v>-79</v>
      </c>
      <c r="P165" s="58">
        <v>-97</v>
      </c>
      <c r="Q165" s="58">
        <v>-98</v>
      </c>
      <c r="R165" s="58">
        <v>-98</v>
      </c>
      <c r="S165" s="58">
        <v>-101</v>
      </c>
      <c r="T165" s="58">
        <v>-98</v>
      </c>
      <c r="U165" s="58">
        <v>-98</v>
      </c>
      <c r="W165" s="58">
        <f t="shared" si="160"/>
        <v>-154</v>
      </c>
      <c r="X165" s="58">
        <f t="shared" si="161"/>
        <v>-155</v>
      </c>
      <c r="Y165" s="58">
        <f t="shared" si="162"/>
        <v>-464</v>
      </c>
      <c r="Z165" s="58">
        <f t="shared" si="164"/>
        <v>-373</v>
      </c>
      <c r="AA165" s="58">
        <f t="shared" si="165"/>
        <v>-395</v>
      </c>
      <c r="AB165" s="45" t="s">
        <v>9</v>
      </c>
      <c r="AD165" s="242">
        <f t="shared" si="166"/>
        <v>0</v>
      </c>
      <c r="AE165" s="242">
        <f t="shared" si="163"/>
        <v>0</v>
      </c>
    </row>
    <row r="166" spans="1:31" ht="15.95" customHeight="1" outlineLevel="1" x14ac:dyDescent="0.2">
      <c r="A166" s="55" t="s">
        <v>109</v>
      </c>
      <c r="B166" s="140">
        <v>-1</v>
      </c>
      <c r="C166" s="140">
        <v>-15</v>
      </c>
      <c r="D166" s="140">
        <v>-15</v>
      </c>
      <c r="E166" s="140">
        <v>-18</v>
      </c>
      <c r="F166" s="140">
        <v>-5</v>
      </c>
      <c r="G166" s="140">
        <v>73</v>
      </c>
      <c r="H166" s="140">
        <v>-231</v>
      </c>
      <c r="I166" s="140">
        <f t="shared" ref="I166:N166" si="179">SUM(I167:I172)</f>
        <v>-28</v>
      </c>
      <c r="J166" s="140">
        <f t="shared" si="179"/>
        <v>-1</v>
      </c>
      <c r="K166" s="140">
        <f t="shared" si="179"/>
        <v>-1054</v>
      </c>
      <c r="L166" s="140">
        <f t="shared" si="179"/>
        <v>-649</v>
      </c>
      <c r="M166" s="140">
        <f t="shared" si="179"/>
        <v>-903</v>
      </c>
      <c r="N166" s="140">
        <f t="shared" si="179"/>
        <v>-743</v>
      </c>
      <c r="O166" s="140">
        <f t="shared" ref="O166:S166" si="180">SUM(O167:O172)</f>
        <v>-45497</v>
      </c>
      <c r="P166" s="140">
        <f t="shared" si="180"/>
        <v>-1268</v>
      </c>
      <c r="Q166" s="56">
        <f t="shared" si="180"/>
        <v>-1423</v>
      </c>
      <c r="R166" s="56">
        <f t="shared" si="180"/>
        <v>-843</v>
      </c>
      <c r="S166" s="56">
        <f t="shared" si="180"/>
        <v>-1360</v>
      </c>
      <c r="T166" s="56">
        <f t="shared" ref="T166:U166" si="181">SUM(T167:T172)</f>
        <v>-1306</v>
      </c>
      <c r="U166" s="56">
        <f t="shared" si="181"/>
        <v>-1267</v>
      </c>
      <c r="W166" s="56">
        <f t="shared" si="160"/>
        <v>-49</v>
      </c>
      <c r="X166" s="56">
        <f t="shared" si="161"/>
        <v>-191</v>
      </c>
      <c r="Y166" s="56">
        <f t="shared" si="162"/>
        <v>-2607</v>
      </c>
      <c r="Z166" s="56">
        <f t="shared" si="164"/>
        <v>-48931</v>
      </c>
      <c r="AA166" s="56">
        <f t="shared" si="165"/>
        <v>-4776</v>
      </c>
      <c r="AB166" s="45" t="s">
        <v>9</v>
      </c>
      <c r="AD166" s="242">
        <f t="shared" si="166"/>
        <v>0</v>
      </c>
      <c r="AE166" s="242">
        <f t="shared" si="163"/>
        <v>0</v>
      </c>
    </row>
    <row r="167" spans="1:31" ht="15.95" customHeight="1" outlineLevel="1" x14ac:dyDescent="0.2">
      <c r="A167" s="57" t="s">
        <v>110</v>
      </c>
      <c r="B167" s="139">
        <v>-1</v>
      </c>
      <c r="C167" s="139">
        <v>-15</v>
      </c>
      <c r="D167" s="139">
        <v>-15</v>
      </c>
      <c r="E167" s="139">
        <v>-18</v>
      </c>
      <c r="F167" s="139">
        <v>-5</v>
      </c>
      <c r="G167" s="139">
        <v>73</v>
      </c>
      <c r="H167" s="139">
        <v>-231</v>
      </c>
      <c r="I167" s="139">
        <v>-28</v>
      </c>
      <c r="J167" s="139">
        <v>-1</v>
      </c>
      <c r="K167" s="139">
        <v>-377</v>
      </c>
      <c r="L167" s="139">
        <v>-293</v>
      </c>
      <c r="M167" s="139">
        <v>-164</v>
      </c>
      <c r="N167" s="139">
        <v>-382</v>
      </c>
      <c r="O167" s="139">
        <v>-312</v>
      </c>
      <c r="P167" s="139">
        <v>-618</v>
      </c>
      <c r="Q167" s="58">
        <v>-753</v>
      </c>
      <c r="R167" s="58">
        <v>-404</v>
      </c>
      <c r="S167" s="58">
        <v>-372</v>
      </c>
      <c r="T167" s="58">
        <v>-520</v>
      </c>
      <c r="U167" s="58">
        <v>-402</v>
      </c>
      <c r="W167" s="58">
        <f t="shared" si="160"/>
        <v>-49</v>
      </c>
      <c r="X167" s="58">
        <f t="shared" si="161"/>
        <v>-191</v>
      </c>
      <c r="Y167" s="58">
        <f t="shared" si="162"/>
        <v>-835</v>
      </c>
      <c r="Z167" s="58">
        <f t="shared" si="164"/>
        <v>-2065</v>
      </c>
      <c r="AA167" s="58">
        <f t="shared" si="165"/>
        <v>-1698</v>
      </c>
      <c r="AB167" s="45" t="s">
        <v>9</v>
      </c>
      <c r="AD167" s="242">
        <f t="shared" si="166"/>
        <v>0</v>
      </c>
      <c r="AE167" s="242">
        <f t="shared" si="163"/>
        <v>0</v>
      </c>
    </row>
    <row r="168" spans="1:31" ht="15.95" customHeight="1" outlineLevel="1" x14ac:dyDescent="0.2">
      <c r="A168" s="57" t="s">
        <v>111</v>
      </c>
      <c r="B168" s="34">
        <v>0</v>
      </c>
      <c r="C168" s="34">
        <v>0</v>
      </c>
      <c r="D168" s="34">
        <v>0</v>
      </c>
      <c r="E168" s="34">
        <v>0</v>
      </c>
      <c r="F168" s="34">
        <v>0</v>
      </c>
      <c r="G168" s="34">
        <v>0</v>
      </c>
      <c r="H168" s="34">
        <v>0</v>
      </c>
      <c r="I168" s="34">
        <v>0</v>
      </c>
      <c r="J168" s="34">
        <v>0</v>
      </c>
      <c r="K168" s="34">
        <v>0</v>
      </c>
      <c r="L168" s="34">
        <v>0</v>
      </c>
      <c r="M168" s="34">
        <v>0</v>
      </c>
      <c r="N168" s="34">
        <v>0</v>
      </c>
      <c r="O168" s="34">
        <v>0</v>
      </c>
      <c r="P168" s="34">
        <v>0</v>
      </c>
      <c r="Q168" s="127">
        <v>0</v>
      </c>
      <c r="R168" s="127">
        <v>0</v>
      </c>
      <c r="S168" s="58">
        <v>0</v>
      </c>
      <c r="T168" s="58">
        <v>0</v>
      </c>
      <c r="U168" s="58">
        <v>0</v>
      </c>
      <c r="W168" s="34">
        <f t="shared" ref="W168:W187" si="182">SUM(B168:E168)</f>
        <v>0</v>
      </c>
      <c r="X168" s="34">
        <f t="shared" ref="X168:X187" si="183">SUM(F168:I168)</f>
        <v>0</v>
      </c>
      <c r="Y168" s="34">
        <f t="shared" ref="Y168:Y187" si="184">SUM(J168:M168)</f>
        <v>0</v>
      </c>
      <c r="Z168" s="34">
        <f t="shared" si="164"/>
        <v>0</v>
      </c>
      <c r="AA168" s="58">
        <f t="shared" si="165"/>
        <v>0</v>
      </c>
      <c r="AB168" s="45" t="s">
        <v>9</v>
      </c>
      <c r="AD168" s="242">
        <f t="shared" si="166"/>
        <v>0</v>
      </c>
      <c r="AE168" s="242">
        <f t="shared" si="163"/>
        <v>0</v>
      </c>
    </row>
    <row r="169" spans="1:31" ht="15.95" customHeight="1" outlineLevel="1" x14ac:dyDescent="0.2">
      <c r="A169" s="57" t="s">
        <v>112</v>
      </c>
      <c r="B169" s="34">
        <v>0</v>
      </c>
      <c r="C169" s="34">
        <v>0</v>
      </c>
      <c r="D169" s="34">
        <v>0</v>
      </c>
      <c r="E169" s="34">
        <v>0</v>
      </c>
      <c r="F169" s="34">
        <v>0</v>
      </c>
      <c r="G169" s="34">
        <v>0</v>
      </c>
      <c r="H169" s="34">
        <v>0</v>
      </c>
      <c r="I169" s="34">
        <v>0</v>
      </c>
      <c r="J169" s="34">
        <v>0</v>
      </c>
      <c r="K169" s="34">
        <v>-677</v>
      </c>
      <c r="L169" s="34">
        <v>-356</v>
      </c>
      <c r="M169" s="34">
        <v>-739</v>
      </c>
      <c r="N169" s="34">
        <v>-361</v>
      </c>
      <c r="O169" s="34">
        <v>-176</v>
      </c>
      <c r="P169" s="34">
        <v>-650</v>
      </c>
      <c r="Q169" s="58">
        <v>-670</v>
      </c>
      <c r="R169" s="58">
        <v>-439</v>
      </c>
      <c r="S169" s="58">
        <v>-988</v>
      </c>
      <c r="T169" s="58">
        <v>-786</v>
      </c>
      <c r="U169" s="58">
        <v>-865</v>
      </c>
      <c r="W169" s="34">
        <f t="shared" si="182"/>
        <v>0</v>
      </c>
      <c r="X169" s="34">
        <f t="shared" si="183"/>
        <v>0</v>
      </c>
      <c r="Y169" s="34">
        <f t="shared" si="184"/>
        <v>-1772</v>
      </c>
      <c r="Z169" s="34">
        <f t="shared" si="164"/>
        <v>-1857</v>
      </c>
      <c r="AA169" s="58">
        <f t="shared" si="165"/>
        <v>-3078</v>
      </c>
      <c r="AB169" s="45" t="s">
        <v>9</v>
      </c>
      <c r="AD169" s="242">
        <f t="shared" si="166"/>
        <v>0</v>
      </c>
      <c r="AE169" s="242">
        <f t="shared" si="163"/>
        <v>0</v>
      </c>
    </row>
    <row r="170" spans="1:31" ht="15.95" customHeight="1" outlineLevel="1" x14ac:dyDescent="0.2">
      <c r="A170" s="57" t="s">
        <v>113</v>
      </c>
      <c r="B170" s="34">
        <v>0</v>
      </c>
      <c r="C170" s="34">
        <v>0</v>
      </c>
      <c r="D170" s="34">
        <v>0</v>
      </c>
      <c r="E170" s="34">
        <v>0</v>
      </c>
      <c r="F170" s="34">
        <v>0</v>
      </c>
      <c r="G170" s="34">
        <v>0</v>
      </c>
      <c r="H170" s="34">
        <v>0</v>
      </c>
      <c r="I170" s="34">
        <v>0</v>
      </c>
      <c r="J170" s="34">
        <v>0</v>
      </c>
      <c r="K170" s="34">
        <v>0</v>
      </c>
      <c r="L170" s="34">
        <v>0</v>
      </c>
      <c r="M170" s="34">
        <v>0</v>
      </c>
      <c r="N170" s="34">
        <v>0</v>
      </c>
      <c r="O170" s="34">
        <v>0</v>
      </c>
      <c r="P170" s="34">
        <v>0</v>
      </c>
      <c r="Q170" s="58">
        <v>0</v>
      </c>
      <c r="R170" s="58">
        <v>0</v>
      </c>
      <c r="S170" s="58">
        <v>0</v>
      </c>
      <c r="T170" s="58">
        <v>0</v>
      </c>
      <c r="U170" s="58">
        <v>0</v>
      </c>
      <c r="W170" s="34">
        <f t="shared" si="182"/>
        <v>0</v>
      </c>
      <c r="X170" s="34">
        <f t="shared" si="183"/>
        <v>0</v>
      </c>
      <c r="Y170" s="34">
        <f t="shared" si="184"/>
        <v>0</v>
      </c>
      <c r="Z170" s="34">
        <f t="shared" si="164"/>
        <v>0</v>
      </c>
      <c r="AA170" s="58">
        <f t="shared" si="165"/>
        <v>0</v>
      </c>
      <c r="AB170" s="45" t="s">
        <v>9</v>
      </c>
      <c r="AD170" s="242">
        <f t="shared" si="166"/>
        <v>0</v>
      </c>
      <c r="AE170" s="242">
        <f t="shared" si="163"/>
        <v>0</v>
      </c>
    </row>
    <row r="171" spans="1:31" ht="15.95" customHeight="1" outlineLevel="1" x14ac:dyDescent="0.2">
      <c r="A171" s="57" t="s">
        <v>114</v>
      </c>
      <c r="B171" s="34">
        <v>0</v>
      </c>
      <c r="C171" s="34">
        <v>0</v>
      </c>
      <c r="D171" s="34">
        <v>0</v>
      </c>
      <c r="E171" s="34">
        <v>0</v>
      </c>
      <c r="F171" s="34">
        <v>0</v>
      </c>
      <c r="G171" s="34">
        <v>0</v>
      </c>
      <c r="H171" s="34">
        <v>0</v>
      </c>
      <c r="I171" s="34">
        <v>0</v>
      </c>
      <c r="J171" s="34">
        <v>0</v>
      </c>
      <c r="K171" s="34">
        <v>0</v>
      </c>
      <c r="L171" s="34">
        <v>0</v>
      </c>
      <c r="M171" s="34">
        <v>0</v>
      </c>
      <c r="N171" s="34">
        <v>0</v>
      </c>
      <c r="O171" s="34">
        <v>0</v>
      </c>
      <c r="P171" s="34">
        <v>0</v>
      </c>
      <c r="Q171" s="58">
        <v>0</v>
      </c>
      <c r="R171" s="58">
        <v>0</v>
      </c>
      <c r="S171" s="58">
        <v>0</v>
      </c>
      <c r="T171" s="58">
        <v>0</v>
      </c>
      <c r="U171" s="58">
        <v>0</v>
      </c>
      <c r="W171" s="34">
        <f t="shared" si="182"/>
        <v>0</v>
      </c>
      <c r="X171" s="34">
        <f t="shared" si="183"/>
        <v>0</v>
      </c>
      <c r="Y171" s="34">
        <f t="shared" si="184"/>
        <v>0</v>
      </c>
      <c r="Z171" s="34">
        <f t="shared" si="164"/>
        <v>0</v>
      </c>
      <c r="AA171" s="58">
        <f t="shared" si="165"/>
        <v>0</v>
      </c>
      <c r="AB171" s="45" t="s">
        <v>9</v>
      </c>
      <c r="AD171" s="242">
        <f t="shared" si="166"/>
        <v>0</v>
      </c>
      <c r="AE171" s="242">
        <f t="shared" si="163"/>
        <v>0</v>
      </c>
    </row>
    <row r="172" spans="1:31" ht="15.95" customHeight="1" outlineLevel="1" x14ac:dyDescent="0.2">
      <c r="A172" s="57" t="s">
        <v>115</v>
      </c>
      <c r="B172" s="34">
        <v>0</v>
      </c>
      <c r="C172" s="34">
        <v>0</v>
      </c>
      <c r="D172" s="34">
        <v>0</v>
      </c>
      <c r="E172" s="34">
        <v>0</v>
      </c>
      <c r="F172" s="34">
        <v>0</v>
      </c>
      <c r="G172" s="34">
        <v>0</v>
      </c>
      <c r="H172" s="34">
        <v>0</v>
      </c>
      <c r="I172" s="34">
        <v>0</v>
      </c>
      <c r="J172" s="34">
        <v>0</v>
      </c>
      <c r="K172" s="34">
        <v>0</v>
      </c>
      <c r="L172" s="34">
        <v>0</v>
      </c>
      <c r="M172" s="34">
        <v>0</v>
      </c>
      <c r="N172" s="34">
        <v>0</v>
      </c>
      <c r="O172" s="34">
        <v>-45009</v>
      </c>
      <c r="P172" s="34">
        <v>0</v>
      </c>
      <c r="Q172" s="58">
        <v>0</v>
      </c>
      <c r="R172" s="58">
        <v>0</v>
      </c>
      <c r="S172" s="58">
        <v>0</v>
      </c>
      <c r="T172" s="58">
        <v>0</v>
      </c>
      <c r="U172" s="58">
        <v>0</v>
      </c>
      <c r="W172" s="34">
        <f t="shared" si="182"/>
        <v>0</v>
      </c>
      <c r="X172" s="34">
        <f t="shared" si="183"/>
        <v>0</v>
      </c>
      <c r="Y172" s="34">
        <f t="shared" si="184"/>
        <v>0</v>
      </c>
      <c r="Z172" s="34">
        <f t="shared" si="164"/>
        <v>-45009</v>
      </c>
      <c r="AA172" s="58">
        <f t="shared" si="165"/>
        <v>0</v>
      </c>
      <c r="AB172" s="45" t="s">
        <v>9</v>
      </c>
      <c r="AD172" s="242">
        <f t="shared" si="166"/>
        <v>0</v>
      </c>
      <c r="AE172" s="242">
        <f t="shared" si="163"/>
        <v>0</v>
      </c>
    </row>
    <row r="173" spans="1:31" ht="15.95" customHeight="1" outlineLevel="1" x14ac:dyDescent="0.2">
      <c r="A173" s="59" t="s">
        <v>116</v>
      </c>
      <c r="B173" s="56">
        <f t="shared" ref="B173:H173" si="185">B160+B161+B166</f>
        <v>-1485</v>
      </c>
      <c r="C173" s="56">
        <f t="shared" si="185"/>
        <v>46228</v>
      </c>
      <c r="D173" s="56">
        <f t="shared" si="185"/>
        <v>77475</v>
      </c>
      <c r="E173" s="56">
        <f t="shared" si="185"/>
        <v>139655</v>
      </c>
      <c r="F173" s="56">
        <f t="shared" si="185"/>
        <v>36000</v>
      </c>
      <c r="G173" s="56">
        <f t="shared" si="185"/>
        <v>22346</v>
      </c>
      <c r="H173" s="56">
        <f t="shared" si="185"/>
        <v>77023</v>
      </c>
      <c r="I173" s="56">
        <f t="shared" ref="I173:J173" si="186">I160+I161+I166</f>
        <v>75812</v>
      </c>
      <c r="J173" s="56">
        <f t="shared" si="186"/>
        <v>191419</v>
      </c>
      <c r="K173" s="56">
        <f t="shared" ref="K173:L173" si="187">K160+K161+K166</f>
        <v>148150</v>
      </c>
      <c r="L173" s="56">
        <f t="shared" si="187"/>
        <v>75866</v>
      </c>
      <c r="M173" s="56">
        <f t="shared" ref="M173:N173" si="188">M160+M161+M166</f>
        <v>88568</v>
      </c>
      <c r="N173" s="56">
        <f t="shared" si="188"/>
        <v>77550</v>
      </c>
      <c r="O173" s="56">
        <f t="shared" ref="O173:S173" si="189">O160+O161+O166</f>
        <v>51170</v>
      </c>
      <c r="P173" s="56">
        <f t="shared" si="189"/>
        <v>33772</v>
      </c>
      <c r="Q173" s="56">
        <f t="shared" si="189"/>
        <v>51012</v>
      </c>
      <c r="R173" s="56">
        <f t="shared" si="189"/>
        <v>74414</v>
      </c>
      <c r="S173" s="56">
        <f t="shared" si="189"/>
        <v>67856</v>
      </c>
      <c r="T173" s="56">
        <f t="shared" ref="T173:U173" si="190">T160+T161+T166</f>
        <v>45633</v>
      </c>
      <c r="U173" s="56">
        <f t="shared" si="190"/>
        <v>53034</v>
      </c>
      <c r="W173" s="56">
        <f t="shared" si="182"/>
        <v>261873</v>
      </c>
      <c r="X173" s="56">
        <f t="shared" si="183"/>
        <v>211181</v>
      </c>
      <c r="Y173" s="56">
        <f t="shared" si="184"/>
        <v>504003</v>
      </c>
      <c r="Z173" s="56">
        <f t="shared" si="164"/>
        <v>213504</v>
      </c>
      <c r="AA173" s="56">
        <f t="shared" si="165"/>
        <v>240937</v>
      </c>
      <c r="AB173" s="56"/>
      <c r="AC173" s="56"/>
      <c r="AD173" s="242">
        <f t="shared" si="166"/>
        <v>0</v>
      </c>
      <c r="AE173" s="242">
        <f t="shared" si="163"/>
        <v>0</v>
      </c>
    </row>
    <row r="174" spans="1:31" ht="15.95" customHeight="1" outlineLevel="1" x14ac:dyDescent="0.2">
      <c r="A174" s="60" t="s">
        <v>117</v>
      </c>
      <c r="B174" s="56">
        <v>0</v>
      </c>
      <c r="C174" s="56">
        <v>0</v>
      </c>
      <c r="D174" s="56">
        <v>0</v>
      </c>
      <c r="E174" s="56">
        <v>-55</v>
      </c>
      <c r="F174" s="56">
        <v>-12</v>
      </c>
      <c r="G174" s="56">
        <v>-11</v>
      </c>
      <c r="H174" s="56">
        <v>-10</v>
      </c>
      <c r="I174" s="56">
        <f t="shared" ref="I174:N174" si="191">SUM(I175:I177)</f>
        <v>-10</v>
      </c>
      <c r="J174" s="56">
        <f t="shared" si="191"/>
        <v>-6114</v>
      </c>
      <c r="K174" s="56">
        <f t="shared" si="191"/>
        <v>-29562</v>
      </c>
      <c r="L174" s="56">
        <f t="shared" si="191"/>
        <v>-38319</v>
      </c>
      <c r="M174" s="56">
        <f t="shared" si="191"/>
        <v>-41278</v>
      </c>
      <c r="N174" s="56">
        <f t="shared" si="191"/>
        <v>-39088</v>
      </c>
      <c r="O174" s="56">
        <f t="shared" ref="O174:S174" si="192">SUM(O175:O177)</f>
        <v>-41675</v>
      </c>
      <c r="P174" s="56">
        <f t="shared" si="192"/>
        <v>-10720</v>
      </c>
      <c r="Q174" s="56">
        <f t="shared" si="192"/>
        <v>-27095</v>
      </c>
      <c r="R174" s="56">
        <f t="shared" si="192"/>
        <v>-37450</v>
      </c>
      <c r="S174" s="56">
        <f t="shared" si="192"/>
        <v>-26900</v>
      </c>
      <c r="T174" s="56">
        <f t="shared" ref="T174:U174" si="193">SUM(T175:T177)</f>
        <v>-22504</v>
      </c>
      <c r="U174" s="56">
        <f t="shared" si="193"/>
        <v>-24474</v>
      </c>
      <c r="W174" s="56">
        <f t="shared" si="182"/>
        <v>-55</v>
      </c>
      <c r="X174" s="56">
        <f t="shared" si="183"/>
        <v>-43</v>
      </c>
      <c r="Y174" s="56">
        <f t="shared" si="184"/>
        <v>-115273</v>
      </c>
      <c r="Z174" s="56">
        <f t="shared" si="164"/>
        <v>-118578</v>
      </c>
      <c r="AA174" s="56">
        <f t="shared" si="165"/>
        <v>-111328</v>
      </c>
      <c r="AB174" s="45" t="s">
        <v>9</v>
      </c>
      <c r="AD174" s="242">
        <f t="shared" si="166"/>
        <v>0</v>
      </c>
      <c r="AE174" s="242">
        <f t="shared" si="163"/>
        <v>0</v>
      </c>
    </row>
    <row r="175" spans="1:31" ht="15.95" customHeight="1" outlineLevel="1" x14ac:dyDescent="0.2">
      <c r="A175" s="57" t="s">
        <v>118</v>
      </c>
      <c r="B175" s="58">
        <v>0</v>
      </c>
      <c r="C175" s="58">
        <v>0</v>
      </c>
      <c r="D175" s="58">
        <v>0</v>
      </c>
      <c r="E175" s="58">
        <v>-55</v>
      </c>
      <c r="F175" s="58">
        <v>-12</v>
      </c>
      <c r="G175" s="58">
        <v>-11</v>
      </c>
      <c r="H175" s="58">
        <v>-10</v>
      </c>
      <c r="I175" s="58">
        <v>-10</v>
      </c>
      <c r="J175" s="58">
        <v>-5716</v>
      </c>
      <c r="K175" s="58">
        <v>-26480</v>
      </c>
      <c r="L175" s="58">
        <v>-35104</v>
      </c>
      <c r="M175" s="58">
        <v>-38025</v>
      </c>
      <c r="N175" s="58">
        <v>-35743</v>
      </c>
      <c r="O175" s="58">
        <v>-38196</v>
      </c>
      <c r="P175" s="58">
        <v>-7175</v>
      </c>
      <c r="Q175" s="58">
        <v>-23607</v>
      </c>
      <c r="R175" s="58">
        <v>-33969</v>
      </c>
      <c r="S175" s="58">
        <v>-23422</v>
      </c>
      <c r="T175" s="58">
        <v>-18952</v>
      </c>
      <c r="U175" s="58">
        <v>-21045</v>
      </c>
      <c r="W175" s="58">
        <f t="shared" si="182"/>
        <v>-55</v>
      </c>
      <c r="X175" s="58">
        <f t="shared" si="183"/>
        <v>-43</v>
      </c>
      <c r="Y175" s="58">
        <f t="shared" si="184"/>
        <v>-105325</v>
      </c>
      <c r="Z175" s="58">
        <f t="shared" si="164"/>
        <v>-104721</v>
      </c>
      <c r="AA175" s="58">
        <f t="shared" si="165"/>
        <v>-97388</v>
      </c>
      <c r="AB175" s="45" t="s">
        <v>9</v>
      </c>
      <c r="AD175" s="242">
        <f t="shared" si="166"/>
        <v>0</v>
      </c>
      <c r="AE175" s="242">
        <f t="shared" si="163"/>
        <v>0</v>
      </c>
    </row>
    <row r="176" spans="1:31" ht="15.95" customHeight="1" outlineLevel="1" x14ac:dyDescent="0.2">
      <c r="A176" s="57" t="s">
        <v>119</v>
      </c>
      <c r="B176" s="58">
        <v>0</v>
      </c>
      <c r="C176" s="58">
        <v>0</v>
      </c>
      <c r="D176" s="58">
        <v>0</v>
      </c>
      <c r="E176" s="58">
        <v>0</v>
      </c>
      <c r="F176" s="58">
        <v>0</v>
      </c>
      <c r="G176" s="58">
        <v>0</v>
      </c>
      <c r="H176" s="58">
        <v>0</v>
      </c>
      <c r="I176" s="58">
        <v>0</v>
      </c>
      <c r="J176" s="58">
        <v>0</v>
      </c>
      <c r="K176" s="58">
        <v>0</v>
      </c>
      <c r="L176" s="58">
        <v>0</v>
      </c>
      <c r="M176" s="58">
        <v>0</v>
      </c>
      <c r="N176" s="58">
        <v>0</v>
      </c>
      <c r="O176" s="58">
        <v>0</v>
      </c>
      <c r="P176" s="58">
        <v>0</v>
      </c>
      <c r="Q176" s="127">
        <v>0</v>
      </c>
      <c r="R176" s="127">
        <v>0</v>
      </c>
      <c r="S176" s="58">
        <v>0</v>
      </c>
      <c r="T176" s="58">
        <v>0</v>
      </c>
      <c r="U176" s="58">
        <v>0</v>
      </c>
      <c r="W176" s="58">
        <f t="shared" si="182"/>
        <v>0</v>
      </c>
      <c r="X176" s="58">
        <f t="shared" si="183"/>
        <v>0</v>
      </c>
      <c r="Y176" s="58">
        <f t="shared" si="184"/>
        <v>0</v>
      </c>
      <c r="Z176" s="58">
        <f t="shared" si="164"/>
        <v>0</v>
      </c>
      <c r="AA176" s="58">
        <f t="shared" si="165"/>
        <v>0</v>
      </c>
      <c r="AB176" s="45" t="s">
        <v>9</v>
      </c>
      <c r="AD176" s="242">
        <f t="shared" si="166"/>
        <v>0</v>
      </c>
      <c r="AE176" s="242">
        <f t="shared" si="163"/>
        <v>0</v>
      </c>
    </row>
    <row r="177" spans="1:35" ht="15.95" customHeight="1" outlineLevel="1" x14ac:dyDescent="0.2">
      <c r="A177" s="57" t="s">
        <v>120</v>
      </c>
      <c r="B177" s="58">
        <v>0</v>
      </c>
      <c r="C177" s="58">
        <v>0</v>
      </c>
      <c r="D177" s="58">
        <v>0</v>
      </c>
      <c r="E177" s="58">
        <v>0</v>
      </c>
      <c r="F177" s="58">
        <v>0</v>
      </c>
      <c r="G177" s="58">
        <v>0</v>
      </c>
      <c r="H177" s="58">
        <v>0</v>
      </c>
      <c r="I177" s="58">
        <v>0</v>
      </c>
      <c r="J177" s="58">
        <v>-398</v>
      </c>
      <c r="K177" s="58">
        <v>-3082</v>
      </c>
      <c r="L177" s="58">
        <v>-3215</v>
      </c>
      <c r="M177" s="58">
        <v>-3253</v>
      </c>
      <c r="N177" s="58">
        <v>-3345</v>
      </c>
      <c r="O177" s="58">
        <v>-3479</v>
      </c>
      <c r="P177" s="58">
        <v>-3545</v>
      </c>
      <c r="Q177" s="58">
        <v>-3488</v>
      </c>
      <c r="R177" s="58">
        <v>-3481</v>
      </c>
      <c r="S177" s="58">
        <v>-3478</v>
      </c>
      <c r="T177" s="58">
        <v>-3552</v>
      </c>
      <c r="U177" s="58">
        <v>-3429</v>
      </c>
      <c r="W177" s="58">
        <f t="shared" si="182"/>
        <v>0</v>
      </c>
      <c r="X177" s="58">
        <f t="shared" si="183"/>
        <v>0</v>
      </c>
      <c r="Y177" s="58">
        <f t="shared" si="184"/>
        <v>-9948</v>
      </c>
      <c r="Z177" s="58">
        <f t="shared" si="164"/>
        <v>-13857</v>
      </c>
      <c r="AA177" s="58">
        <f t="shared" si="165"/>
        <v>-13940</v>
      </c>
      <c r="AB177" s="45" t="s">
        <v>9</v>
      </c>
      <c r="AD177" s="242">
        <f t="shared" si="166"/>
        <v>0</v>
      </c>
      <c r="AE177" s="242">
        <f t="shared" si="163"/>
        <v>0</v>
      </c>
    </row>
    <row r="178" spans="1:35" ht="15.95" customHeight="1" outlineLevel="1" x14ac:dyDescent="0.2">
      <c r="A178" s="60" t="s">
        <v>121</v>
      </c>
      <c r="B178" s="56">
        <v>0</v>
      </c>
      <c r="C178" s="56">
        <v>0</v>
      </c>
      <c r="D178" s="56">
        <v>0</v>
      </c>
      <c r="E178" s="56">
        <v>0</v>
      </c>
      <c r="F178" s="56">
        <v>0</v>
      </c>
      <c r="G178" s="56">
        <v>0</v>
      </c>
      <c r="H178" s="56">
        <v>0</v>
      </c>
      <c r="I178" s="56">
        <f t="shared" ref="I178:N178" si="194">SUM(I179:I180)</f>
        <v>0</v>
      </c>
      <c r="J178" s="56">
        <f t="shared" si="194"/>
        <v>21</v>
      </c>
      <c r="K178" s="56">
        <f t="shared" si="194"/>
        <v>292</v>
      </c>
      <c r="L178" s="56">
        <f t="shared" si="194"/>
        <v>928</v>
      </c>
      <c r="M178" s="56">
        <f t="shared" si="194"/>
        <v>1203</v>
      </c>
      <c r="N178" s="56">
        <f t="shared" si="194"/>
        <v>1532</v>
      </c>
      <c r="O178" s="56">
        <f t="shared" ref="O178:S178" si="195">SUM(O179:O180)</f>
        <v>1875</v>
      </c>
      <c r="P178" s="56">
        <f t="shared" si="195"/>
        <v>1872</v>
      </c>
      <c r="Q178" s="56">
        <f t="shared" si="195"/>
        <v>1131</v>
      </c>
      <c r="R178" s="56">
        <f t="shared" si="195"/>
        <v>1362</v>
      </c>
      <c r="S178" s="56">
        <f t="shared" si="195"/>
        <v>1037</v>
      </c>
      <c r="T178" s="56">
        <f t="shared" ref="T178:U178" si="196">SUM(T179:T180)</f>
        <v>1687</v>
      </c>
      <c r="U178" s="56">
        <f t="shared" si="196"/>
        <v>1931</v>
      </c>
      <c r="W178" s="56">
        <f t="shared" si="182"/>
        <v>0</v>
      </c>
      <c r="X178" s="56">
        <f t="shared" si="183"/>
        <v>0</v>
      </c>
      <c r="Y178" s="56">
        <f t="shared" si="184"/>
        <v>2444</v>
      </c>
      <c r="Z178" s="56">
        <f t="shared" si="164"/>
        <v>6410</v>
      </c>
      <c r="AA178" s="56">
        <f t="shared" si="165"/>
        <v>6017</v>
      </c>
      <c r="AB178" s="45" t="s">
        <v>9</v>
      </c>
      <c r="AD178" s="242">
        <f t="shared" si="166"/>
        <v>0</v>
      </c>
      <c r="AE178" s="242">
        <f t="shared" si="163"/>
        <v>0</v>
      </c>
    </row>
    <row r="179" spans="1:35" ht="15.95" customHeight="1" outlineLevel="1" x14ac:dyDescent="0.2">
      <c r="A179" s="57" t="s">
        <v>122</v>
      </c>
      <c r="B179" s="58">
        <v>0</v>
      </c>
      <c r="C179" s="58">
        <v>0</v>
      </c>
      <c r="D179" s="58">
        <v>0</v>
      </c>
      <c r="E179" s="58">
        <v>0</v>
      </c>
      <c r="F179" s="58">
        <v>0</v>
      </c>
      <c r="G179" s="58">
        <v>0</v>
      </c>
      <c r="H179" s="58">
        <v>0</v>
      </c>
      <c r="I179" s="58">
        <v>0</v>
      </c>
      <c r="J179" s="58">
        <v>17</v>
      </c>
      <c r="K179" s="58">
        <v>227</v>
      </c>
      <c r="L179" s="58">
        <v>673</v>
      </c>
      <c r="M179" s="58">
        <v>1194</v>
      </c>
      <c r="N179" s="58">
        <v>1531</v>
      </c>
      <c r="O179" s="58">
        <v>1835</v>
      </c>
      <c r="P179" s="58">
        <v>1778</v>
      </c>
      <c r="Q179" s="58">
        <v>1083</v>
      </c>
      <c r="R179" s="58">
        <v>1314</v>
      </c>
      <c r="S179" s="58">
        <v>1028</v>
      </c>
      <c r="T179" s="58">
        <v>1676</v>
      </c>
      <c r="U179" s="58">
        <v>1162</v>
      </c>
      <c r="W179" s="58">
        <f t="shared" si="182"/>
        <v>0</v>
      </c>
      <c r="X179" s="58">
        <f t="shared" si="183"/>
        <v>0</v>
      </c>
      <c r="Y179" s="58">
        <f t="shared" si="184"/>
        <v>2111</v>
      </c>
      <c r="Z179" s="58">
        <f t="shared" si="164"/>
        <v>6227</v>
      </c>
      <c r="AA179" s="58">
        <f t="shared" si="165"/>
        <v>5180</v>
      </c>
      <c r="AB179" s="45" t="s">
        <v>9</v>
      </c>
      <c r="AD179" s="242">
        <f t="shared" si="166"/>
        <v>0</v>
      </c>
      <c r="AE179" s="242">
        <f t="shared" si="163"/>
        <v>0</v>
      </c>
    </row>
    <row r="180" spans="1:35" ht="15.95" customHeight="1" outlineLevel="1" x14ac:dyDescent="0.2">
      <c r="A180" s="57" t="s">
        <v>120</v>
      </c>
      <c r="B180" s="58">
        <v>0</v>
      </c>
      <c r="C180" s="58">
        <v>0</v>
      </c>
      <c r="D180" s="58">
        <v>0</v>
      </c>
      <c r="E180" s="58">
        <v>0</v>
      </c>
      <c r="F180" s="58">
        <v>0</v>
      </c>
      <c r="G180" s="58">
        <v>0</v>
      </c>
      <c r="H180" s="58">
        <v>0</v>
      </c>
      <c r="I180" s="58">
        <v>0</v>
      </c>
      <c r="J180" s="58">
        <v>4</v>
      </c>
      <c r="K180" s="58">
        <v>65</v>
      </c>
      <c r="L180" s="58">
        <v>255</v>
      </c>
      <c r="M180" s="58">
        <v>9</v>
      </c>
      <c r="N180" s="58">
        <v>1</v>
      </c>
      <c r="O180" s="58">
        <v>40</v>
      </c>
      <c r="P180" s="58">
        <v>94</v>
      </c>
      <c r="Q180" s="58">
        <v>48</v>
      </c>
      <c r="R180" s="58">
        <v>48</v>
      </c>
      <c r="S180" s="58">
        <v>9</v>
      </c>
      <c r="T180" s="58">
        <v>11</v>
      </c>
      <c r="U180" s="58">
        <v>769</v>
      </c>
      <c r="W180" s="58">
        <f t="shared" si="182"/>
        <v>0</v>
      </c>
      <c r="X180" s="58">
        <f t="shared" si="183"/>
        <v>0</v>
      </c>
      <c r="Y180" s="58">
        <f t="shared" si="184"/>
        <v>333</v>
      </c>
      <c r="Z180" s="58">
        <f t="shared" si="164"/>
        <v>183</v>
      </c>
      <c r="AA180" s="58">
        <f t="shared" si="165"/>
        <v>837</v>
      </c>
      <c r="AB180" s="45" t="s">
        <v>9</v>
      </c>
      <c r="AD180" s="242">
        <f t="shared" si="166"/>
        <v>0</v>
      </c>
      <c r="AE180" s="242">
        <f t="shared" si="163"/>
        <v>0</v>
      </c>
    </row>
    <row r="181" spans="1:35" ht="15.95" customHeight="1" outlineLevel="1" x14ac:dyDescent="0.2">
      <c r="A181" s="55" t="s">
        <v>123</v>
      </c>
      <c r="B181" s="56">
        <f t="shared" ref="B181:H181" si="197">B173+B174+B178</f>
        <v>-1485</v>
      </c>
      <c r="C181" s="56">
        <f t="shared" si="197"/>
        <v>46228</v>
      </c>
      <c r="D181" s="56">
        <f t="shared" si="197"/>
        <v>77475</v>
      </c>
      <c r="E181" s="56">
        <f t="shared" si="197"/>
        <v>139600</v>
      </c>
      <c r="F181" s="56">
        <f t="shared" si="197"/>
        <v>35988</v>
      </c>
      <c r="G181" s="56">
        <f t="shared" si="197"/>
        <v>22335</v>
      </c>
      <c r="H181" s="56">
        <f t="shared" si="197"/>
        <v>77013</v>
      </c>
      <c r="I181" s="56">
        <f t="shared" ref="I181:J181" si="198">I173+I174+I178</f>
        <v>75802</v>
      </c>
      <c r="J181" s="56">
        <f t="shared" si="198"/>
        <v>185326</v>
      </c>
      <c r="K181" s="56">
        <f t="shared" ref="K181:L181" si="199">K173+K174+K178</f>
        <v>118880</v>
      </c>
      <c r="L181" s="56">
        <f t="shared" si="199"/>
        <v>38475</v>
      </c>
      <c r="M181" s="56">
        <f t="shared" ref="M181:N181" si="200">M173+M174+M178</f>
        <v>48493</v>
      </c>
      <c r="N181" s="56">
        <f t="shared" si="200"/>
        <v>39994</v>
      </c>
      <c r="O181" s="56">
        <f t="shared" ref="O181:S181" si="201">O173+O174+O178</f>
        <v>11370</v>
      </c>
      <c r="P181" s="56">
        <f t="shared" si="201"/>
        <v>24924</v>
      </c>
      <c r="Q181" s="56">
        <f t="shared" si="201"/>
        <v>25048</v>
      </c>
      <c r="R181" s="56">
        <f t="shared" si="201"/>
        <v>38326</v>
      </c>
      <c r="S181" s="56">
        <f t="shared" si="201"/>
        <v>41993</v>
      </c>
      <c r="T181" s="56">
        <f t="shared" ref="T181:U181" si="202">T173+T174+T178</f>
        <v>24816</v>
      </c>
      <c r="U181" s="56">
        <f t="shared" si="202"/>
        <v>30491</v>
      </c>
      <c r="W181" s="56">
        <f t="shared" si="182"/>
        <v>261818</v>
      </c>
      <c r="X181" s="56">
        <f t="shared" si="183"/>
        <v>211138</v>
      </c>
      <c r="Y181" s="56">
        <f t="shared" si="184"/>
        <v>391174</v>
      </c>
      <c r="Z181" s="56">
        <f t="shared" si="164"/>
        <v>101336</v>
      </c>
      <c r="AA181" s="56">
        <f t="shared" si="165"/>
        <v>135626</v>
      </c>
      <c r="AB181" s="45" t="s">
        <v>9</v>
      </c>
      <c r="AD181" s="242">
        <f t="shared" si="166"/>
        <v>0</v>
      </c>
      <c r="AE181" s="242">
        <f t="shared" si="163"/>
        <v>0</v>
      </c>
    </row>
    <row r="182" spans="1:35" ht="15.95" customHeight="1" outlineLevel="1" x14ac:dyDescent="0.2">
      <c r="A182" s="55" t="s">
        <v>124</v>
      </c>
      <c r="B182" s="56">
        <v>505</v>
      </c>
      <c r="C182" s="56">
        <v>-14653</v>
      </c>
      <c r="D182" s="56">
        <v>-25297</v>
      </c>
      <c r="E182" s="56">
        <v>-49598</v>
      </c>
      <c r="F182" s="56">
        <v>-12239</v>
      </c>
      <c r="G182" s="56">
        <v>-7593</v>
      </c>
      <c r="H182" s="56">
        <v>-26230</v>
      </c>
      <c r="I182" s="56">
        <f t="shared" ref="I182:N182" si="203">SUM(I183:I186)</f>
        <v>-25783</v>
      </c>
      <c r="J182" s="56">
        <f t="shared" si="203"/>
        <v>-65103</v>
      </c>
      <c r="K182" s="56">
        <f t="shared" si="203"/>
        <v>-43856</v>
      </c>
      <c r="L182" s="56">
        <f t="shared" si="203"/>
        <v>-14975</v>
      </c>
      <c r="M182" s="56">
        <f t="shared" si="203"/>
        <v>-16790</v>
      </c>
      <c r="N182" s="56">
        <f t="shared" si="203"/>
        <v>-14783</v>
      </c>
      <c r="O182" s="56">
        <f t="shared" ref="O182:S182" si="204">SUM(O183:O186)</f>
        <v>-7218</v>
      </c>
      <c r="P182" s="56">
        <f t="shared" si="204"/>
        <v>-4840</v>
      </c>
      <c r="Q182" s="56">
        <f t="shared" si="204"/>
        <v>41042</v>
      </c>
      <c r="R182" s="56">
        <f t="shared" si="204"/>
        <v>-11851</v>
      </c>
      <c r="S182" s="56">
        <f t="shared" si="204"/>
        <v>-12412</v>
      </c>
      <c r="T182" s="56">
        <f t="shared" ref="T182:U182" si="205">SUM(T183:T186)</f>
        <v>-5840</v>
      </c>
      <c r="U182" s="56">
        <f t="shared" si="205"/>
        <v>-7957</v>
      </c>
      <c r="W182" s="56">
        <f t="shared" si="182"/>
        <v>-89043</v>
      </c>
      <c r="X182" s="56">
        <f t="shared" si="183"/>
        <v>-71845</v>
      </c>
      <c r="Y182" s="56">
        <f t="shared" si="184"/>
        <v>-140724</v>
      </c>
      <c r="Z182" s="56">
        <f t="shared" si="164"/>
        <v>14201</v>
      </c>
      <c r="AA182" s="56">
        <f t="shared" si="165"/>
        <v>-38060</v>
      </c>
      <c r="AB182" s="45" t="s">
        <v>9</v>
      </c>
      <c r="AD182" s="242">
        <f t="shared" si="166"/>
        <v>0</v>
      </c>
      <c r="AE182" s="242">
        <f t="shared" si="163"/>
        <v>0</v>
      </c>
    </row>
    <row r="183" spans="1:35" ht="15.95" customHeight="1" outlineLevel="1" x14ac:dyDescent="0.2">
      <c r="A183" s="57" t="s">
        <v>125</v>
      </c>
      <c r="B183" s="58">
        <v>0</v>
      </c>
      <c r="C183" s="58">
        <v>0</v>
      </c>
      <c r="D183" s="58">
        <v>0</v>
      </c>
      <c r="E183" s="58">
        <v>0</v>
      </c>
      <c r="F183" s="58">
        <v>0</v>
      </c>
      <c r="G183" s="58">
        <v>0</v>
      </c>
      <c r="H183" s="58">
        <v>0</v>
      </c>
      <c r="I183" s="58">
        <v>0</v>
      </c>
      <c r="J183" s="58">
        <v>0</v>
      </c>
      <c r="K183" s="58">
        <v>0</v>
      </c>
      <c r="L183" s="58">
        <v>0</v>
      </c>
      <c r="M183" s="58">
        <v>0</v>
      </c>
      <c r="N183" s="58">
        <v>0</v>
      </c>
      <c r="O183" s="58">
        <v>0</v>
      </c>
      <c r="P183" s="58">
        <v>-3972</v>
      </c>
      <c r="Q183" s="58">
        <v>3972</v>
      </c>
      <c r="R183" s="58">
        <v>0</v>
      </c>
      <c r="S183" s="58">
        <v>0</v>
      </c>
      <c r="T183" s="58">
        <v>0</v>
      </c>
      <c r="U183" s="58">
        <v>0</v>
      </c>
      <c r="W183" s="58">
        <f t="shared" si="182"/>
        <v>0</v>
      </c>
      <c r="X183" s="58">
        <f t="shared" si="183"/>
        <v>0</v>
      </c>
      <c r="Y183" s="58">
        <f t="shared" si="184"/>
        <v>0</v>
      </c>
      <c r="Z183" s="58">
        <f t="shared" si="164"/>
        <v>0</v>
      </c>
      <c r="AA183" s="58">
        <f t="shared" si="165"/>
        <v>0</v>
      </c>
      <c r="AB183" s="45" t="s">
        <v>9</v>
      </c>
      <c r="AD183" s="242">
        <f t="shared" si="166"/>
        <v>0</v>
      </c>
      <c r="AE183" s="242">
        <f t="shared" si="163"/>
        <v>0</v>
      </c>
    </row>
    <row r="184" spans="1:35" ht="15.95" customHeight="1" outlineLevel="1" x14ac:dyDescent="0.2">
      <c r="A184" s="57" t="s">
        <v>126</v>
      </c>
      <c r="B184" s="58"/>
      <c r="C184" s="58">
        <v>0</v>
      </c>
      <c r="D184" s="58">
        <v>0</v>
      </c>
      <c r="E184" s="58">
        <v>0</v>
      </c>
      <c r="F184" s="58">
        <v>0</v>
      </c>
      <c r="G184" s="58">
        <v>0</v>
      </c>
      <c r="H184" s="58">
        <v>0</v>
      </c>
      <c r="I184" s="58">
        <v>0</v>
      </c>
      <c r="J184" s="58">
        <v>0</v>
      </c>
      <c r="K184" s="58">
        <v>0</v>
      </c>
      <c r="L184" s="58">
        <v>0</v>
      </c>
      <c r="M184" s="58">
        <v>0</v>
      </c>
      <c r="N184" s="58">
        <v>0</v>
      </c>
      <c r="O184" s="58">
        <v>0</v>
      </c>
      <c r="P184" s="58">
        <v>-1440</v>
      </c>
      <c r="Q184" s="58">
        <v>-268</v>
      </c>
      <c r="R184" s="58">
        <v>-18</v>
      </c>
      <c r="S184" s="58">
        <v>-591</v>
      </c>
      <c r="T184" s="58">
        <v>-1034</v>
      </c>
      <c r="U184" s="58">
        <v>-773</v>
      </c>
      <c r="W184" s="58">
        <f t="shared" si="182"/>
        <v>0</v>
      </c>
      <c r="X184" s="58">
        <f t="shared" si="183"/>
        <v>0</v>
      </c>
      <c r="Y184" s="58">
        <f t="shared" si="184"/>
        <v>0</v>
      </c>
      <c r="Z184" s="58">
        <f t="shared" si="164"/>
        <v>-1708</v>
      </c>
      <c r="AA184" s="58">
        <f t="shared" si="165"/>
        <v>-2416</v>
      </c>
      <c r="AB184" s="45" t="s">
        <v>9</v>
      </c>
      <c r="AD184" s="242">
        <f t="shared" si="166"/>
        <v>0</v>
      </c>
      <c r="AE184" s="242">
        <f t="shared" si="163"/>
        <v>0</v>
      </c>
    </row>
    <row r="185" spans="1:35" ht="15.95" customHeight="1" outlineLevel="1" x14ac:dyDescent="0.2">
      <c r="A185" s="57" t="s">
        <v>127</v>
      </c>
      <c r="B185" s="58">
        <v>371</v>
      </c>
      <c r="C185" s="58">
        <v>-10774</v>
      </c>
      <c r="D185" s="58">
        <v>-18601</v>
      </c>
      <c r="E185" s="58">
        <v>-36469</v>
      </c>
      <c r="F185" s="58">
        <v>-8999</v>
      </c>
      <c r="G185" s="58">
        <v>-5583</v>
      </c>
      <c r="H185" s="58">
        <v>-19287</v>
      </c>
      <c r="I185" s="58">
        <v>-18958</v>
      </c>
      <c r="J185" s="58">
        <v>-47870</v>
      </c>
      <c r="K185" s="58">
        <v>-32247</v>
      </c>
      <c r="L185" s="58">
        <v>-11011</v>
      </c>
      <c r="M185" s="58">
        <v>-12346</v>
      </c>
      <c r="N185" s="58">
        <v>-10870</v>
      </c>
      <c r="O185" s="58">
        <v>-5307</v>
      </c>
      <c r="P185" s="58">
        <v>420</v>
      </c>
      <c r="Q185" s="58">
        <v>37058</v>
      </c>
      <c r="R185" s="58">
        <v>-8500</v>
      </c>
      <c r="S185" s="58">
        <v>-8522</v>
      </c>
      <c r="T185" s="58">
        <v>-3596</v>
      </c>
      <c r="U185" s="58">
        <v>-5277</v>
      </c>
      <c r="W185" s="58">
        <f t="shared" si="182"/>
        <v>-65473</v>
      </c>
      <c r="X185" s="58">
        <f t="shared" si="183"/>
        <v>-52827</v>
      </c>
      <c r="Y185" s="58">
        <f t="shared" si="184"/>
        <v>-103474</v>
      </c>
      <c r="Z185" s="58">
        <f t="shared" si="164"/>
        <v>21301</v>
      </c>
      <c r="AA185" s="58">
        <f t="shared" si="165"/>
        <v>-25895</v>
      </c>
      <c r="AB185" s="45" t="s">
        <v>9</v>
      </c>
      <c r="AD185" s="242">
        <f t="shared" si="166"/>
        <v>0</v>
      </c>
      <c r="AE185" s="242">
        <f t="shared" si="163"/>
        <v>0</v>
      </c>
    </row>
    <row r="186" spans="1:35" ht="15.95" customHeight="1" outlineLevel="1" x14ac:dyDescent="0.2">
      <c r="A186" s="57" t="s">
        <v>128</v>
      </c>
      <c r="B186" s="58">
        <v>134</v>
      </c>
      <c r="C186" s="58">
        <v>-3879</v>
      </c>
      <c r="D186" s="58">
        <v>-6696</v>
      </c>
      <c r="E186" s="58">
        <v>-13129</v>
      </c>
      <c r="F186" s="58">
        <v>-3240</v>
      </c>
      <c r="G186" s="58">
        <v>-2010</v>
      </c>
      <c r="H186" s="58">
        <v>-6943</v>
      </c>
      <c r="I186" s="58">
        <v>-6825</v>
      </c>
      <c r="J186" s="58">
        <v>-17233</v>
      </c>
      <c r="K186" s="58">
        <v>-11609</v>
      </c>
      <c r="L186" s="58">
        <v>-3964</v>
      </c>
      <c r="M186" s="58">
        <v>-4444</v>
      </c>
      <c r="N186" s="58">
        <v>-3913</v>
      </c>
      <c r="O186" s="58">
        <v>-1911</v>
      </c>
      <c r="P186" s="58">
        <v>152</v>
      </c>
      <c r="Q186" s="58">
        <v>280</v>
      </c>
      <c r="R186" s="58">
        <v>-3333</v>
      </c>
      <c r="S186" s="58">
        <v>-3299</v>
      </c>
      <c r="T186" s="58">
        <v>-1210</v>
      </c>
      <c r="U186" s="58">
        <v>-1907</v>
      </c>
      <c r="W186" s="58">
        <f t="shared" si="182"/>
        <v>-23570</v>
      </c>
      <c r="X186" s="58">
        <f t="shared" si="183"/>
        <v>-19018</v>
      </c>
      <c r="Y186" s="58">
        <f t="shared" si="184"/>
        <v>-37250</v>
      </c>
      <c r="Z186" s="58">
        <f t="shared" si="164"/>
        <v>-5392</v>
      </c>
      <c r="AA186" s="58">
        <f t="shared" si="165"/>
        <v>-9749</v>
      </c>
      <c r="AB186" s="45" t="s">
        <v>9</v>
      </c>
      <c r="AD186" s="242">
        <f t="shared" si="166"/>
        <v>0</v>
      </c>
      <c r="AE186" s="242">
        <f t="shared" si="163"/>
        <v>0</v>
      </c>
    </row>
    <row r="187" spans="1:35" ht="15.95" customHeight="1" outlineLevel="1" x14ac:dyDescent="0.2">
      <c r="A187" s="55" t="s">
        <v>78</v>
      </c>
      <c r="B187" s="56">
        <f t="shared" ref="B187:H187" si="206">B181+B182</f>
        <v>-980</v>
      </c>
      <c r="C187" s="56">
        <f t="shared" si="206"/>
        <v>31575</v>
      </c>
      <c r="D187" s="56">
        <f t="shared" si="206"/>
        <v>52178</v>
      </c>
      <c r="E187" s="56">
        <f t="shared" si="206"/>
        <v>90002</v>
      </c>
      <c r="F187" s="56">
        <f t="shared" si="206"/>
        <v>23749</v>
      </c>
      <c r="G187" s="56">
        <f t="shared" si="206"/>
        <v>14742</v>
      </c>
      <c r="H187" s="56">
        <f t="shared" si="206"/>
        <v>50783</v>
      </c>
      <c r="I187" s="56">
        <f t="shared" ref="I187:J187" si="207">I181+I182</f>
        <v>50019</v>
      </c>
      <c r="J187" s="56">
        <f t="shared" si="207"/>
        <v>120223</v>
      </c>
      <c r="K187" s="56">
        <f t="shared" ref="K187:L187" si="208">K181+K182</f>
        <v>75024</v>
      </c>
      <c r="L187" s="56">
        <f t="shared" si="208"/>
        <v>23500</v>
      </c>
      <c r="M187" s="56">
        <f t="shared" ref="M187:N187" si="209">M181+M182</f>
        <v>31703</v>
      </c>
      <c r="N187" s="56">
        <f t="shared" si="209"/>
        <v>25211</v>
      </c>
      <c r="O187" s="56">
        <f t="shared" ref="O187:S187" si="210">O181+O182</f>
        <v>4152</v>
      </c>
      <c r="P187" s="56">
        <f t="shared" si="210"/>
        <v>20084</v>
      </c>
      <c r="Q187" s="56">
        <f t="shared" si="210"/>
        <v>66090</v>
      </c>
      <c r="R187" s="56">
        <f t="shared" si="210"/>
        <v>26475</v>
      </c>
      <c r="S187" s="56">
        <f t="shared" si="210"/>
        <v>29581</v>
      </c>
      <c r="T187" s="56">
        <f t="shared" ref="T187:U187" si="211">T181+T182</f>
        <v>18976</v>
      </c>
      <c r="U187" s="56">
        <f t="shared" si="211"/>
        <v>22534</v>
      </c>
      <c r="W187" s="56">
        <f t="shared" si="182"/>
        <v>172775</v>
      </c>
      <c r="X187" s="56">
        <f t="shared" si="183"/>
        <v>139293</v>
      </c>
      <c r="Y187" s="56">
        <f t="shared" si="184"/>
        <v>250450</v>
      </c>
      <c r="Z187" s="56">
        <f t="shared" si="164"/>
        <v>115537</v>
      </c>
      <c r="AA187" s="56">
        <f t="shared" si="165"/>
        <v>97566</v>
      </c>
      <c r="AB187" s="45" t="s">
        <v>9</v>
      </c>
      <c r="AD187" s="242">
        <f t="shared" si="166"/>
        <v>0</v>
      </c>
      <c r="AE187" s="242">
        <f t="shared" si="163"/>
        <v>0</v>
      </c>
    </row>
    <row r="188" spans="1:35" ht="15.95" customHeight="1" collapsed="1" x14ac:dyDescent="0.2">
      <c r="AB188" s="45" t="s">
        <v>9</v>
      </c>
    </row>
    <row r="189" spans="1:35" s="42" customFormat="1" ht="15.95" customHeight="1" x14ac:dyDescent="0.2">
      <c r="A189" s="39" t="s">
        <v>179</v>
      </c>
      <c r="B189" s="40"/>
      <c r="C189" s="40"/>
      <c r="D189" s="40"/>
      <c r="E189" s="40"/>
      <c r="F189" s="40"/>
      <c r="G189" s="40"/>
      <c r="H189" s="40"/>
      <c r="I189" s="40"/>
      <c r="J189" s="40"/>
      <c r="K189" s="40"/>
      <c r="L189" s="40"/>
      <c r="M189" s="40"/>
      <c r="N189" s="40"/>
      <c r="O189" s="40"/>
      <c r="P189" s="40"/>
      <c r="Q189" s="40"/>
      <c r="R189" s="40"/>
      <c r="S189" s="40"/>
      <c r="T189" s="40"/>
      <c r="U189" s="40"/>
      <c r="W189" s="40"/>
      <c r="X189" s="40"/>
      <c r="Y189" s="40"/>
      <c r="Z189" s="40"/>
      <c r="AA189" s="40"/>
      <c r="AB189" s="41" t="s">
        <v>9</v>
      </c>
    </row>
    <row r="190" spans="1:35" ht="15.95" customHeight="1" x14ac:dyDescent="0.2">
      <c r="A190" s="43" t="s">
        <v>130</v>
      </c>
      <c r="B190" s="44">
        <f t="shared" ref="B190:H190" si="212">B191+B206</f>
        <v>702044</v>
      </c>
      <c r="C190" s="44">
        <f t="shared" si="212"/>
        <v>776135</v>
      </c>
      <c r="D190" s="44">
        <f t="shared" si="212"/>
        <v>869337</v>
      </c>
      <c r="E190" s="44">
        <f t="shared" si="212"/>
        <v>1057708</v>
      </c>
      <c r="F190" s="44">
        <f t="shared" si="212"/>
        <v>1108149</v>
      </c>
      <c r="G190" s="44">
        <f t="shared" si="212"/>
        <v>1164204</v>
      </c>
      <c r="H190" s="44">
        <f t="shared" si="212"/>
        <v>1260552</v>
      </c>
      <c r="I190" s="44">
        <f t="shared" ref="I190:J190" si="213">I191+I206</f>
        <v>1382949</v>
      </c>
      <c r="J190" s="44">
        <f t="shared" si="213"/>
        <v>1821351</v>
      </c>
      <c r="K190" s="44">
        <f t="shared" ref="K190:L190" si="214">K191+K206</f>
        <v>1953967</v>
      </c>
      <c r="L190" s="44">
        <f t="shared" si="214"/>
        <v>2002259</v>
      </c>
      <c r="M190" s="44">
        <f t="shared" ref="M190:N190" si="215">M191+M206</f>
        <v>2037872</v>
      </c>
      <c r="N190" s="44">
        <f t="shared" si="215"/>
        <v>2078929</v>
      </c>
      <c r="O190" s="44">
        <f t="shared" ref="O190:S190" si="216">O191+O206</f>
        <v>2067458</v>
      </c>
      <c r="P190" s="44">
        <f t="shared" si="216"/>
        <v>2069510</v>
      </c>
      <c r="Q190" s="44">
        <f t="shared" si="216"/>
        <v>2066592</v>
      </c>
      <c r="R190" s="44">
        <f t="shared" si="216"/>
        <v>2098173</v>
      </c>
      <c r="S190" s="44">
        <f t="shared" si="216"/>
        <v>2135071</v>
      </c>
      <c r="T190" s="44">
        <f t="shared" ref="T190:U190" si="217">T191+T206</f>
        <v>2115240</v>
      </c>
      <c r="U190" s="44">
        <f t="shared" si="217"/>
        <v>2141101</v>
      </c>
      <c r="W190" s="144">
        <f t="shared" ref="W190:W221" si="218">E190</f>
        <v>1057708</v>
      </c>
      <c r="X190" s="144">
        <f t="shared" ref="X190:X221" si="219">I190</f>
        <v>1382949</v>
      </c>
      <c r="Y190" s="144">
        <f t="shared" ref="Y190:Y221" si="220">M190</f>
        <v>2037872</v>
      </c>
      <c r="Z190" s="44">
        <f t="shared" ref="Z190:Z221" si="221">Q190</f>
        <v>2066592</v>
      </c>
      <c r="AA190" s="44">
        <f t="shared" ref="AA190:AA221" ca="1" si="222">OFFSET(V190,0,-1)</f>
        <v>2141101</v>
      </c>
      <c r="AB190" s="45" t="s">
        <v>9</v>
      </c>
      <c r="AD190" s="242">
        <f t="shared" ref="AD190:AD253" si="223">Q190-Z190</f>
        <v>0</v>
      </c>
      <c r="AE190" s="242">
        <f t="shared" ref="AE190:AE253" ca="1" si="224">AA190-OFFSET(V190,,-1)</f>
        <v>0</v>
      </c>
    </row>
    <row r="191" spans="1:35" ht="15.95" customHeight="1" outlineLevel="1" x14ac:dyDescent="0.2">
      <c r="A191" s="61" t="s">
        <v>131</v>
      </c>
      <c r="B191" s="62">
        <v>654045</v>
      </c>
      <c r="C191" s="62">
        <v>644366</v>
      </c>
      <c r="D191" s="62">
        <v>543413</v>
      </c>
      <c r="E191" s="62">
        <v>416725</v>
      </c>
      <c r="F191" s="62">
        <v>322965</v>
      </c>
      <c r="G191" s="62">
        <v>240396</v>
      </c>
      <c r="H191" s="62">
        <v>109246</v>
      </c>
      <c r="I191" s="62">
        <f t="shared" ref="I191:N191" si="225">SUM(I192:I205)</f>
        <v>19884</v>
      </c>
      <c r="J191" s="62">
        <f t="shared" si="225"/>
        <v>172587</v>
      </c>
      <c r="K191" s="62">
        <f t="shared" si="225"/>
        <v>255469</v>
      </c>
      <c r="L191" s="62">
        <f t="shared" si="225"/>
        <v>271143</v>
      </c>
      <c r="M191" s="62">
        <f t="shared" si="225"/>
        <v>255408</v>
      </c>
      <c r="N191" s="62">
        <f t="shared" si="225"/>
        <v>265066</v>
      </c>
      <c r="O191" s="62">
        <f t="shared" ref="O191:S191" si="226">SUM(O192:O205)</f>
        <v>249853</v>
      </c>
      <c r="P191" s="62">
        <f t="shared" si="226"/>
        <v>267119</v>
      </c>
      <c r="Q191" s="62">
        <f t="shared" si="226"/>
        <v>260471</v>
      </c>
      <c r="R191" s="62">
        <f t="shared" si="226"/>
        <v>248491</v>
      </c>
      <c r="S191" s="62">
        <f t="shared" si="226"/>
        <v>263769</v>
      </c>
      <c r="T191" s="62">
        <f t="shared" ref="T191:U191" si="227">SUM(T192:T205)</f>
        <v>244643</v>
      </c>
      <c r="U191" s="62">
        <f t="shared" si="227"/>
        <v>263185</v>
      </c>
      <c r="W191" s="62">
        <f t="shared" si="218"/>
        <v>416725</v>
      </c>
      <c r="X191" s="62">
        <f t="shared" si="219"/>
        <v>19884</v>
      </c>
      <c r="Y191" s="62">
        <f t="shared" si="220"/>
        <v>255408</v>
      </c>
      <c r="Z191" s="62">
        <f t="shared" si="221"/>
        <v>260471</v>
      </c>
      <c r="AA191" s="62">
        <f t="shared" ca="1" si="222"/>
        <v>263185</v>
      </c>
      <c r="AB191" s="45" t="s">
        <v>9</v>
      </c>
      <c r="AD191" s="242">
        <f t="shared" si="223"/>
        <v>0</v>
      </c>
      <c r="AE191" s="242">
        <f t="shared" ca="1" si="224"/>
        <v>0</v>
      </c>
      <c r="AI191" s="34"/>
    </row>
    <row r="192" spans="1:35" ht="15.95" customHeight="1" outlineLevel="1" x14ac:dyDescent="0.2">
      <c r="A192" s="63" t="s">
        <v>132</v>
      </c>
      <c r="B192" s="54">
        <v>653121</v>
      </c>
      <c r="C192" s="54">
        <v>640417</v>
      </c>
      <c r="D192" s="54">
        <v>536864</v>
      </c>
      <c r="E192" s="54">
        <v>158</v>
      </c>
      <c r="F192" s="54">
        <v>27112</v>
      </c>
      <c r="G192" s="54">
        <v>27051</v>
      </c>
      <c r="H192" s="54">
        <v>299</v>
      </c>
      <c r="I192" s="54">
        <v>314</v>
      </c>
      <c r="J192" s="54">
        <v>194</v>
      </c>
      <c r="K192" s="54">
        <v>283</v>
      </c>
      <c r="L192" s="54">
        <v>36</v>
      </c>
      <c r="M192" s="54">
        <v>531</v>
      </c>
      <c r="N192" s="54">
        <v>36</v>
      </c>
      <c r="O192" s="54">
        <v>30</v>
      </c>
      <c r="P192" s="54">
        <v>33</v>
      </c>
      <c r="Q192" s="54">
        <v>35</v>
      </c>
      <c r="R192" s="54">
        <v>34</v>
      </c>
      <c r="S192" s="54">
        <v>28</v>
      </c>
      <c r="T192" s="54">
        <v>337</v>
      </c>
      <c r="U192" s="54">
        <v>85</v>
      </c>
      <c r="W192" s="54">
        <f t="shared" si="218"/>
        <v>158</v>
      </c>
      <c r="X192" s="54">
        <f t="shared" si="219"/>
        <v>314</v>
      </c>
      <c r="Y192" s="54">
        <f t="shared" si="220"/>
        <v>531</v>
      </c>
      <c r="Z192" s="54">
        <f t="shared" si="221"/>
        <v>35</v>
      </c>
      <c r="AA192" s="54">
        <f t="shared" ca="1" si="222"/>
        <v>85</v>
      </c>
      <c r="AB192" s="45" t="s">
        <v>9</v>
      </c>
      <c r="AD192" s="242">
        <f t="shared" si="223"/>
        <v>0</v>
      </c>
      <c r="AE192" s="242">
        <f t="shared" ca="1" si="224"/>
        <v>0</v>
      </c>
    </row>
    <row r="193" spans="1:31" ht="15.95" customHeight="1" outlineLevel="1" x14ac:dyDescent="0.2">
      <c r="A193" s="63" t="s">
        <v>133</v>
      </c>
      <c r="B193" s="54">
        <v>0</v>
      </c>
      <c r="C193" s="54">
        <v>0</v>
      </c>
      <c r="D193" s="54">
        <v>0</v>
      </c>
      <c r="E193" s="54">
        <v>407369</v>
      </c>
      <c r="F193" s="54">
        <v>286374</v>
      </c>
      <c r="G193" s="54">
        <v>203116</v>
      </c>
      <c r="H193" s="54">
        <v>98666</v>
      </c>
      <c r="I193" s="54">
        <v>9273</v>
      </c>
      <c r="J193" s="54">
        <v>3741</v>
      </c>
      <c r="K193" s="54">
        <v>40354</v>
      </c>
      <c r="L193" s="54">
        <v>54723</v>
      </c>
      <c r="M193" s="54">
        <v>51135</v>
      </c>
      <c r="N193" s="54">
        <v>65165</v>
      </c>
      <c r="O193" s="54">
        <v>44533</v>
      </c>
      <c r="P193" s="54">
        <v>54173</v>
      </c>
      <c r="Q193" s="54">
        <v>37641</v>
      </c>
      <c r="R193" s="54">
        <v>20831</v>
      </c>
      <c r="S193" s="54">
        <v>51857</v>
      </c>
      <c r="T193" s="54">
        <v>28821</v>
      </c>
      <c r="U193" s="54">
        <v>49091</v>
      </c>
      <c r="W193" s="54">
        <f t="shared" si="218"/>
        <v>407369</v>
      </c>
      <c r="X193" s="54">
        <f t="shared" si="219"/>
        <v>9273</v>
      </c>
      <c r="Y193" s="54">
        <f t="shared" si="220"/>
        <v>51135</v>
      </c>
      <c r="Z193" s="54">
        <f t="shared" si="221"/>
        <v>37641</v>
      </c>
      <c r="AA193" s="54">
        <f t="shared" ca="1" si="222"/>
        <v>49091</v>
      </c>
      <c r="AB193" s="45" t="s">
        <v>9</v>
      </c>
      <c r="AD193" s="242">
        <f t="shared" si="223"/>
        <v>0</v>
      </c>
      <c r="AE193" s="242">
        <f t="shared" ca="1" si="224"/>
        <v>0</v>
      </c>
    </row>
    <row r="194" spans="1:31" ht="15.95" customHeight="1" outlineLevel="1" x14ac:dyDescent="0.2">
      <c r="A194" s="63" t="s">
        <v>134</v>
      </c>
      <c r="B194" s="54">
        <v>0</v>
      </c>
      <c r="C194" s="54">
        <v>0</v>
      </c>
      <c r="D194" s="54">
        <v>0</v>
      </c>
      <c r="E194" s="54">
        <v>0</v>
      </c>
      <c r="F194" s="54">
        <v>0</v>
      </c>
      <c r="G194" s="54">
        <v>0</v>
      </c>
      <c r="H194" s="54">
        <v>0</v>
      </c>
      <c r="I194" s="54">
        <v>0</v>
      </c>
      <c r="J194" s="54">
        <v>0</v>
      </c>
      <c r="K194" s="54">
        <v>0</v>
      </c>
      <c r="L194" s="54">
        <v>0</v>
      </c>
      <c r="M194" s="54">
        <v>0</v>
      </c>
      <c r="N194" s="54">
        <v>0</v>
      </c>
      <c r="O194" s="54">
        <v>0</v>
      </c>
      <c r="P194" s="54">
        <v>0</v>
      </c>
      <c r="Q194" s="132">
        <v>0</v>
      </c>
      <c r="R194" s="132">
        <v>0</v>
      </c>
      <c r="S194" s="54">
        <v>0</v>
      </c>
      <c r="T194" s="54">
        <v>0</v>
      </c>
      <c r="U194" s="54">
        <v>0</v>
      </c>
      <c r="W194" s="54">
        <f t="shared" si="218"/>
        <v>0</v>
      </c>
      <c r="X194" s="54">
        <f t="shared" si="219"/>
        <v>0</v>
      </c>
      <c r="Y194" s="54">
        <f t="shared" si="220"/>
        <v>0</v>
      </c>
      <c r="Z194" s="54">
        <f t="shared" si="221"/>
        <v>0</v>
      </c>
      <c r="AA194" s="54">
        <f t="shared" ca="1" si="222"/>
        <v>0</v>
      </c>
      <c r="AB194" s="45" t="s">
        <v>9</v>
      </c>
      <c r="AD194" s="242">
        <f t="shared" si="223"/>
        <v>0</v>
      </c>
      <c r="AE194" s="242">
        <f t="shared" ca="1" si="224"/>
        <v>0</v>
      </c>
    </row>
    <row r="195" spans="1:31" ht="15.95" customHeight="1" outlineLevel="1" x14ac:dyDescent="0.2">
      <c r="A195" s="63" t="s">
        <v>135</v>
      </c>
      <c r="B195" s="54">
        <v>0</v>
      </c>
      <c r="C195" s="54">
        <v>0</v>
      </c>
      <c r="D195" s="54">
        <v>0</v>
      </c>
      <c r="E195" s="54">
        <v>0</v>
      </c>
      <c r="F195" s="54">
        <v>0</v>
      </c>
      <c r="G195" s="54">
        <v>0</v>
      </c>
      <c r="H195" s="54">
        <v>0</v>
      </c>
      <c r="I195" s="54">
        <v>0</v>
      </c>
      <c r="J195" s="54">
        <v>6365</v>
      </c>
      <c r="K195" s="54">
        <v>19970</v>
      </c>
      <c r="L195" s="54">
        <v>22365</v>
      </c>
      <c r="M195" s="54">
        <v>22682</v>
      </c>
      <c r="N195" s="54">
        <v>23929</v>
      </c>
      <c r="O195" s="54">
        <v>26245</v>
      </c>
      <c r="P195" s="54">
        <v>30554</v>
      </c>
      <c r="Q195" s="54">
        <v>33744</v>
      </c>
      <c r="R195" s="54">
        <v>36759</v>
      </c>
      <c r="S195" s="54">
        <v>16978</v>
      </c>
      <c r="T195" s="54">
        <v>18659</v>
      </c>
      <c r="U195" s="54">
        <v>18870</v>
      </c>
      <c r="W195" s="54">
        <f t="shared" si="218"/>
        <v>0</v>
      </c>
      <c r="X195" s="54">
        <f t="shared" si="219"/>
        <v>0</v>
      </c>
      <c r="Y195" s="54">
        <f t="shared" si="220"/>
        <v>22682</v>
      </c>
      <c r="Z195" s="54">
        <f t="shared" si="221"/>
        <v>33744</v>
      </c>
      <c r="AA195" s="54">
        <f t="shared" ca="1" si="222"/>
        <v>18870</v>
      </c>
      <c r="AB195" s="45" t="s">
        <v>9</v>
      </c>
      <c r="AD195" s="242">
        <f t="shared" si="223"/>
        <v>0</v>
      </c>
      <c r="AE195" s="242">
        <f t="shared" ca="1" si="224"/>
        <v>0</v>
      </c>
    </row>
    <row r="196" spans="1:31" ht="15.95" customHeight="1" outlineLevel="1" x14ac:dyDescent="0.2">
      <c r="A196" s="63" t="s">
        <v>136</v>
      </c>
      <c r="B196" s="54">
        <v>0</v>
      </c>
      <c r="C196" s="54">
        <v>0</v>
      </c>
      <c r="D196" s="54">
        <v>0</v>
      </c>
      <c r="E196" s="54">
        <v>0</v>
      </c>
      <c r="F196" s="54">
        <v>0</v>
      </c>
      <c r="G196" s="54">
        <v>0</v>
      </c>
      <c r="H196" s="54">
        <v>0</v>
      </c>
      <c r="I196" s="54">
        <v>0</v>
      </c>
      <c r="J196" s="54">
        <v>0</v>
      </c>
      <c r="K196" s="54">
        <v>0</v>
      </c>
      <c r="L196" s="54">
        <v>0</v>
      </c>
      <c r="M196" s="54">
        <v>0</v>
      </c>
      <c r="N196" s="54">
        <v>0</v>
      </c>
      <c r="O196" s="54">
        <v>0</v>
      </c>
      <c r="P196" s="54">
        <v>0</v>
      </c>
      <c r="Q196" s="132">
        <v>0</v>
      </c>
      <c r="R196" s="132">
        <v>0</v>
      </c>
      <c r="S196" s="54">
        <v>0</v>
      </c>
      <c r="T196" s="54">
        <v>0</v>
      </c>
      <c r="U196" s="54">
        <v>0</v>
      </c>
      <c r="W196" s="54">
        <f t="shared" si="218"/>
        <v>0</v>
      </c>
      <c r="X196" s="54">
        <f t="shared" si="219"/>
        <v>0</v>
      </c>
      <c r="Y196" s="54">
        <f t="shared" si="220"/>
        <v>0</v>
      </c>
      <c r="Z196" s="54">
        <f t="shared" si="221"/>
        <v>0</v>
      </c>
      <c r="AA196" s="54">
        <f t="shared" ca="1" si="222"/>
        <v>0</v>
      </c>
      <c r="AB196" s="45" t="s">
        <v>9</v>
      </c>
      <c r="AD196" s="242">
        <f t="shared" si="223"/>
        <v>0</v>
      </c>
      <c r="AE196" s="242">
        <f t="shared" ca="1" si="224"/>
        <v>0</v>
      </c>
    </row>
    <row r="197" spans="1:31" ht="15.95" customHeight="1" outlineLevel="1" x14ac:dyDescent="0.2">
      <c r="A197" s="63" t="s">
        <v>137</v>
      </c>
      <c r="B197" s="54">
        <v>923</v>
      </c>
      <c r="C197" s="54">
        <v>3915</v>
      </c>
      <c r="D197" s="54">
        <v>4438</v>
      </c>
      <c r="E197" s="54">
        <v>6895</v>
      </c>
      <c r="F197" s="54">
        <v>7300</v>
      </c>
      <c r="G197" s="54">
        <v>8039</v>
      </c>
      <c r="H197" s="54">
        <v>8089</v>
      </c>
      <c r="I197" s="54">
        <v>8070</v>
      </c>
      <c r="J197" s="54">
        <v>8118</v>
      </c>
      <c r="K197" s="54">
        <v>6932</v>
      </c>
      <c r="L197" s="54">
        <v>3345</v>
      </c>
      <c r="M197" s="54">
        <v>1108</v>
      </c>
      <c r="N197" s="54">
        <v>2973</v>
      </c>
      <c r="O197" s="54">
        <v>2523</v>
      </c>
      <c r="P197" s="54">
        <v>3462</v>
      </c>
      <c r="Q197" s="54">
        <v>9091</v>
      </c>
      <c r="R197" s="54">
        <v>6752</v>
      </c>
      <c r="S197" s="54">
        <v>7002</v>
      </c>
      <c r="T197" s="54">
        <v>8609</v>
      </c>
      <c r="U197" s="54">
        <v>8304</v>
      </c>
      <c r="W197" s="54">
        <f t="shared" si="218"/>
        <v>6895</v>
      </c>
      <c r="X197" s="54">
        <f t="shared" si="219"/>
        <v>8070</v>
      </c>
      <c r="Y197" s="54">
        <f t="shared" si="220"/>
        <v>1108</v>
      </c>
      <c r="Z197" s="54">
        <f t="shared" si="221"/>
        <v>9091</v>
      </c>
      <c r="AA197" s="54">
        <f t="shared" ca="1" si="222"/>
        <v>8304</v>
      </c>
      <c r="AB197" s="45" t="s">
        <v>9</v>
      </c>
      <c r="AD197" s="242">
        <f t="shared" si="223"/>
        <v>0</v>
      </c>
      <c r="AE197" s="242">
        <f t="shared" ca="1" si="224"/>
        <v>0</v>
      </c>
    </row>
    <row r="198" spans="1:31" ht="15.95" customHeight="1" outlineLevel="1" x14ac:dyDescent="0.2">
      <c r="A198" s="63" t="s">
        <v>138</v>
      </c>
      <c r="B198" s="54">
        <v>0</v>
      </c>
      <c r="C198" s="54">
        <v>0</v>
      </c>
      <c r="D198" s="54">
        <v>0</v>
      </c>
      <c r="E198" s="54">
        <v>0</v>
      </c>
      <c r="F198" s="54">
        <v>0</v>
      </c>
      <c r="G198" s="54">
        <v>0</v>
      </c>
      <c r="H198" s="54">
        <v>0</v>
      </c>
      <c r="I198" s="54">
        <v>0</v>
      </c>
      <c r="J198" s="54">
        <v>0</v>
      </c>
      <c r="K198" s="54">
        <v>29137</v>
      </c>
      <c r="L198" s="54">
        <v>31014</v>
      </c>
      <c r="M198" s="54">
        <v>17493</v>
      </c>
      <c r="N198" s="54">
        <v>7497</v>
      </c>
      <c r="O198" s="54">
        <v>7739</v>
      </c>
      <c r="P198" s="54">
        <v>10169</v>
      </c>
      <c r="Q198" s="54">
        <v>10861</v>
      </c>
      <c r="R198" s="54">
        <v>10673</v>
      </c>
      <c r="S198" s="54">
        <v>10673</v>
      </c>
      <c r="T198" s="54">
        <v>10664</v>
      </c>
      <c r="U198" s="54">
        <v>8568</v>
      </c>
      <c r="W198" s="54">
        <f t="shared" si="218"/>
        <v>0</v>
      </c>
      <c r="X198" s="54">
        <f t="shared" si="219"/>
        <v>0</v>
      </c>
      <c r="Y198" s="54">
        <f t="shared" si="220"/>
        <v>17493</v>
      </c>
      <c r="Z198" s="54">
        <f t="shared" si="221"/>
        <v>10861</v>
      </c>
      <c r="AA198" s="54">
        <f t="shared" ca="1" si="222"/>
        <v>8568</v>
      </c>
      <c r="AB198" s="45" t="s">
        <v>9</v>
      </c>
      <c r="AD198" s="242">
        <f t="shared" si="223"/>
        <v>0</v>
      </c>
      <c r="AE198" s="242">
        <f t="shared" ca="1" si="224"/>
        <v>0</v>
      </c>
    </row>
    <row r="199" spans="1:31" ht="15.95" customHeight="1" outlineLevel="1" x14ac:dyDescent="0.2">
      <c r="A199" s="63" t="s">
        <v>139</v>
      </c>
      <c r="B199" s="54">
        <v>0</v>
      </c>
      <c r="C199" s="54">
        <v>0</v>
      </c>
      <c r="D199" s="54">
        <v>0</v>
      </c>
      <c r="E199" s="54">
        <v>0</v>
      </c>
      <c r="F199" s="54">
        <v>0</v>
      </c>
      <c r="G199" s="54">
        <v>0</v>
      </c>
      <c r="H199" s="54">
        <v>0</v>
      </c>
      <c r="I199" s="54">
        <v>0</v>
      </c>
      <c r="J199" s="54">
        <v>0</v>
      </c>
      <c r="K199" s="54">
        <v>0</v>
      </c>
      <c r="L199" s="54">
        <v>0</v>
      </c>
      <c r="M199" s="54">
        <v>0</v>
      </c>
      <c r="N199" s="54">
        <v>0</v>
      </c>
      <c r="O199" s="54">
        <v>0</v>
      </c>
      <c r="P199" s="54">
        <v>0</v>
      </c>
      <c r="Q199" s="54">
        <v>0</v>
      </c>
      <c r="R199" s="54">
        <v>0</v>
      </c>
      <c r="S199" s="54">
        <v>66</v>
      </c>
      <c r="T199" s="54">
        <v>66</v>
      </c>
      <c r="U199" s="54">
        <v>72</v>
      </c>
      <c r="W199" s="54">
        <f t="shared" si="218"/>
        <v>0</v>
      </c>
      <c r="X199" s="54">
        <f t="shared" si="219"/>
        <v>0</v>
      </c>
      <c r="Y199" s="54">
        <f t="shared" si="220"/>
        <v>0</v>
      </c>
      <c r="Z199" s="54">
        <f t="shared" si="221"/>
        <v>0</v>
      </c>
      <c r="AA199" s="54">
        <f t="shared" ca="1" si="222"/>
        <v>72</v>
      </c>
      <c r="AB199" s="45" t="s">
        <v>9</v>
      </c>
      <c r="AD199" s="242">
        <f t="shared" si="223"/>
        <v>0</v>
      </c>
      <c r="AE199" s="242">
        <f t="shared" ca="1" si="224"/>
        <v>0</v>
      </c>
    </row>
    <row r="200" spans="1:31" ht="15.95" customHeight="1" outlineLevel="1" x14ac:dyDescent="0.2">
      <c r="A200" s="63" t="s">
        <v>140</v>
      </c>
      <c r="B200" s="54">
        <v>0</v>
      </c>
      <c r="C200" s="54">
        <v>0</v>
      </c>
      <c r="D200" s="54">
        <v>0</v>
      </c>
      <c r="E200" s="54">
        <v>0</v>
      </c>
      <c r="F200" s="54">
        <v>0</v>
      </c>
      <c r="G200" s="54">
        <v>0</v>
      </c>
      <c r="H200" s="54">
        <v>0</v>
      </c>
      <c r="I200" s="54">
        <v>0</v>
      </c>
      <c r="J200" s="54">
        <v>0</v>
      </c>
      <c r="K200" s="54">
        <v>0</v>
      </c>
      <c r="L200" s="54">
        <v>0</v>
      </c>
      <c r="M200" s="54">
        <v>0</v>
      </c>
      <c r="N200" s="54">
        <v>0</v>
      </c>
      <c r="O200" s="54">
        <v>0</v>
      </c>
      <c r="P200" s="54">
        <v>0</v>
      </c>
      <c r="Q200" s="132">
        <v>0</v>
      </c>
      <c r="R200" s="132">
        <v>0</v>
      </c>
      <c r="S200" s="54">
        <v>0</v>
      </c>
      <c r="T200" s="54">
        <v>0</v>
      </c>
      <c r="U200" s="54">
        <v>0</v>
      </c>
      <c r="W200" s="54">
        <f t="shared" si="218"/>
        <v>0</v>
      </c>
      <c r="X200" s="54">
        <f t="shared" si="219"/>
        <v>0</v>
      </c>
      <c r="Y200" s="54">
        <f t="shared" si="220"/>
        <v>0</v>
      </c>
      <c r="Z200" s="54">
        <f t="shared" si="221"/>
        <v>0</v>
      </c>
      <c r="AA200" s="54">
        <f t="shared" ca="1" si="222"/>
        <v>0</v>
      </c>
      <c r="AB200" s="45" t="s">
        <v>9</v>
      </c>
      <c r="AD200" s="242">
        <f t="shared" si="223"/>
        <v>0</v>
      </c>
      <c r="AE200" s="242">
        <f t="shared" ca="1" si="224"/>
        <v>0</v>
      </c>
    </row>
    <row r="201" spans="1:31" ht="15.95" customHeight="1" outlineLevel="1" x14ac:dyDescent="0.2">
      <c r="A201" s="63" t="s">
        <v>141</v>
      </c>
      <c r="B201" s="54">
        <v>0</v>
      </c>
      <c r="C201" s="54">
        <v>0</v>
      </c>
      <c r="D201" s="54">
        <v>0</v>
      </c>
      <c r="E201" s="54">
        <v>126</v>
      </c>
      <c r="F201" s="54">
        <v>1</v>
      </c>
      <c r="G201" s="54">
        <v>9</v>
      </c>
      <c r="H201" s="54">
        <v>6</v>
      </c>
      <c r="I201" s="54">
        <v>5</v>
      </c>
      <c r="J201" s="54">
        <v>21</v>
      </c>
      <c r="K201" s="54">
        <v>159</v>
      </c>
      <c r="L201" s="54">
        <v>125</v>
      </c>
      <c r="M201" s="54">
        <v>87</v>
      </c>
      <c r="N201" s="54">
        <v>36</v>
      </c>
      <c r="O201" s="54">
        <v>42</v>
      </c>
      <c r="P201" s="54">
        <v>149</v>
      </c>
      <c r="Q201" s="54">
        <v>95</v>
      </c>
      <c r="R201" s="54">
        <v>43</v>
      </c>
      <c r="S201" s="54">
        <v>14</v>
      </c>
      <c r="T201" s="54">
        <v>213</v>
      </c>
      <c r="U201" s="54">
        <v>158</v>
      </c>
      <c r="W201" s="54">
        <f t="shared" si="218"/>
        <v>126</v>
      </c>
      <c r="X201" s="54">
        <f t="shared" si="219"/>
        <v>5</v>
      </c>
      <c r="Y201" s="54">
        <f t="shared" si="220"/>
        <v>87</v>
      </c>
      <c r="Z201" s="54">
        <f t="shared" si="221"/>
        <v>95</v>
      </c>
      <c r="AA201" s="54">
        <f t="shared" ca="1" si="222"/>
        <v>158</v>
      </c>
      <c r="AB201" s="45" t="s">
        <v>9</v>
      </c>
      <c r="AD201" s="242">
        <f t="shared" si="223"/>
        <v>0</v>
      </c>
      <c r="AE201" s="242">
        <f t="shared" ca="1" si="224"/>
        <v>0</v>
      </c>
    </row>
    <row r="202" spans="1:31" ht="15.95" customHeight="1" outlineLevel="1" x14ac:dyDescent="0.2">
      <c r="A202" s="63" t="s">
        <v>142</v>
      </c>
      <c r="B202" s="54">
        <v>0</v>
      </c>
      <c r="C202" s="54">
        <v>0</v>
      </c>
      <c r="D202" s="54">
        <v>0</v>
      </c>
      <c r="E202" s="54">
        <v>0</v>
      </c>
      <c r="F202" s="54">
        <v>0</v>
      </c>
      <c r="G202" s="54">
        <v>0</v>
      </c>
      <c r="H202" s="54">
        <v>0</v>
      </c>
      <c r="I202" s="54">
        <v>0</v>
      </c>
      <c r="J202" s="54">
        <v>0</v>
      </c>
      <c r="K202" s="54">
        <v>0</v>
      </c>
      <c r="L202" s="54">
        <v>0</v>
      </c>
      <c r="M202" s="54">
        <v>0</v>
      </c>
      <c r="N202" s="54">
        <v>0</v>
      </c>
      <c r="O202" s="54">
        <v>0</v>
      </c>
      <c r="P202" s="54">
        <v>0</v>
      </c>
      <c r="Q202" s="132">
        <v>0</v>
      </c>
      <c r="R202" s="132">
        <v>0</v>
      </c>
      <c r="S202" s="54">
        <v>0</v>
      </c>
      <c r="T202" s="54">
        <v>0</v>
      </c>
      <c r="U202" s="54">
        <v>0</v>
      </c>
      <c r="W202" s="54">
        <f t="shared" si="218"/>
        <v>0</v>
      </c>
      <c r="X202" s="54">
        <f t="shared" si="219"/>
        <v>0</v>
      </c>
      <c r="Y202" s="54">
        <f t="shared" si="220"/>
        <v>0</v>
      </c>
      <c r="Z202" s="54">
        <f t="shared" si="221"/>
        <v>0</v>
      </c>
      <c r="AA202" s="54">
        <f t="shared" ca="1" si="222"/>
        <v>0</v>
      </c>
      <c r="AB202" s="45" t="s">
        <v>9</v>
      </c>
      <c r="AD202" s="242">
        <f t="shared" si="223"/>
        <v>0</v>
      </c>
      <c r="AE202" s="242">
        <f t="shared" ca="1" si="224"/>
        <v>0</v>
      </c>
    </row>
    <row r="203" spans="1:31" ht="15.95" customHeight="1" outlineLevel="1" x14ac:dyDescent="0.2">
      <c r="A203" s="63" t="s">
        <v>180</v>
      </c>
      <c r="B203" s="54">
        <v>0</v>
      </c>
      <c r="C203" s="54">
        <v>0</v>
      </c>
      <c r="D203" s="54">
        <v>0</v>
      </c>
      <c r="E203" s="54">
        <v>0</v>
      </c>
      <c r="F203" s="54">
        <v>0</v>
      </c>
      <c r="G203" s="54">
        <v>0</v>
      </c>
      <c r="H203" s="54">
        <v>0</v>
      </c>
      <c r="I203" s="54">
        <v>0</v>
      </c>
      <c r="J203" s="54">
        <v>150913</v>
      </c>
      <c r="K203" s="54">
        <v>156280</v>
      </c>
      <c r="L203" s="54">
        <v>157182</v>
      </c>
      <c r="M203" s="54">
        <v>160169</v>
      </c>
      <c r="N203" s="54">
        <v>165299</v>
      </c>
      <c r="O203" s="54">
        <v>168604</v>
      </c>
      <c r="P203" s="54">
        <v>168449</v>
      </c>
      <c r="Q203" s="54">
        <v>168881</v>
      </c>
      <c r="R203" s="54">
        <v>173250</v>
      </c>
      <c r="S203" s="54">
        <v>176990</v>
      </c>
      <c r="T203" s="54">
        <v>177106</v>
      </c>
      <c r="U203" s="54">
        <v>177905</v>
      </c>
      <c r="W203" s="54">
        <f t="shared" si="218"/>
        <v>0</v>
      </c>
      <c r="X203" s="54">
        <f t="shared" si="219"/>
        <v>0</v>
      </c>
      <c r="Y203" s="54">
        <f t="shared" si="220"/>
        <v>160169</v>
      </c>
      <c r="Z203" s="54">
        <f t="shared" si="221"/>
        <v>168881</v>
      </c>
      <c r="AA203" s="54">
        <f t="shared" ca="1" si="222"/>
        <v>177905</v>
      </c>
      <c r="AB203" s="45" t="s">
        <v>9</v>
      </c>
      <c r="AD203" s="242">
        <f t="shared" si="223"/>
        <v>0</v>
      </c>
      <c r="AE203" s="242">
        <f t="shared" ca="1" si="224"/>
        <v>0</v>
      </c>
    </row>
    <row r="204" spans="1:31" ht="15.95" customHeight="1" outlineLevel="1" x14ac:dyDescent="0.2">
      <c r="A204" s="63" t="s">
        <v>181</v>
      </c>
      <c r="B204" s="54">
        <v>0</v>
      </c>
      <c r="C204" s="54">
        <v>0</v>
      </c>
      <c r="D204" s="54">
        <v>0</v>
      </c>
      <c r="E204" s="54">
        <v>0</v>
      </c>
      <c r="F204" s="54">
        <v>0</v>
      </c>
      <c r="G204" s="54">
        <v>0</v>
      </c>
      <c r="H204" s="54">
        <v>0</v>
      </c>
      <c r="I204" s="54">
        <v>0</v>
      </c>
      <c r="J204" s="54">
        <v>0</v>
      </c>
      <c r="K204" s="54">
        <v>0</v>
      </c>
      <c r="L204" s="54">
        <v>0</v>
      </c>
      <c r="M204" s="54">
        <v>0</v>
      </c>
      <c r="N204" s="54">
        <v>0</v>
      </c>
      <c r="O204" s="54">
        <v>0</v>
      </c>
      <c r="P204" s="54">
        <v>0</v>
      </c>
      <c r="Q204" s="132">
        <v>0</v>
      </c>
      <c r="R204" s="132">
        <v>0</v>
      </c>
      <c r="S204" s="54">
        <v>0</v>
      </c>
      <c r="T204" s="54">
        <v>0</v>
      </c>
      <c r="U204" s="54">
        <v>0</v>
      </c>
      <c r="W204" s="54">
        <f t="shared" si="218"/>
        <v>0</v>
      </c>
      <c r="X204" s="54">
        <f t="shared" si="219"/>
        <v>0</v>
      </c>
      <c r="Y204" s="54">
        <f t="shared" si="220"/>
        <v>0</v>
      </c>
      <c r="Z204" s="54">
        <f t="shared" si="221"/>
        <v>0</v>
      </c>
      <c r="AA204" s="54">
        <f t="shared" ca="1" si="222"/>
        <v>0</v>
      </c>
      <c r="AB204" s="45" t="s">
        <v>9</v>
      </c>
      <c r="AD204" s="242">
        <f t="shared" si="223"/>
        <v>0</v>
      </c>
      <c r="AE204" s="242">
        <f t="shared" ca="1" si="224"/>
        <v>0</v>
      </c>
    </row>
    <row r="205" spans="1:31" ht="15.95" customHeight="1" outlineLevel="1" x14ac:dyDescent="0.2">
      <c r="A205" s="63" t="s">
        <v>143</v>
      </c>
      <c r="B205" s="54">
        <v>1</v>
      </c>
      <c r="C205" s="54">
        <v>34</v>
      </c>
      <c r="D205" s="54">
        <v>2111</v>
      </c>
      <c r="E205" s="54">
        <v>2177</v>
      </c>
      <c r="F205" s="54">
        <v>2178</v>
      </c>
      <c r="G205" s="54">
        <v>2181</v>
      </c>
      <c r="H205" s="54">
        <v>2186</v>
      </c>
      <c r="I205" s="54">
        <v>2222</v>
      </c>
      <c r="J205" s="54">
        <v>3235</v>
      </c>
      <c r="K205" s="54">
        <v>2354</v>
      </c>
      <c r="L205" s="54">
        <v>2353</v>
      </c>
      <c r="M205" s="54">
        <v>2203</v>
      </c>
      <c r="N205" s="54">
        <v>131</v>
      </c>
      <c r="O205" s="54">
        <v>137</v>
      </c>
      <c r="P205" s="54">
        <v>130</v>
      </c>
      <c r="Q205" s="54">
        <v>123</v>
      </c>
      <c r="R205" s="54">
        <v>149</v>
      </c>
      <c r="S205" s="54">
        <v>161</v>
      </c>
      <c r="T205" s="54">
        <v>168</v>
      </c>
      <c r="U205" s="54">
        <v>132</v>
      </c>
      <c r="W205" s="54">
        <f t="shared" si="218"/>
        <v>2177</v>
      </c>
      <c r="X205" s="54">
        <f t="shared" si="219"/>
        <v>2222</v>
      </c>
      <c r="Y205" s="54">
        <f t="shared" si="220"/>
        <v>2203</v>
      </c>
      <c r="Z205" s="54">
        <f t="shared" si="221"/>
        <v>123</v>
      </c>
      <c r="AA205" s="54">
        <f t="shared" ca="1" si="222"/>
        <v>132</v>
      </c>
      <c r="AB205" s="45" t="s">
        <v>9</v>
      </c>
      <c r="AD205" s="242">
        <f t="shared" si="223"/>
        <v>0</v>
      </c>
      <c r="AE205" s="242">
        <f t="shared" ca="1" si="224"/>
        <v>0</v>
      </c>
    </row>
    <row r="206" spans="1:31" ht="15.95" customHeight="1" outlineLevel="1" x14ac:dyDescent="0.2">
      <c r="A206" s="61" t="s">
        <v>144</v>
      </c>
      <c r="B206" s="62">
        <v>47999</v>
      </c>
      <c r="C206" s="62">
        <v>131769</v>
      </c>
      <c r="D206" s="62">
        <v>325924</v>
      </c>
      <c r="E206" s="62">
        <v>640983</v>
      </c>
      <c r="F206" s="62">
        <v>785184</v>
      </c>
      <c r="G206" s="62">
        <v>923808</v>
      </c>
      <c r="H206" s="62">
        <v>1151306</v>
      </c>
      <c r="I206" s="62">
        <f t="shared" ref="I206:N206" si="228">SUM(I207:I221)</f>
        <v>1363065</v>
      </c>
      <c r="J206" s="62">
        <f t="shared" si="228"/>
        <v>1648764</v>
      </c>
      <c r="K206" s="62">
        <f t="shared" si="228"/>
        <v>1698498</v>
      </c>
      <c r="L206" s="62">
        <f t="shared" si="228"/>
        <v>1731116</v>
      </c>
      <c r="M206" s="62">
        <f t="shared" si="228"/>
        <v>1782464</v>
      </c>
      <c r="N206" s="62">
        <f t="shared" si="228"/>
        <v>1813863</v>
      </c>
      <c r="O206" s="62">
        <f t="shared" ref="O206:S206" si="229">SUM(O207:O221)</f>
        <v>1817605</v>
      </c>
      <c r="P206" s="62">
        <f t="shared" si="229"/>
        <v>1802391</v>
      </c>
      <c r="Q206" s="62">
        <f t="shared" si="229"/>
        <v>1806121</v>
      </c>
      <c r="R206" s="62">
        <f t="shared" si="229"/>
        <v>1849682</v>
      </c>
      <c r="S206" s="62">
        <f t="shared" si="229"/>
        <v>1871302</v>
      </c>
      <c r="T206" s="62">
        <f t="shared" ref="T206:U206" si="230">SUM(T207:T221)</f>
        <v>1870597</v>
      </c>
      <c r="U206" s="62">
        <f t="shared" si="230"/>
        <v>1877916</v>
      </c>
      <c r="W206" s="62">
        <f t="shared" si="218"/>
        <v>640983</v>
      </c>
      <c r="X206" s="62">
        <f t="shared" si="219"/>
        <v>1363065</v>
      </c>
      <c r="Y206" s="62">
        <f t="shared" si="220"/>
        <v>1782464</v>
      </c>
      <c r="Z206" s="62">
        <f t="shared" si="221"/>
        <v>1806121</v>
      </c>
      <c r="AA206" s="62">
        <f t="shared" ca="1" si="222"/>
        <v>1877916</v>
      </c>
      <c r="AB206" s="45" t="s">
        <v>9</v>
      </c>
      <c r="AD206" s="242">
        <f t="shared" si="223"/>
        <v>0</v>
      </c>
      <c r="AE206" s="242">
        <f t="shared" ca="1" si="224"/>
        <v>0</v>
      </c>
    </row>
    <row r="207" spans="1:31" ht="15.95" customHeight="1" outlineLevel="1" x14ac:dyDescent="0.2">
      <c r="A207" s="63" t="s">
        <v>135</v>
      </c>
      <c r="B207" s="58">
        <v>0</v>
      </c>
      <c r="C207" s="58">
        <v>0</v>
      </c>
      <c r="D207" s="58">
        <v>0</v>
      </c>
      <c r="E207" s="58">
        <v>0</v>
      </c>
      <c r="F207" s="58">
        <v>0</v>
      </c>
      <c r="G207" s="58">
        <v>0</v>
      </c>
      <c r="H207" s="58">
        <v>0</v>
      </c>
      <c r="I207" s="58">
        <v>0</v>
      </c>
      <c r="J207" s="58">
        <v>0</v>
      </c>
      <c r="K207" s="58">
        <v>0</v>
      </c>
      <c r="L207" s="58">
        <v>0</v>
      </c>
      <c r="M207" s="58">
        <v>0</v>
      </c>
      <c r="N207" s="58">
        <v>0</v>
      </c>
      <c r="O207" s="58">
        <v>128</v>
      </c>
      <c r="P207" s="58">
        <v>131</v>
      </c>
      <c r="Q207" s="58">
        <v>146</v>
      </c>
      <c r="R207" s="58">
        <v>146</v>
      </c>
      <c r="S207" s="54">
        <v>317</v>
      </c>
      <c r="T207" s="54">
        <v>1465</v>
      </c>
      <c r="U207" s="54">
        <v>1508</v>
      </c>
      <c r="W207" s="58">
        <f t="shared" si="218"/>
        <v>0</v>
      </c>
      <c r="X207" s="58">
        <f t="shared" si="219"/>
        <v>0</v>
      </c>
      <c r="Y207" s="58">
        <f t="shared" si="220"/>
        <v>0</v>
      </c>
      <c r="Z207" s="58">
        <f t="shared" si="221"/>
        <v>146</v>
      </c>
      <c r="AA207" s="58">
        <f t="shared" ca="1" si="222"/>
        <v>1508</v>
      </c>
      <c r="AB207" s="45" t="s">
        <v>9</v>
      </c>
      <c r="AD207" s="242">
        <f t="shared" si="223"/>
        <v>0</v>
      </c>
      <c r="AE207" s="242">
        <f t="shared" ca="1" si="224"/>
        <v>0</v>
      </c>
    </row>
    <row r="208" spans="1:31" ht="15.95" customHeight="1" outlineLevel="1" x14ac:dyDescent="0.2">
      <c r="A208" s="63" t="s">
        <v>136</v>
      </c>
      <c r="B208" s="54">
        <v>0</v>
      </c>
      <c r="C208" s="54">
        <v>0</v>
      </c>
      <c r="D208" s="54">
        <v>0</v>
      </c>
      <c r="E208" s="54">
        <v>0</v>
      </c>
      <c r="F208" s="54">
        <v>0</v>
      </c>
      <c r="G208" s="54">
        <v>0</v>
      </c>
      <c r="H208" s="54">
        <v>0</v>
      </c>
      <c r="I208" s="54">
        <v>0</v>
      </c>
      <c r="J208" s="54">
        <v>0</v>
      </c>
      <c r="K208" s="54">
        <v>0</v>
      </c>
      <c r="L208" s="54">
        <v>0</v>
      </c>
      <c r="M208" s="54">
        <v>0</v>
      </c>
      <c r="N208" s="54">
        <v>0</v>
      </c>
      <c r="O208" s="54">
        <v>0</v>
      </c>
      <c r="P208" s="54">
        <v>0</v>
      </c>
      <c r="Q208" s="132">
        <v>0</v>
      </c>
      <c r="R208" s="132">
        <v>0</v>
      </c>
      <c r="S208" s="54">
        <v>0</v>
      </c>
      <c r="T208" s="54">
        <v>0</v>
      </c>
      <c r="U208" s="54">
        <v>0</v>
      </c>
      <c r="W208" s="54">
        <f t="shared" si="218"/>
        <v>0</v>
      </c>
      <c r="X208" s="54">
        <f t="shared" si="219"/>
        <v>0</v>
      </c>
      <c r="Y208" s="54">
        <f t="shared" si="220"/>
        <v>0</v>
      </c>
      <c r="Z208" s="58">
        <f t="shared" si="221"/>
        <v>0</v>
      </c>
      <c r="AA208" s="58">
        <f t="shared" ca="1" si="222"/>
        <v>0</v>
      </c>
      <c r="AB208" s="45" t="s">
        <v>9</v>
      </c>
      <c r="AD208" s="242">
        <f t="shared" si="223"/>
        <v>0</v>
      </c>
      <c r="AE208" s="242">
        <f t="shared" ca="1" si="224"/>
        <v>0</v>
      </c>
    </row>
    <row r="209" spans="1:31" ht="15.95" customHeight="1" outlineLevel="1" x14ac:dyDescent="0.2">
      <c r="A209" s="63" t="s">
        <v>145</v>
      </c>
      <c r="B209" s="54">
        <v>0</v>
      </c>
      <c r="C209" s="54">
        <v>0</v>
      </c>
      <c r="D209" s="54">
        <v>0</v>
      </c>
      <c r="E209" s="54">
        <v>0</v>
      </c>
      <c r="F209" s="54">
        <v>0</v>
      </c>
      <c r="G209" s="54">
        <v>0</v>
      </c>
      <c r="H209" s="54">
        <v>0</v>
      </c>
      <c r="I209" s="54">
        <v>0</v>
      </c>
      <c r="J209" s="54">
        <v>0</v>
      </c>
      <c r="K209" s="54">
        <v>0</v>
      </c>
      <c r="L209" s="54">
        <v>0</v>
      </c>
      <c r="M209" s="54">
        <v>0</v>
      </c>
      <c r="N209" s="54">
        <v>0</v>
      </c>
      <c r="O209" s="54">
        <v>0</v>
      </c>
      <c r="P209" s="54">
        <v>0</v>
      </c>
      <c r="Q209" s="132">
        <v>0</v>
      </c>
      <c r="R209" s="132">
        <v>0</v>
      </c>
      <c r="S209" s="54">
        <v>0</v>
      </c>
      <c r="T209" s="54">
        <v>0</v>
      </c>
      <c r="U209" s="54">
        <v>0</v>
      </c>
      <c r="W209" s="54">
        <f t="shared" si="218"/>
        <v>0</v>
      </c>
      <c r="X209" s="54">
        <f t="shared" si="219"/>
        <v>0</v>
      </c>
      <c r="Y209" s="54">
        <f t="shared" si="220"/>
        <v>0</v>
      </c>
      <c r="Z209" s="58">
        <f t="shared" si="221"/>
        <v>0</v>
      </c>
      <c r="AA209" s="58">
        <f t="shared" ca="1" si="222"/>
        <v>0</v>
      </c>
      <c r="AB209" s="45" t="s">
        <v>9</v>
      </c>
      <c r="AD209" s="242">
        <f t="shared" si="223"/>
        <v>0</v>
      </c>
      <c r="AE209" s="242">
        <f t="shared" ca="1" si="224"/>
        <v>0</v>
      </c>
    </row>
    <row r="210" spans="1:31" ht="15.95" customHeight="1" outlineLevel="1" x14ac:dyDescent="0.2">
      <c r="A210" s="63" t="s">
        <v>134</v>
      </c>
      <c r="B210" s="54">
        <v>0</v>
      </c>
      <c r="C210" s="54">
        <v>0</v>
      </c>
      <c r="D210" s="54">
        <v>0</v>
      </c>
      <c r="E210" s="54">
        <v>0</v>
      </c>
      <c r="F210" s="54">
        <v>0</v>
      </c>
      <c r="G210" s="54">
        <v>0</v>
      </c>
      <c r="H210" s="54">
        <v>0</v>
      </c>
      <c r="I210" s="54">
        <v>0</v>
      </c>
      <c r="J210" s="54">
        <v>0</v>
      </c>
      <c r="K210" s="54">
        <v>0</v>
      </c>
      <c r="L210" s="54">
        <v>0</v>
      </c>
      <c r="M210" s="54">
        <v>0</v>
      </c>
      <c r="N210" s="54">
        <v>0</v>
      </c>
      <c r="O210" s="54">
        <v>0</v>
      </c>
      <c r="P210" s="54">
        <v>0</v>
      </c>
      <c r="Q210" s="54">
        <v>0</v>
      </c>
      <c r="R210" s="54">
        <v>0</v>
      </c>
      <c r="S210" s="54">
        <v>0</v>
      </c>
      <c r="T210" s="54">
        <v>0</v>
      </c>
      <c r="U210" s="54">
        <v>0</v>
      </c>
      <c r="W210" s="54">
        <f t="shared" si="218"/>
        <v>0</v>
      </c>
      <c r="X210" s="54">
        <f t="shared" si="219"/>
        <v>0</v>
      </c>
      <c r="Y210" s="54">
        <f t="shared" si="220"/>
        <v>0</v>
      </c>
      <c r="Z210" s="58">
        <f t="shared" si="221"/>
        <v>0</v>
      </c>
      <c r="AA210" s="58">
        <f t="shared" ca="1" si="222"/>
        <v>0</v>
      </c>
      <c r="AB210" s="45" t="s">
        <v>9</v>
      </c>
      <c r="AD210" s="242">
        <f t="shared" si="223"/>
        <v>0</v>
      </c>
      <c r="AE210" s="242">
        <f t="shared" ca="1" si="224"/>
        <v>0</v>
      </c>
    </row>
    <row r="211" spans="1:31" ht="15.95" customHeight="1" outlineLevel="1" x14ac:dyDescent="0.2">
      <c r="A211" s="63" t="s">
        <v>137</v>
      </c>
      <c r="B211" s="54">
        <v>0</v>
      </c>
      <c r="C211" s="54">
        <v>0</v>
      </c>
      <c r="D211" s="54">
        <v>0</v>
      </c>
      <c r="E211" s="54">
        <v>0</v>
      </c>
      <c r="F211" s="54">
        <v>0</v>
      </c>
      <c r="G211" s="54">
        <v>0</v>
      </c>
      <c r="H211" s="54">
        <v>0</v>
      </c>
      <c r="I211" s="54">
        <v>0</v>
      </c>
      <c r="J211" s="54">
        <v>0</v>
      </c>
      <c r="K211" s="54">
        <v>0</v>
      </c>
      <c r="L211" s="54">
        <v>0</v>
      </c>
      <c r="M211" s="54">
        <v>0</v>
      </c>
      <c r="N211" s="54">
        <v>0</v>
      </c>
      <c r="O211" s="54">
        <v>0</v>
      </c>
      <c r="P211" s="54">
        <v>0</v>
      </c>
      <c r="Q211" s="132">
        <v>0</v>
      </c>
      <c r="R211" s="132">
        <v>0</v>
      </c>
      <c r="S211" s="54">
        <v>0</v>
      </c>
      <c r="T211" s="54">
        <v>0</v>
      </c>
      <c r="U211" s="54">
        <v>0</v>
      </c>
      <c r="W211" s="54">
        <f t="shared" si="218"/>
        <v>0</v>
      </c>
      <c r="X211" s="54">
        <f t="shared" si="219"/>
        <v>0</v>
      </c>
      <c r="Y211" s="54">
        <f t="shared" si="220"/>
        <v>0</v>
      </c>
      <c r="Z211" s="58">
        <f t="shared" si="221"/>
        <v>0</v>
      </c>
      <c r="AA211" s="58">
        <f t="shared" ca="1" si="222"/>
        <v>0</v>
      </c>
      <c r="AB211" s="45" t="s">
        <v>9</v>
      </c>
      <c r="AD211" s="242">
        <f t="shared" si="223"/>
        <v>0</v>
      </c>
      <c r="AE211" s="242">
        <f t="shared" ca="1" si="224"/>
        <v>0</v>
      </c>
    </row>
    <row r="212" spans="1:31" ht="15.95" customHeight="1" outlineLevel="1" x14ac:dyDescent="0.2">
      <c r="A212" s="63" t="s">
        <v>146</v>
      </c>
      <c r="B212" s="54">
        <v>0</v>
      </c>
      <c r="C212" s="54">
        <v>0</v>
      </c>
      <c r="D212" s="54">
        <v>0</v>
      </c>
      <c r="E212" s="54">
        <v>0</v>
      </c>
      <c r="F212" s="54">
        <v>0</v>
      </c>
      <c r="G212" s="54">
        <v>0</v>
      </c>
      <c r="H212" s="54">
        <v>0</v>
      </c>
      <c r="I212" s="54">
        <v>0</v>
      </c>
      <c r="J212" s="54">
        <v>0</v>
      </c>
      <c r="K212" s="54">
        <v>0</v>
      </c>
      <c r="L212" s="54">
        <v>0</v>
      </c>
      <c r="M212" s="54">
        <v>0</v>
      </c>
      <c r="N212" s="54">
        <v>0</v>
      </c>
      <c r="O212" s="54">
        <v>0</v>
      </c>
      <c r="P212" s="54">
        <v>0</v>
      </c>
      <c r="Q212" s="132">
        <v>0</v>
      </c>
      <c r="R212" s="132">
        <v>0</v>
      </c>
      <c r="S212" s="54">
        <v>0</v>
      </c>
      <c r="T212" s="54">
        <v>0</v>
      </c>
      <c r="U212" s="54">
        <v>0</v>
      </c>
      <c r="W212" s="54">
        <f t="shared" si="218"/>
        <v>0</v>
      </c>
      <c r="X212" s="54">
        <f t="shared" si="219"/>
        <v>0</v>
      </c>
      <c r="Y212" s="54">
        <f t="shared" si="220"/>
        <v>0</v>
      </c>
      <c r="Z212" s="58">
        <f t="shared" si="221"/>
        <v>0</v>
      </c>
      <c r="AA212" s="58">
        <f t="shared" ca="1" si="222"/>
        <v>0</v>
      </c>
      <c r="AB212" s="45" t="s">
        <v>9</v>
      </c>
      <c r="AD212" s="242">
        <f t="shared" si="223"/>
        <v>0</v>
      </c>
      <c r="AE212" s="242">
        <f t="shared" ca="1" si="224"/>
        <v>0</v>
      </c>
    </row>
    <row r="213" spans="1:31" ht="15.95" customHeight="1" outlineLevel="1" x14ac:dyDescent="0.2">
      <c r="A213" s="63" t="s">
        <v>138</v>
      </c>
      <c r="B213" s="54">
        <v>0</v>
      </c>
      <c r="C213" s="54">
        <v>0</v>
      </c>
      <c r="D213" s="54">
        <v>0</v>
      </c>
      <c r="E213" s="54">
        <v>0</v>
      </c>
      <c r="F213" s="54">
        <v>0</v>
      </c>
      <c r="G213" s="54">
        <v>0</v>
      </c>
      <c r="H213" s="54">
        <v>0</v>
      </c>
      <c r="I213" s="54">
        <v>0</v>
      </c>
      <c r="J213" s="54">
        <v>0</v>
      </c>
      <c r="K213" s="54">
        <v>0</v>
      </c>
      <c r="L213" s="54">
        <v>0</v>
      </c>
      <c r="M213" s="54">
        <v>0</v>
      </c>
      <c r="N213" s="54">
        <v>0</v>
      </c>
      <c r="O213" s="54">
        <v>0</v>
      </c>
      <c r="P213" s="54">
        <v>0</v>
      </c>
      <c r="Q213" s="132">
        <v>0</v>
      </c>
      <c r="R213" s="132">
        <v>0</v>
      </c>
      <c r="S213" s="54">
        <v>0</v>
      </c>
      <c r="T213" s="54">
        <v>0</v>
      </c>
      <c r="U213" s="54">
        <v>0</v>
      </c>
      <c r="W213" s="54">
        <f t="shared" si="218"/>
        <v>0</v>
      </c>
      <c r="X213" s="54">
        <f t="shared" si="219"/>
        <v>0</v>
      </c>
      <c r="Y213" s="54">
        <f t="shared" si="220"/>
        <v>0</v>
      </c>
      <c r="Z213" s="58">
        <f t="shared" si="221"/>
        <v>0</v>
      </c>
      <c r="AA213" s="58">
        <f t="shared" ca="1" si="222"/>
        <v>0</v>
      </c>
      <c r="AB213" s="45" t="s">
        <v>9</v>
      </c>
      <c r="AD213" s="242">
        <f t="shared" si="223"/>
        <v>0</v>
      </c>
      <c r="AE213" s="242">
        <f t="shared" ca="1" si="224"/>
        <v>0</v>
      </c>
    </row>
    <row r="214" spans="1:31" ht="15.95" customHeight="1" outlineLevel="1" x14ac:dyDescent="0.2">
      <c r="A214" s="63" t="s">
        <v>139</v>
      </c>
      <c r="B214" s="54">
        <v>0</v>
      </c>
      <c r="C214" s="54">
        <v>0</v>
      </c>
      <c r="D214" s="54">
        <v>0</v>
      </c>
      <c r="E214" s="54">
        <v>0</v>
      </c>
      <c r="F214" s="54">
        <v>0</v>
      </c>
      <c r="G214" s="54">
        <v>0</v>
      </c>
      <c r="H214" s="54">
        <v>0</v>
      </c>
      <c r="I214" s="54">
        <v>0</v>
      </c>
      <c r="J214" s="54">
        <v>0</v>
      </c>
      <c r="K214" s="54">
        <v>0</v>
      </c>
      <c r="L214" s="54">
        <v>0</v>
      </c>
      <c r="M214" s="54">
        <v>0</v>
      </c>
      <c r="N214" s="54">
        <v>0</v>
      </c>
      <c r="O214" s="54">
        <v>0</v>
      </c>
      <c r="P214" s="54">
        <v>0</v>
      </c>
      <c r="Q214" s="132">
        <v>0</v>
      </c>
      <c r="R214" s="132">
        <v>0</v>
      </c>
      <c r="S214" s="54">
        <v>0</v>
      </c>
      <c r="T214" s="54">
        <v>0</v>
      </c>
      <c r="U214" s="54">
        <v>0</v>
      </c>
      <c r="W214" s="54">
        <f t="shared" si="218"/>
        <v>0</v>
      </c>
      <c r="X214" s="54">
        <f t="shared" si="219"/>
        <v>0</v>
      </c>
      <c r="Y214" s="54">
        <f t="shared" si="220"/>
        <v>0</v>
      </c>
      <c r="Z214" s="58">
        <f t="shared" si="221"/>
        <v>0</v>
      </c>
      <c r="AA214" s="58">
        <f t="shared" ca="1" si="222"/>
        <v>0</v>
      </c>
      <c r="AB214" s="45" t="s">
        <v>9</v>
      </c>
      <c r="AD214" s="242">
        <f t="shared" si="223"/>
        <v>0</v>
      </c>
      <c r="AE214" s="242">
        <f t="shared" ca="1" si="224"/>
        <v>0</v>
      </c>
    </row>
    <row r="215" spans="1:31" ht="15.95" customHeight="1" outlineLevel="1" x14ac:dyDescent="0.2">
      <c r="A215" s="63" t="s">
        <v>140</v>
      </c>
      <c r="B215" s="54">
        <v>0</v>
      </c>
      <c r="C215" s="54">
        <v>0</v>
      </c>
      <c r="D215" s="54">
        <v>0</v>
      </c>
      <c r="E215" s="54">
        <v>0</v>
      </c>
      <c r="F215" s="54">
        <v>0</v>
      </c>
      <c r="G215" s="54">
        <v>0</v>
      </c>
      <c r="H215" s="54">
        <v>0</v>
      </c>
      <c r="I215" s="54">
        <v>0</v>
      </c>
      <c r="J215" s="54">
        <v>0</v>
      </c>
      <c r="K215" s="54">
        <v>0</v>
      </c>
      <c r="L215" s="54">
        <v>0</v>
      </c>
      <c r="M215" s="54">
        <v>11</v>
      </c>
      <c r="N215" s="54">
        <v>11</v>
      </c>
      <c r="O215" s="54">
        <v>42</v>
      </c>
      <c r="P215" s="54">
        <v>42</v>
      </c>
      <c r="Q215" s="54">
        <v>42</v>
      </c>
      <c r="R215" s="54">
        <v>11</v>
      </c>
      <c r="S215" s="54">
        <v>11</v>
      </c>
      <c r="T215" s="54">
        <v>11</v>
      </c>
      <c r="U215" s="54">
        <v>11</v>
      </c>
      <c r="W215" s="54">
        <f t="shared" si="218"/>
        <v>0</v>
      </c>
      <c r="X215" s="54">
        <f t="shared" si="219"/>
        <v>0</v>
      </c>
      <c r="Y215" s="54">
        <f t="shared" si="220"/>
        <v>11</v>
      </c>
      <c r="Z215" s="58">
        <f t="shared" si="221"/>
        <v>42</v>
      </c>
      <c r="AA215" s="58">
        <f t="shared" ca="1" si="222"/>
        <v>11</v>
      </c>
      <c r="AB215" s="45" t="s">
        <v>9</v>
      </c>
      <c r="AD215" s="242">
        <f t="shared" si="223"/>
        <v>0</v>
      </c>
      <c r="AE215" s="242">
        <f t="shared" ca="1" si="224"/>
        <v>0</v>
      </c>
    </row>
    <row r="216" spans="1:31" ht="15.95" customHeight="1" outlineLevel="1" x14ac:dyDescent="0.2">
      <c r="A216" s="63" t="s">
        <v>142</v>
      </c>
      <c r="B216" s="54">
        <v>0</v>
      </c>
      <c r="C216" s="54">
        <v>0</v>
      </c>
      <c r="D216" s="54">
        <v>0</v>
      </c>
      <c r="E216" s="54">
        <v>0</v>
      </c>
      <c r="F216" s="54">
        <v>0</v>
      </c>
      <c r="G216" s="54">
        <v>0</v>
      </c>
      <c r="H216" s="54">
        <v>0</v>
      </c>
      <c r="I216" s="54">
        <v>0</v>
      </c>
      <c r="J216" s="54">
        <v>0</v>
      </c>
      <c r="K216" s="54">
        <v>0</v>
      </c>
      <c r="L216" s="54">
        <v>0</v>
      </c>
      <c r="M216" s="54">
        <v>0</v>
      </c>
      <c r="N216" s="54">
        <v>0</v>
      </c>
      <c r="O216" s="54">
        <v>0</v>
      </c>
      <c r="P216" s="54">
        <v>0</v>
      </c>
      <c r="Q216" s="132">
        <v>0</v>
      </c>
      <c r="R216" s="132">
        <v>0</v>
      </c>
      <c r="S216" s="54">
        <v>0</v>
      </c>
      <c r="T216" s="54">
        <v>0</v>
      </c>
      <c r="U216" s="54">
        <v>0</v>
      </c>
      <c r="W216" s="54">
        <f t="shared" si="218"/>
        <v>0</v>
      </c>
      <c r="X216" s="54">
        <f t="shared" si="219"/>
        <v>0</v>
      </c>
      <c r="Y216" s="54">
        <f t="shared" si="220"/>
        <v>0</v>
      </c>
      <c r="Z216" s="58">
        <f t="shared" si="221"/>
        <v>0</v>
      </c>
      <c r="AA216" s="58">
        <f t="shared" ca="1" si="222"/>
        <v>0</v>
      </c>
      <c r="AB216" s="45" t="s">
        <v>9</v>
      </c>
      <c r="AD216" s="242">
        <f t="shared" si="223"/>
        <v>0</v>
      </c>
      <c r="AE216" s="242">
        <f t="shared" ca="1" si="224"/>
        <v>0</v>
      </c>
    </row>
    <row r="217" spans="1:31" ht="15.95" customHeight="1" outlineLevel="1" x14ac:dyDescent="0.2">
      <c r="A217" s="63" t="s">
        <v>180</v>
      </c>
      <c r="B217" s="54">
        <v>47999</v>
      </c>
      <c r="C217" s="54">
        <v>131769</v>
      </c>
      <c r="D217" s="54">
        <v>325924</v>
      </c>
      <c r="E217" s="54">
        <v>640449</v>
      </c>
      <c r="F217" s="54">
        <v>784689</v>
      </c>
      <c r="G217" s="54">
        <v>923361</v>
      </c>
      <c r="H217" s="54">
        <v>1150880</v>
      </c>
      <c r="I217" s="54">
        <v>1362674</v>
      </c>
      <c r="J217" s="54">
        <v>1647916</v>
      </c>
      <c r="K217" s="54">
        <v>1697748</v>
      </c>
      <c r="L217" s="54">
        <v>1730455</v>
      </c>
      <c r="M217" s="54">
        <v>1781891</v>
      </c>
      <c r="N217" s="54">
        <v>1813389</v>
      </c>
      <c r="O217" s="54">
        <v>1815509</v>
      </c>
      <c r="P217" s="54">
        <v>1800389</v>
      </c>
      <c r="Q217" s="54">
        <v>1804202</v>
      </c>
      <c r="R217" s="54">
        <v>1847892</v>
      </c>
      <c r="S217" s="54">
        <v>1869442</v>
      </c>
      <c r="T217" s="54">
        <v>1867687</v>
      </c>
      <c r="U217" s="54">
        <v>1875061</v>
      </c>
      <c r="W217" s="54">
        <f t="shared" si="218"/>
        <v>640449</v>
      </c>
      <c r="X217" s="54">
        <f t="shared" si="219"/>
        <v>1362674</v>
      </c>
      <c r="Y217" s="54">
        <f t="shared" si="220"/>
        <v>1781891</v>
      </c>
      <c r="Z217" s="58">
        <f t="shared" si="221"/>
        <v>1804202</v>
      </c>
      <c r="AA217" s="58">
        <f t="shared" ca="1" si="222"/>
        <v>1875061</v>
      </c>
      <c r="AB217" s="45" t="s">
        <v>9</v>
      </c>
      <c r="AD217" s="242">
        <f t="shared" si="223"/>
        <v>0</v>
      </c>
      <c r="AE217" s="242">
        <f t="shared" ca="1" si="224"/>
        <v>0</v>
      </c>
    </row>
    <row r="218" spans="1:31" ht="15.95" customHeight="1" outlineLevel="1" x14ac:dyDescent="0.2">
      <c r="A218" s="63" t="s">
        <v>143</v>
      </c>
      <c r="B218" s="54">
        <v>0</v>
      </c>
      <c r="C218" s="54">
        <v>0</v>
      </c>
      <c r="D218" s="54">
        <v>0</v>
      </c>
      <c r="E218" s="54">
        <v>0</v>
      </c>
      <c r="F218" s="54">
        <v>0</v>
      </c>
      <c r="G218" s="54">
        <v>0</v>
      </c>
      <c r="H218" s="54">
        <v>0</v>
      </c>
      <c r="I218" s="54">
        <v>0</v>
      </c>
      <c r="J218" s="54">
        <v>0</v>
      </c>
      <c r="K218" s="54">
        <v>0</v>
      </c>
      <c r="L218" s="54">
        <v>0</v>
      </c>
      <c r="M218" s="54">
        <v>0</v>
      </c>
      <c r="N218" s="54">
        <v>0</v>
      </c>
      <c r="O218" s="54">
        <v>0</v>
      </c>
      <c r="P218" s="54">
        <v>0</v>
      </c>
      <c r="Q218" s="132">
        <v>0</v>
      </c>
      <c r="R218" s="132">
        <v>0</v>
      </c>
      <c r="S218" s="54">
        <v>0</v>
      </c>
      <c r="T218" s="54">
        <v>0</v>
      </c>
      <c r="U218" s="54">
        <v>0</v>
      </c>
      <c r="W218" s="54">
        <f t="shared" si="218"/>
        <v>0</v>
      </c>
      <c r="X218" s="54">
        <f t="shared" si="219"/>
        <v>0</v>
      </c>
      <c r="Y218" s="54">
        <f t="shared" si="220"/>
        <v>0</v>
      </c>
      <c r="Z218" s="58">
        <f t="shared" si="221"/>
        <v>0</v>
      </c>
      <c r="AA218" s="58">
        <f t="shared" ca="1" si="222"/>
        <v>0</v>
      </c>
      <c r="AB218" s="45" t="s">
        <v>9</v>
      </c>
      <c r="AD218" s="242">
        <f t="shared" si="223"/>
        <v>0</v>
      </c>
      <c r="AE218" s="242">
        <f t="shared" ca="1" si="224"/>
        <v>0</v>
      </c>
    </row>
    <row r="219" spans="1:31" ht="15.95" customHeight="1" outlineLevel="1" x14ac:dyDescent="0.2">
      <c r="A219" s="63" t="s">
        <v>147</v>
      </c>
      <c r="B219" s="54">
        <v>0</v>
      </c>
      <c r="C219" s="54">
        <v>0</v>
      </c>
      <c r="D219" s="54">
        <v>0</v>
      </c>
      <c r="E219" s="54">
        <v>0</v>
      </c>
      <c r="F219" s="54">
        <v>0</v>
      </c>
      <c r="G219" s="54">
        <v>0</v>
      </c>
      <c r="H219" s="54">
        <v>0</v>
      </c>
      <c r="I219" s="54">
        <v>0</v>
      </c>
      <c r="J219" s="54">
        <v>0</v>
      </c>
      <c r="K219" s="54">
        <v>0</v>
      </c>
      <c r="L219" s="54">
        <v>0</v>
      </c>
      <c r="M219" s="54">
        <v>0</v>
      </c>
      <c r="N219" s="54">
        <v>0</v>
      </c>
      <c r="O219" s="54">
        <v>0</v>
      </c>
      <c r="P219" s="54">
        <v>0</v>
      </c>
      <c r="Q219" s="132">
        <v>0</v>
      </c>
      <c r="R219" s="132">
        <v>0</v>
      </c>
      <c r="S219" s="54">
        <v>0</v>
      </c>
      <c r="T219" s="54">
        <v>0</v>
      </c>
      <c r="U219" s="54">
        <v>0</v>
      </c>
      <c r="W219" s="54">
        <f t="shared" si="218"/>
        <v>0</v>
      </c>
      <c r="X219" s="54">
        <f t="shared" si="219"/>
        <v>0</v>
      </c>
      <c r="Y219" s="54">
        <f t="shared" si="220"/>
        <v>0</v>
      </c>
      <c r="Z219" s="58">
        <f t="shared" si="221"/>
        <v>0</v>
      </c>
      <c r="AA219" s="58">
        <f t="shared" ca="1" si="222"/>
        <v>0</v>
      </c>
      <c r="AB219" s="45" t="s">
        <v>9</v>
      </c>
      <c r="AD219" s="242">
        <f t="shared" si="223"/>
        <v>0</v>
      </c>
      <c r="AE219" s="242">
        <f t="shared" ca="1" si="224"/>
        <v>0</v>
      </c>
    </row>
    <row r="220" spans="1:31" ht="15.95" customHeight="1" outlineLevel="1" x14ac:dyDescent="0.2">
      <c r="A220" s="63" t="s">
        <v>148</v>
      </c>
      <c r="B220" s="54">
        <v>0</v>
      </c>
      <c r="C220" s="54">
        <v>0</v>
      </c>
      <c r="D220" s="54">
        <v>0</v>
      </c>
      <c r="E220" s="54">
        <v>534</v>
      </c>
      <c r="F220" s="54">
        <v>495</v>
      </c>
      <c r="G220" s="54">
        <v>447</v>
      </c>
      <c r="H220" s="54">
        <v>426</v>
      </c>
      <c r="I220" s="54">
        <v>391</v>
      </c>
      <c r="J220" s="54">
        <v>848</v>
      </c>
      <c r="K220" s="54">
        <v>750</v>
      </c>
      <c r="L220" s="54">
        <v>661</v>
      </c>
      <c r="M220" s="54">
        <v>562</v>
      </c>
      <c r="N220" s="54">
        <v>463</v>
      </c>
      <c r="O220" s="54">
        <v>1926</v>
      </c>
      <c r="P220" s="54">
        <v>1829</v>
      </c>
      <c r="Q220" s="54">
        <v>1731</v>
      </c>
      <c r="R220" s="54">
        <v>1633</v>
      </c>
      <c r="S220" s="54">
        <v>1532</v>
      </c>
      <c r="T220" s="54">
        <v>1434</v>
      </c>
      <c r="U220" s="54">
        <v>1336</v>
      </c>
      <c r="W220" s="54">
        <f t="shared" si="218"/>
        <v>534</v>
      </c>
      <c r="X220" s="54">
        <f t="shared" si="219"/>
        <v>391</v>
      </c>
      <c r="Y220" s="54">
        <f t="shared" si="220"/>
        <v>562</v>
      </c>
      <c r="Z220" s="58">
        <f t="shared" si="221"/>
        <v>1731</v>
      </c>
      <c r="AA220" s="58">
        <f t="shared" ca="1" si="222"/>
        <v>1336</v>
      </c>
      <c r="AB220" s="45" t="s">
        <v>9</v>
      </c>
      <c r="AD220" s="242">
        <f t="shared" si="223"/>
        <v>0</v>
      </c>
      <c r="AE220" s="242">
        <f t="shared" ca="1" si="224"/>
        <v>0</v>
      </c>
    </row>
    <row r="221" spans="1:31" ht="15.95" customHeight="1" outlineLevel="1" x14ac:dyDescent="0.2">
      <c r="A221" s="63" t="s">
        <v>149</v>
      </c>
      <c r="B221" s="54">
        <v>0</v>
      </c>
      <c r="C221" s="54">
        <v>0</v>
      </c>
      <c r="D221" s="54">
        <v>0</v>
      </c>
      <c r="E221" s="54">
        <v>0</v>
      </c>
      <c r="F221" s="54">
        <v>0</v>
      </c>
      <c r="G221" s="54">
        <v>0</v>
      </c>
      <c r="H221" s="54">
        <v>0</v>
      </c>
      <c r="I221" s="54">
        <v>0</v>
      </c>
      <c r="J221" s="54">
        <v>0</v>
      </c>
      <c r="K221" s="54">
        <v>0</v>
      </c>
      <c r="L221" s="54">
        <v>0</v>
      </c>
      <c r="M221" s="54">
        <v>0</v>
      </c>
      <c r="N221" s="54">
        <v>0</v>
      </c>
      <c r="O221" s="54">
        <v>0</v>
      </c>
      <c r="P221" s="54">
        <v>0</v>
      </c>
      <c r="Q221" s="132">
        <v>0</v>
      </c>
      <c r="R221" s="132">
        <v>0</v>
      </c>
      <c r="S221" s="54">
        <v>0</v>
      </c>
      <c r="T221" s="54">
        <v>0</v>
      </c>
      <c r="U221" s="54">
        <v>0</v>
      </c>
      <c r="W221" s="54">
        <f t="shared" si="218"/>
        <v>0</v>
      </c>
      <c r="X221" s="54">
        <f t="shared" si="219"/>
        <v>0</v>
      </c>
      <c r="Y221" s="54">
        <f t="shared" si="220"/>
        <v>0</v>
      </c>
      <c r="Z221" s="58">
        <f t="shared" si="221"/>
        <v>0</v>
      </c>
      <c r="AA221" s="58">
        <f t="shared" ca="1" si="222"/>
        <v>0</v>
      </c>
      <c r="AB221" s="45" t="s">
        <v>9</v>
      </c>
      <c r="AD221" s="242">
        <f t="shared" si="223"/>
        <v>0</v>
      </c>
      <c r="AE221" s="242">
        <f t="shared" ca="1" si="224"/>
        <v>0</v>
      </c>
    </row>
    <row r="222" spans="1:31" ht="15.95" customHeight="1" x14ac:dyDescent="0.2">
      <c r="A222" s="43" t="s">
        <v>150</v>
      </c>
      <c r="B222" s="44">
        <f t="shared" ref="B222:H222" si="231">B223+B238+B254</f>
        <v>702044</v>
      </c>
      <c r="C222" s="44">
        <f t="shared" si="231"/>
        <v>776135</v>
      </c>
      <c r="D222" s="44">
        <f t="shared" si="231"/>
        <v>869337</v>
      </c>
      <c r="E222" s="44">
        <f t="shared" si="231"/>
        <v>1057708</v>
      </c>
      <c r="F222" s="44">
        <f t="shared" si="231"/>
        <v>1108149</v>
      </c>
      <c r="G222" s="44">
        <f t="shared" si="231"/>
        <v>1164204</v>
      </c>
      <c r="H222" s="44">
        <f t="shared" si="231"/>
        <v>1260552</v>
      </c>
      <c r="I222" s="44">
        <f t="shared" ref="I222:J222" si="232">I223+I238+I254</f>
        <v>1382949</v>
      </c>
      <c r="J222" s="44">
        <f t="shared" si="232"/>
        <v>1821351</v>
      </c>
      <c r="K222" s="44">
        <f t="shared" ref="K222:L222" si="233">K223+K238+K254</f>
        <v>1953967</v>
      </c>
      <c r="L222" s="44">
        <f t="shared" si="233"/>
        <v>2002259</v>
      </c>
      <c r="M222" s="44">
        <f t="shared" ref="M222:N222" si="234">M223+M238+M254</f>
        <v>2037872</v>
      </c>
      <c r="N222" s="44">
        <f t="shared" si="234"/>
        <v>2078929</v>
      </c>
      <c r="O222" s="44">
        <f t="shared" ref="O222:S222" si="235">O223+O238+O254</f>
        <v>2067458</v>
      </c>
      <c r="P222" s="44">
        <f t="shared" si="235"/>
        <v>2069510</v>
      </c>
      <c r="Q222" s="44">
        <f t="shared" si="235"/>
        <v>2066592</v>
      </c>
      <c r="R222" s="44">
        <f t="shared" si="235"/>
        <v>2098173</v>
      </c>
      <c r="S222" s="44">
        <f t="shared" si="235"/>
        <v>2135071</v>
      </c>
      <c r="T222" s="44">
        <f t="shared" ref="T222:U222" si="236">T223+T238+T254</f>
        <v>2115240</v>
      </c>
      <c r="U222" s="44">
        <f t="shared" si="236"/>
        <v>2141101</v>
      </c>
      <c r="W222" s="44">
        <f t="shared" ref="W222:W253" si="237">E222</f>
        <v>1057708</v>
      </c>
      <c r="X222" s="44">
        <f t="shared" ref="X222:X253" si="238">I222</f>
        <v>1382949</v>
      </c>
      <c r="Y222" s="44">
        <f t="shared" ref="Y222:Y253" si="239">M222</f>
        <v>2037872</v>
      </c>
      <c r="Z222" s="44">
        <f t="shared" ref="Z222:Z253" si="240">Q222</f>
        <v>2066592</v>
      </c>
      <c r="AA222" s="44">
        <f t="shared" ref="AA222:AA253" ca="1" si="241">OFFSET(V222,0,-1)</f>
        <v>2141101</v>
      </c>
      <c r="AB222" s="45" t="s">
        <v>9</v>
      </c>
      <c r="AD222" s="242">
        <f t="shared" si="223"/>
        <v>0</v>
      </c>
      <c r="AE222" s="242">
        <f t="shared" ca="1" si="224"/>
        <v>0</v>
      </c>
    </row>
    <row r="223" spans="1:31" ht="15.95" customHeight="1" outlineLevel="1" x14ac:dyDescent="0.2">
      <c r="A223" s="61" t="s">
        <v>151</v>
      </c>
      <c r="B223" s="62">
        <v>1243</v>
      </c>
      <c r="C223" s="62">
        <v>12379</v>
      </c>
      <c r="D223" s="62">
        <v>6398</v>
      </c>
      <c r="E223" s="62">
        <v>60881</v>
      </c>
      <c r="F223" s="62">
        <v>11210</v>
      </c>
      <c r="G223" s="62">
        <v>35409</v>
      </c>
      <c r="H223" s="62">
        <v>26118</v>
      </c>
      <c r="I223" s="62">
        <f t="shared" ref="I223:N223" si="242">SUM(I224:I237)</f>
        <v>32404</v>
      </c>
      <c r="J223" s="62">
        <f t="shared" si="242"/>
        <v>162991</v>
      </c>
      <c r="K223" s="62">
        <f t="shared" si="242"/>
        <v>109095</v>
      </c>
      <c r="L223" s="62">
        <f t="shared" si="242"/>
        <v>94118</v>
      </c>
      <c r="M223" s="62">
        <f t="shared" si="242"/>
        <v>111095</v>
      </c>
      <c r="N223" s="62">
        <f t="shared" si="242"/>
        <v>107067</v>
      </c>
      <c r="O223" s="62">
        <f t="shared" ref="O223:S223" si="243">SUM(O224:O237)</f>
        <v>102223</v>
      </c>
      <c r="P223" s="62">
        <f t="shared" si="243"/>
        <v>149453</v>
      </c>
      <c r="Q223" s="62">
        <f t="shared" si="243"/>
        <v>138570</v>
      </c>
      <c r="R223" s="62">
        <f t="shared" si="243"/>
        <v>137717</v>
      </c>
      <c r="S223" s="62">
        <f t="shared" si="243"/>
        <v>139350</v>
      </c>
      <c r="T223" s="62">
        <f t="shared" ref="T223:U223" si="244">SUM(T224:T237)</f>
        <v>148123</v>
      </c>
      <c r="U223" s="62">
        <f t="shared" si="244"/>
        <v>162120</v>
      </c>
      <c r="W223" s="62">
        <f t="shared" si="237"/>
        <v>60881</v>
      </c>
      <c r="X223" s="62">
        <f t="shared" si="238"/>
        <v>32404</v>
      </c>
      <c r="Y223" s="62">
        <f t="shared" si="239"/>
        <v>111095</v>
      </c>
      <c r="Z223" s="62">
        <f t="shared" si="240"/>
        <v>138570</v>
      </c>
      <c r="AA223" s="62">
        <f t="shared" ca="1" si="241"/>
        <v>162120</v>
      </c>
      <c r="AB223" s="45" t="s">
        <v>9</v>
      </c>
      <c r="AD223" s="242">
        <f t="shared" si="223"/>
        <v>0</v>
      </c>
      <c r="AE223" s="242">
        <f t="shared" ca="1" si="224"/>
        <v>0</v>
      </c>
    </row>
    <row r="224" spans="1:31" ht="15.95" customHeight="1" outlineLevel="1" x14ac:dyDescent="0.2">
      <c r="A224" s="63" t="s">
        <v>152</v>
      </c>
      <c r="B224" s="54">
        <v>0</v>
      </c>
      <c r="C224" s="54">
        <v>0</v>
      </c>
      <c r="D224" s="54">
        <v>0</v>
      </c>
      <c r="E224" s="54">
        <v>146</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W224" s="54">
        <f t="shared" si="237"/>
        <v>146</v>
      </c>
      <c r="X224" s="54">
        <f t="shared" si="238"/>
        <v>0</v>
      </c>
      <c r="Y224" s="54">
        <f t="shared" si="239"/>
        <v>0</v>
      </c>
      <c r="Z224" s="54">
        <f t="shared" si="240"/>
        <v>0</v>
      </c>
      <c r="AA224" s="54">
        <f t="shared" ca="1" si="241"/>
        <v>0</v>
      </c>
      <c r="AB224" s="45" t="s">
        <v>9</v>
      </c>
      <c r="AD224" s="242">
        <f t="shared" si="223"/>
        <v>0</v>
      </c>
      <c r="AE224" s="242">
        <f t="shared" ca="1" si="224"/>
        <v>0</v>
      </c>
    </row>
    <row r="225" spans="1:31" ht="15.95" customHeight="1" outlineLevel="1" x14ac:dyDescent="0.2">
      <c r="A225" s="63" t="s">
        <v>153</v>
      </c>
      <c r="B225" s="54">
        <v>-744</v>
      </c>
      <c r="C225" s="54">
        <v>10248</v>
      </c>
      <c r="D225" s="54">
        <v>-714</v>
      </c>
      <c r="E225" s="54">
        <v>10791</v>
      </c>
      <c r="F225" s="54">
        <v>-498</v>
      </c>
      <c r="G225" s="54">
        <v>10506</v>
      </c>
      <c r="H225" s="54">
        <v>-489</v>
      </c>
      <c r="I225" s="54">
        <v>11378</v>
      </c>
      <c r="J225" s="54">
        <v>-194</v>
      </c>
      <c r="K225" s="54">
        <v>11968</v>
      </c>
      <c r="L225" s="54">
        <v>-289</v>
      </c>
      <c r="M225" s="54">
        <v>12819</v>
      </c>
      <c r="N225" s="54">
        <v>20449</v>
      </c>
      <c r="O225" s="54">
        <v>39499</v>
      </c>
      <c r="P225" s="54">
        <v>45814</v>
      </c>
      <c r="Q225" s="132">
        <v>65244</v>
      </c>
      <c r="R225" s="132">
        <v>70640</v>
      </c>
      <c r="S225" s="54">
        <v>84827</v>
      </c>
      <c r="T225" s="54">
        <v>89197</v>
      </c>
      <c r="U225" s="54">
        <v>103125</v>
      </c>
      <c r="W225" s="54">
        <f t="shared" si="237"/>
        <v>10791</v>
      </c>
      <c r="X225" s="54">
        <f t="shared" si="238"/>
        <v>11378</v>
      </c>
      <c r="Y225" s="54">
        <f t="shared" si="239"/>
        <v>12819</v>
      </c>
      <c r="Z225" s="54">
        <f t="shared" si="240"/>
        <v>65244</v>
      </c>
      <c r="AA225" s="54">
        <f t="shared" ca="1" si="241"/>
        <v>103125</v>
      </c>
      <c r="AB225" s="45" t="s">
        <v>9</v>
      </c>
      <c r="AD225" s="242">
        <f t="shared" si="223"/>
        <v>0</v>
      </c>
      <c r="AE225" s="242">
        <f t="shared" ca="1" si="224"/>
        <v>0</v>
      </c>
    </row>
    <row r="226" spans="1:31" ht="15.95" customHeight="1" outlineLevel="1" x14ac:dyDescent="0.2">
      <c r="A226" s="63" t="s">
        <v>182</v>
      </c>
      <c r="B226" s="54">
        <v>0</v>
      </c>
      <c r="C226" s="54">
        <v>0</v>
      </c>
      <c r="D226" s="54">
        <v>0</v>
      </c>
      <c r="E226" s="54">
        <v>0</v>
      </c>
      <c r="F226" s="54">
        <v>152</v>
      </c>
      <c r="G226" s="54">
        <v>150</v>
      </c>
      <c r="H226" s="54">
        <v>180</v>
      </c>
      <c r="I226" s="54">
        <v>107</v>
      </c>
      <c r="J226" s="54">
        <v>385</v>
      </c>
      <c r="K226" s="54">
        <v>389</v>
      </c>
      <c r="L226" s="54">
        <v>397</v>
      </c>
      <c r="M226" s="54">
        <v>405</v>
      </c>
      <c r="N226" s="54">
        <v>414</v>
      </c>
      <c r="O226" s="54">
        <v>338</v>
      </c>
      <c r="P226" s="54">
        <v>345</v>
      </c>
      <c r="Q226" s="54">
        <v>353</v>
      </c>
      <c r="R226" s="54">
        <v>361</v>
      </c>
      <c r="S226" s="54">
        <v>369</v>
      </c>
      <c r="T226" s="54">
        <v>377</v>
      </c>
      <c r="U226" s="54">
        <v>386</v>
      </c>
      <c r="W226" s="54">
        <f t="shared" si="237"/>
        <v>0</v>
      </c>
      <c r="X226" s="54">
        <f t="shared" si="238"/>
        <v>107</v>
      </c>
      <c r="Y226" s="54">
        <f t="shared" si="239"/>
        <v>405</v>
      </c>
      <c r="Z226" s="54">
        <f t="shared" si="240"/>
        <v>353</v>
      </c>
      <c r="AA226" s="54">
        <f t="shared" ca="1" si="241"/>
        <v>386</v>
      </c>
      <c r="AB226" s="45" t="s">
        <v>9</v>
      </c>
      <c r="AD226" s="242">
        <f t="shared" si="223"/>
        <v>0</v>
      </c>
      <c r="AE226" s="242">
        <f t="shared" ca="1" si="224"/>
        <v>0</v>
      </c>
    </row>
    <row r="227" spans="1:31" ht="15.95" customHeight="1" outlineLevel="1" x14ac:dyDescent="0.2">
      <c r="A227" s="63" t="s">
        <v>154</v>
      </c>
      <c r="B227" s="54">
        <v>873</v>
      </c>
      <c r="C227" s="54">
        <v>1407</v>
      </c>
      <c r="D227" s="54">
        <v>543</v>
      </c>
      <c r="E227" s="54">
        <v>1959</v>
      </c>
      <c r="F227" s="54">
        <v>5792</v>
      </c>
      <c r="G227" s="54">
        <v>17951</v>
      </c>
      <c r="H227" s="54">
        <v>22630</v>
      </c>
      <c r="I227" s="54">
        <v>12832</v>
      </c>
      <c r="J227" s="54">
        <v>9419</v>
      </c>
      <c r="K227" s="54">
        <v>15594</v>
      </c>
      <c r="L227" s="54">
        <v>15522</v>
      </c>
      <c r="M227" s="54">
        <v>6514</v>
      </c>
      <c r="N227" s="54">
        <v>9300</v>
      </c>
      <c r="O227" s="54">
        <v>8864</v>
      </c>
      <c r="P227" s="54">
        <v>8301</v>
      </c>
      <c r="Q227" s="54">
        <v>8374</v>
      </c>
      <c r="R227" s="54">
        <v>7330</v>
      </c>
      <c r="S227" s="54">
        <v>7092</v>
      </c>
      <c r="T227" s="54">
        <v>5991</v>
      </c>
      <c r="U227" s="54">
        <v>8027</v>
      </c>
      <c r="W227" s="54">
        <f t="shared" si="237"/>
        <v>1959</v>
      </c>
      <c r="X227" s="54">
        <f t="shared" si="238"/>
        <v>12832</v>
      </c>
      <c r="Y227" s="54">
        <f t="shared" si="239"/>
        <v>6514</v>
      </c>
      <c r="Z227" s="54">
        <f t="shared" si="240"/>
        <v>8374</v>
      </c>
      <c r="AA227" s="54">
        <f t="shared" ca="1" si="241"/>
        <v>8027</v>
      </c>
      <c r="AB227" s="45" t="s">
        <v>9</v>
      </c>
      <c r="AD227" s="242">
        <f t="shared" si="223"/>
        <v>0</v>
      </c>
      <c r="AE227" s="242">
        <f t="shared" ca="1" si="224"/>
        <v>0</v>
      </c>
    </row>
    <row r="228" spans="1:31" ht="15.95" customHeight="1" outlineLevel="1" x14ac:dyDescent="0.2">
      <c r="A228" s="63" t="s">
        <v>155</v>
      </c>
      <c r="B228" s="54">
        <v>864</v>
      </c>
      <c r="C228" s="54">
        <v>352</v>
      </c>
      <c r="D228" s="54">
        <v>633</v>
      </c>
      <c r="E228" s="54">
        <v>3092</v>
      </c>
      <c r="F228" s="54">
        <v>2902</v>
      </c>
      <c r="G228" s="54">
        <v>2577</v>
      </c>
      <c r="H228" s="54">
        <v>2361</v>
      </c>
      <c r="I228" s="54">
        <v>6774</v>
      </c>
      <c r="J228" s="54">
        <v>5936</v>
      </c>
      <c r="K228" s="54">
        <v>3911</v>
      </c>
      <c r="L228" s="54">
        <v>3824</v>
      </c>
      <c r="M228" s="54">
        <v>4290</v>
      </c>
      <c r="N228" s="54">
        <v>4099</v>
      </c>
      <c r="O228" s="54">
        <v>3356</v>
      </c>
      <c r="P228" s="54">
        <v>3595</v>
      </c>
      <c r="Q228" s="54">
        <v>4085</v>
      </c>
      <c r="R228" s="54">
        <v>4400</v>
      </c>
      <c r="S228" s="54">
        <v>4185</v>
      </c>
      <c r="T228" s="54">
        <v>4539</v>
      </c>
      <c r="U228" s="54">
        <v>4578</v>
      </c>
      <c r="W228" s="54">
        <f t="shared" si="237"/>
        <v>3092</v>
      </c>
      <c r="X228" s="54">
        <f t="shared" si="238"/>
        <v>6774</v>
      </c>
      <c r="Y228" s="54">
        <f t="shared" si="239"/>
        <v>4290</v>
      </c>
      <c r="Z228" s="54">
        <f t="shared" si="240"/>
        <v>4085</v>
      </c>
      <c r="AA228" s="54">
        <f t="shared" ca="1" si="241"/>
        <v>4578</v>
      </c>
      <c r="AB228" s="45" t="s">
        <v>9</v>
      </c>
      <c r="AD228" s="242">
        <f t="shared" si="223"/>
        <v>0</v>
      </c>
      <c r="AE228" s="242">
        <f t="shared" ca="1" si="224"/>
        <v>0</v>
      </c>
    </row>
    <row r="229" spans="1:31" ht="15.95" customHeight="1" outlineLevel="1" x14ac:dyDescent="0.2">
      <c r="A229" s="63" t="s">
        <v>156</v>
      </c>
      <c r="B229" s="54">
        <v>250</v>
      </c>
      <c r="C229" s="54">
        <v>372</v>
      </c>
      <c r="D229" s="54">
        <v>5936</v>
      </c>
      <c r="E229" s="54">
        <v>2787</v>
      </c>
      <c r="F229" s="54">
        <v>2861</v>
      </c>
      <c r="G229" s="54">
        <v>4222</v>
      </c>
      <c r="H229" s="54">
        <v>1436</v>
      </c>
      <c r="I229" s="54">
        <v>1311</v>
      </c>
      <c r="J229" s="54">
        <v>80</v>
      </c>
      <c r="K229" s="54">
        <v>4266</v>
      </c>
      <c r="L229" s="54">
        <v>3878</v>
      </c>
      <c r="M229" s="54">
        <v>4259</v>
      </c>
      <c r="N229" s="54">
        <v>6878</v>
      </c>
      <c r="O229" s="54">
        <v>4680</v>
      </c>
      <c r="P229" s="54">
        <v>10726</v>
      </c>
      <c r="Q229" s="54">
        <v>7635</v>
      </c>
      <c r="R229" s="54">
        <v>5647</v>
      </c>
      <c r="S229" s="54">
        <v>6534</v>
      </c>
      <c r="T229" s="54">
        <v>8038</v>
      </c>
      <c r="U229" s="54">
        <v>7256</v>
      </c>
      <c r="W229" s="54">
        <f t="shared" si="237"/>
        <v>2787</v>
      </c>
      <c r="X229" s="54">
        <f t="shared" si="238"/>
        <v>1311</v>
      </c>
      <c r="Y229" s="54">
        <f t="shared" si="239"/>
        <v>4259</v>
      </c>
      <c r="Z229" s="54">
        <f t="shared" si="240"/>
        <v>7635</v>
      </c>
      <c r="AA229" s="54">
        <f t="shared" ca="1" si="241"/>
        <v>7256</v>
      </c>
      <c r="AB229" s="45" t="s">
        <v>9</v>
      </c>
      <c r="AD229" s="242">
        <f t="shared" si="223"/>
        <v>0</v>
      </c>
      <c r="AE229" s="242">
        <f t="shared" ca="1" si="224"/>
        <v>0</v>
      </c>
    </row>
    <row r="230" spans="1:31" ht="15.95" customHeight="1" outlineLevel="1" x14ac:dyDescent="0.2">
      <c r="A230" s="63" t="s">
        <v>157</v>
      </c>
      <c r="B230" s="54">
        <v>0</v>
      </c>
      <c r="C230" s="54">
        <v>0</v>
      </c>
      <c r="D230" s="54">
        <v>0</v>
      </c>
      <c r="E230" s="54">
        <v>0</v>
      </c>
      <c r="F230" s="54">
        <v>0</v>
      </c>
      <c r="G230" s="54">
        <v>0</v>
      </c>
      <c r="H230" s="54">
        <v>0</v>
      </c>
      <c r="I230" s="54">
        <v>0</v>
      </c>
      <c r="J230" s="54">
        <v>132931</v>
      </c>
      <c r="K230" s="54">
        <v>56984</v>
      </c>
      <c r="L230" s="54">
        <v>54547</v>
      </c>
      <c r="M230" s="54">
        <v>48020</v>
      </c>
      <c r="N230" s="54">
        <v>30729</v>
      </c>
      <c r="O230" s="54">
        <v>27582</v>
      </c>
      <c r="P230" s="54">
        <v>26821</v>
      </c>
      <c r="Q230" s="54">
        <v>24017</v>
      </c>
      <c r="R230" s="54">
        <v>18367</v>
      </c>
      <c r="S230" s="54">
        <v>18215</v>
      </c>
      <c r="T230" s="54">
        <v>17997</v>
      </c>
      <c r="U230" s="54">
        <v>12954</v>
      </c>
      <c r="W230" s="54">
        <f t="shared" si="237"/>
        <v>0</v>
      </c>
      <c r="X230" s="54">
        <f t="shared" si="238"/>
        <v>0</v>
      </c>
      <c r="Y230" s="54">
        <f t="shared" si="239"/>
        <v>48020</v>
      </c>
      <c r="Z230" s="54">
        <f t="shared" si="240"/>
        <v>24017</v>
      </c>
      <c r="AA230" s="54">
        <f t="shared" ca="1" si="241"/>
        <v>12954</v>
      </c>
      <c r="AB230" s="45" t="s">
        <v>9</v>
      </c>
      <c r="AD230" s="242">
        <f t="shared" si="223"/>
        <v>0</v>
      </c>
      <c r="AE230" s="242">
        <f t="shared" ca="1" si="224"/>
        <v>0</v>
      </c>
    </row>
    <row r="231" spans="1:31" ht="15.95" customHeight="1" outlineLevel="1" x14ac:dyDescent="0.2">
      <c r="A231" s="63" t="s">
        <v>158</v>
      </c>
      <c r="B231" s="54">
        <v>0</v>
      </c>
      <c r="C231" s="54">
        <v>0</v>
      </c>
      <c r="D231" s="54">
        <v>0</v>
      </c>
      <c r="E231" s="54">
        <v>42106</v>
      </c>
      <c r="F231" s="54">
        <v>0</v>
      </c>
      <c r="G231" s="54">
        <v>0</v>
      </c>
      <c r="H231" s="54">
        <v>0</v>
      </c>
      <c r="I231" s="54">
        <v>0</v>
      </c>
      <c r="J231" s="54">
        <v>0</v>
      </c>
      <c r="K231" s="54">
        <v>0</v>
      </c>
      <c r="L231" s="54">
        <v>0</v>
      </c>
      <c r="M231" s="54">
        <v>18082</v>
      </c>
      <c r="N231" s="54">
        <v>17864</v>
      </c>
      <c r="O231" s="54">
        <v>0</v>
      </c>
      <c r="P231" s="54">
        <v>35767</v>
      </c>
      <c r="Q231" s="54">
        <v>11573</v>
      </c>
      <c r="R231" s="54">
        <v>11573</v>
      </c>
      <c r="S231" s="54">
        <v>0</v>
      </c>
      <c r="T231" s="54">
        <v>0</v>
      </c>
      <c r="U231" s="54">
        <v>4830</v>
      </c>
      <c r="W231" s="54">
        <f t="shared" si="237"/>
        <v>42106</v>
      </c>
      <c r="X231" s="54">
        <f t="shared" si="238"/>
        <v>0</v>
      </c>
      <c r="Y231" s="54">
        <f t="shared" si="239"/>
        <v>18082</v>
      </c>
      <c r="Z231" s="54">
        <f t="shared" si="240"/>
        <v>11573</v>
      </c>
      <c r="AA231" s="54">
        <f t="shared" ca="1" si="241"/>
        <v>4830</v>
      </c>
      <c r="AB231" s="45" t="s">
        <v>9</v>
      </c>
      <c r="AD231" s="242">
        <f t="shared" si="223"/>
        <v>0</v>
      </c>
      <c r="AE231" s="242">
        <f t="shared" ca="1" si="224"/>
        <v>0</v>
      </c>
    </row>
    <row r="232" spans="1:31" ht="15.95" customHeight="1" outlineLevel="1" x14ac:dyDescent="0.2">
      <c r="A232" s="63" t="s">
        <v>159</v>
      </c>
      <c r="B232" s="54">
        <v>0</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W232" s="54">
        <f t="shared" si="237"/>
        <v>0</v>
      </c>
      <c r="X232" s="54">
        <f t="shared" si="238"/>
        <v>0</v>
      </c>
      <c r="Y232" s="54">
        <f t="shared" si="239"/>
        <v>0</v>
      </c>
      <c r="Z232" s="54">
        <f t="shared" si="240"/>
        <v>0</v>
      </c>
      <c r="AA232" s="54">
        <f t="shared" ca="1" si="241"/>
        <v>0</v>
      </c>
      <c r="AB232" s="45" t="s">
        <v>9</v>
      </c>
      <c r="AD232" s="242">
        <f t="shared" si="223"/>
        <v>0</v>
      </c>
      <c r="AE232" s="242">
        <f t="shared" ca="1" si="224"/>
        <v>0</v>
      </c>
    </row>
    <row r="233" spans="1:31" ht="15.95" customHeight="1" outlineLevel="1" x14ac:dyDescent="0.2">
      <c r="A233" s="63" t="s">
        <v>183</v>
      </c>
      <c r="B233" s="54"/>
      <c r="C233" s="54"/>
      <c r="D233" s="54"/>
      <c r="E233" s="54">
        <v>0</v>
      </c>
      <c r="F233" s="54">
        <v>0</v>
      </c>
      <c r="G233" s="54">
        <v>0</v>
      </c>
      <c r="H233" s="54">
        <v>0</v>
      </c>
      <c r="I233" s="54">
        <v>0</v>
      </c>
      <c r="J233" s="54">
        <v>13959</v>
      </c>
      <c r="K233" s="54">
        <v>14456</v>
      </c>
      <c r="L233" s="54">
        <v>14540</v>
      </c>
      <c r="M233" s="54">
        <v>14871</v>
      </c>
      <c r="N233" s="54">
        <v>15345</v>
      </c>
      <c r="O233" s="54">
        <v>15752</v>
      </c>
      <c r="P233" s="54">
        <v>15737</v>
      </c>
      <c r="Q233" s="54">
        <v>15777</v>
      </c>
      <c r="R233" s="54">
        <v>16026</v>
      </c>
      <c r="S233" s="54">
        <v>16371</v>
      </c>
      <c r="T233" s="54">
        <v>16382</v>
      </c>
      <c r="U233" s="54">
        <v>16456</v>
      </c>
      <c r="W233" s="54">
        <f t="shared" si="237"/>
        <v>0</v>
      </c>
      <c r="X233" s="54">
        <f t="shared" si="238"/>
        <v>0</v>
      </c>
      <c r="Y233" s="54">
        <f t="shared" si="239"/>
        <v>14871</v>
      </c>
      <c r="Z233" s="54">
        <f t="shared" si="240"/>
        <v>15777</v>
      </c>
      <c r="AA233" s="54">
        <f t="shared" ca="1" si="241"/>
        <v>16456</v>
      </c>
      <c r="AB233" s="45" t="s">
        <v>9</v>
      </c>
      <c r="AD233" s="242">
        <f t="shared" si="223"/>
        <v>0</v>
      </c>
      <c r="AE233" s="242">
        <f t="shared" ca="1" si="224"/>
        <v>0</v>
      </c>
    </row>
    <row r="234" spans="1:31" ht="15.95" customHeight="1" outlineLevel="1" x14ac:dyDescent="0.2">
      <c r="A234" s="63" t="s">
        <v>184</v>
      </c>
      <c r="B234" s="54">
        <v>0</v>
      </c>
      <c r="C234" s="54">
        <v>0</v>
      </c>
      <c r="D234" s="54">
        <v>0</v>
      </c>
      <c r="E234" s="54">
        <v>0</v>
      </c>
      <c r="F234" s="54">
        <v>0</v>
      </c>
      <c r="G234" s="54">
        <v>0</v>
      </c>
      <c r="H234" s="54">
        <v>0</v>
      </c>
      <c r="I234" s="54">
        <v>0</v>
      </c>
      <c r="J234" s="54">
        <v>83</v>
      </c>
      <c r="K234" s="54">
        <v>500</v>
      </c>
      <c r="L234" s="54">
        <v>655</v>
      </c>
      <c r="M234" s="54">
        <v>751</v>
      </c>
      <c r="N234" s="54">
        <v>864</v>
      </c>
      <c r="O234" s="54">
        <v>983</v>
      </c>
      <c r="P234" s="54">
        <v>1179</v>
      </c>
      <c r="Q234" s="54">
        <v>305</v>
      </c>
      <c r="R234" s="54">
        <v>332</v>
      </c>
      <c r="S234" s="54">
        <v>363</v>
      </c>
      <c r="T234" s="54">
        <v>399</v>
      </c>
      <c r="U234" s="54">
        <v>427</v>
      </c>
      <c r="W234" s="54">
        <f t="shared" si="237"/>
        <v>0</v>
      </c>
      <c r="X234" s="54">
        <f t="shared" si="238"/>
        <v>0</v>
      </c>
      <c r="Y234" s="54">
        <f t="shared" si="239"/>
        <v>751</v>
      </c>
      <c r="Z234" s="54">
        <f t="shared" si="240"/>
        <v>305</v>
      </c>
      <c r="AA234" s="54">
        <f t="shared" ca="1" si="241"/>
        <v>427</v>
      </c>
      <c r="AB234" s="45" t="s">
        <v>9</v>
      </c>
      <c r="AD234" s="242">
        <f t="shared" si="223"/>
        <v>0</v>
      </c>
      <c r="AE234" s="242">
        <f t="shared" ca="1" si="224"/>
        <v>0</v>
      </c>
    </row>
    <row r="235" spans="1:31" ht="15.95" customHeight="1" outlineLevel="1" x14ac:dyDescent="0.2">
      <c r="A235" s="63" t="s">
        <v>161</v>
      </c>
      <c r="B235" s="54">
        <v>0</v>
      </c>
      <c r="C235" s="54">
        <v>0</v>
      </c>
      <c r="D235" s="54">
        <v>0</v>
      </c>
      <c r="E235" s="54">
        <v>0</v>
      </c>
      <c r="F235" s="54">
        <v>0</v>
      </c>
      <c r="G235" s="54">
        <v>0</v>
      </c>
      <c r="H235" s="54">
        <v>0</v>
      </c>
      <c r="I235" s="54">
        <v>0</v>
      </c>
      <c r="J235" s="54">
        <v>0</v>
      </c>
      <c r="K235" s="54">
        <v>0</v>
      </c>
      <c r="L235" s="54">
        <v>0</v>
      </c>
      <c r="M235" s="54">
        <v>0</v>
      </c>
      <c r="N235" s="54">
        <v>0</v>
      </c>
      <c r="O235" s="54">
        <v>0</v>
      </c>
      <c r="P235" s="54">
        <v>0</v>
      </c>
      <c r="Q235" s="54">
        <v>0</v>
      </c>
      <c r="R235" s="54">
        <v>0</v>
      </c>
      <c r="S235" s="54">
        <v>0</v>
      </c>
      <c r="T235" s="54">
        <v>0</v>
      </c>
      <c r="U235" s="54">
        <v>0</v>
      </c>
      <c r="W235" s="54">
        <f t="shared" si="237"/>
        <v>0</v>
      </c>
      <c r="X235" s="54">
        <f t="shared" si="238"/>
        <v>0</v>
      </c>
      <c r="Y235" s="54">
        <f t="shared" si="239"/>
        <v>0</v>
      </c>
      <c r="Z235" s="54">
        <f t="shared" si="240"/>
        <v>0</v>
      </c>
      <c r="AA235" s="54">
        <f t="shared" ca="1" si="241"/>
        <v>0</v>
      </c>
      <c r="AB235" s="45" t="s">
        <v>9</v>
      </c>
      <c r="AD235" s="242">
        <f t="shared" si="223"/>
        <v>0</v>
      </c>
      <c r="AE235" s="242">
        <f t="shared" ca="1" si="224"/>
        <v>0</v>
      </c>
    </row>
    <row r="236" spans="1:31" ht="15.95" customHeight="1" outlineLevel="1" x14ac:dyDescent="0.2">
      <c r="A236" s="63" t="s">
        <v>162</v>
      </c>
      <c r="B236" s="54">
        <v>0</v>
      </c>
      <c r="C236" s="54">
        <v>0</v>
      </c>
      <c r="D236" s="54">
        <v>0</v>
      </c>
      <c r="E236" s="54">
        <v>0</v>
      </c>
      <c r="F236" s="54">
        <v>0</v>
      </c>
      <c r="G236" s="54">
        <v>0</v>
      </c>
      <c r="H236" s="54">
        <v>0</v>
      </c>
      <c r="I236" s="54">
        <v>0</v>
      </c>
      <c r="J236" s="54">
        <v>0</v>
      </c>
      <c r="K236" s="54">
        <v>15</v>
      </c>
      <c r="L236" s="54">
        <v>15</v>
      </c>
      <c r="M236" s="54">
        <v>15</v>
      </c>
      <c r="N236" s="54">
        <v>38</v>
      </c>
      <c r="O236" s="54">
        <v>34</v>
      </c>
      <c r="P236" s="54">
        <v>59</v>
      </c>
      <c r="Q236" s="54">
        <v>74</v>
      </c>
      <c r="R236" s="54">
        <v>1935</v>
      </c>
      <c r="S236" s="54">
        <v>262</v>
      </c>
      <c r="T236" s="54">
        <v>2962</v>
      </c>
      <c r="U236" s="54">
        <v>2968</v>
      </c>
      <c r="W236" s="54">
        <f t="shared" si="237"/>
        <v>0</v>
      </c>
      <c r="X236" s="54">
        <f t="shared" si="238"/>
        <v>0</v>
      </c>
      <c r="Y236" s="54">
        <f t="shared" si="239"/>
        <v>15</v>
      </c>
      <c r="Z236" s="54">
        <f t="shared" si="240"/>
        <v>74</v>
      </c>
      <c r="AA236" s="54">
        <f t="shared" ca="1" si="241"/>
        <v>2968</v>
      </c>
      <c r="AB236" s="45" t="s">
        <v>9</v>
      </c>
      <c r="AD236" s="242">
        <f t="shared" si="223"/>
        <v>0</v>
      </c>
      <c r="AE236" s="242">
        <f t="shared" ca="1" si="224"/>
        <v>0</v>
      </c>
    </row>
    <row r="237" spans="1:31" ht="15.95" customHeight="1" outlineLevel="1" x14ac:dyDescent="0.2">
      <c r="A237" s="63" t="s">
        <v>163</v>
      </c>
      <c r="B237" s="54">
        <v>0</v>
      </c>
      <c r="C237" s="54">
        <v>0</v>
      </c>
      <c r="D237" s="54">
        <v>0</v>
      </c>
      <c r="E237" s="54">
        <v>0</v>
      </c>
      <c r="F237" s="54">
        <v>1</v>
      </c>
      <c r="G237" s="54">
        <v>3</v>
      </c>
      <c r="H237" s="54">
        <v>0</v>
      </c>
      <c r="I237" s="54">
        <v>2</v>
      </c>
      <c r="J237" s="54">
        <v>392</v>
      </c>
      <c r="K237" s="54">
        <v>1012</v>
      </c>
      <c r="L237" s="54">
        <v>1029</v>
      </c>
      <c r="M237" s="54">
        <v>1069</v>
      </c>
      <c r="N237" s="54">
        <v>1087</v>
      </c>
      <c r="O237" s="54">
        <v>1135</v>
      </c>
      <c r="P237" s="54">
        <v>1109</v>
      </c>
      <c r="Q237" s="54">
        <v>1133</v>
      </c>
      <c r="R237" s="54">
        <v>1106</v>
      </c>
      <c r="S237" s="54">
        <v>1132</v>
      </c>
      <c r="T237" s="54">
        <v>2241</v>
      </c>
      <c r="U237" s="54">
        <v>1113</v>
      </c>
      <c r="W237" s="54">
        <f t="shared" si="237"/>
        <v>0</v>
      </c>
      <c r="X237" s="54">
        <f t="shared" si="238"/>
        <v>2</v>
      </c>
      <c r="Y237" s="54">
        <f t="shared" si="239"/>
        <v>1069</v>
      </c>
      <c r="Z237" s="54">
        <f t="shared" si="240"/>
        <v>1133</v>
      </c>
      <c r="AA237" s="54">
        <f t="shared" ca="1" si="241"/>
        <v>1113</v>
      </c>
      <c r="AB237" s="45" t="s">
        <v>9</v>
      </c>
      <c r="AD237" s="242">
        <f t="shared" si="223"/>
        <v>0</v>
      </c>
      <c r="AE237" s="242">
        <f t="shared" ca="1" si="224"/>
        <v>0</v>
      </c>
    </row>
    <row r="238" spans="1:31" ht="15.95" customHeight="1" outlineLevel="1" x14ac:dyDescent="0.2">
      <c r="A238" s="61" t="s">
        <v>164</v>
      </c>
      <c r="B238" s="62">
        <v>674717</v>
      </c>
      <c r="C238" s="62">
        <v>706097</v>
      </c>
      <c r="D238" s="62">
        <v>753102</v>
      </c>
      <c r="E238" s="62">
        <v>839095</v>
      </c>
      <c r="F238" s="62">
        <v>873350</v>
      </c>
      <c r="G238" s="62">
        <v>890464</v>
      </c>
      <c r="H238" s="62">
        <v>945320</v>
      </c>
      <c r="I238" s="62">
        <f t="shared" ref="I238:N238" si="245">SUM(I239:I253)</f>
        <v>1011413</v>
      </c>
      <c r="J238" s="62">
        <f t="shared" si="245"/>
        <v>1121505</v>
      </c>
      <c r="K238" s="62">
        <f t="shared" si="245"/>
        <v>1184193</v>
      </c>
      <c r="L238" s="62">
        <f t="shared" si="245"/>
        <v>1223962</v>
      </c>
      <c r="M238" s="62">
        <f t="shared" si="245"/>
        <v>1270376</v>
      </c>
      <c r="N238" s="62">
        <f t="shared" si="245"/>
        <v>1290034</v>
      </c>
      <c r="O238" s="62">
        <f t="shared" ref="O238:S238" si="246">SUM(O239:O253)</f>
        <v>1321391</v>
      </c>
      <c r="P238" s="62">
        <f t="shared" si="246"/>
        <v>1291896</v>
      </c>
      <c r="Q238" s="62">
        <f t="shared" si="246"/>
        <v>1260246</v>
      </c>
      <c r="R238" s="62">
        <f t="shared" si="246"/>
        <v>1266206</v>
      </c>
      <c r="S238" s="62">
        <f t="shared" si="246"/>
        <v>1271890</v>
      </c>
      <c r="T238" s="62">
        <f t="shared" ref="T238:U238" si="247">SUM(T239:T253)</f>
        <v>1236232</v>
      </c>
      <c r="U238" s="62">
        <f t="shared" si="247"/>
        <v>1251258</v>
      </c>
      <c r="W238" s="62">
        <f t="shared" si="237"/>
        <v>839095</v>
      </c>
      <c r="X238" s="62">
        <f t="shared" si="238"/>
        <v>1011413</v>
      </c>
      <c r="Y238" s="62">
        <f t="shared" si="239"/>
        <v>1270376</v>
      </c>
      <c r="Z238" s="62">
        <f t="shared" si="240"/>
        <v>1260246</v>
      </c>
      <c r="AA238" s="62">
        <f t="shared" ca="1" si="241"/>
        <v>1251258</v>
      </c>
      <c r="AB238" s="45" t="s">
        <v>9</v>
      </c>
      <c r="AD238" s="242">
        <f t="shared" si="223"/>
        <v>0</v>
      </c>
      <c r="AE238" s="242">
        <f t="shared" ca="1" si="224"/>
        <v>0</v>
      </c>
    </row>
    <row r="239" spans="1:31" ht="15.95" customHeight="1" outlineLevel="1" x14ac:dyDescent="0.2">
      <c r="A239" s="63" t="s">
        <v>152</v>
      </c>
      <c r="B239" s="54">
        <v>0</v>
      </c>
      <c r="C239" s="54">
        <v>0</v>
      </c>
      <c r="D239" s="54">
        <v>0</v>
      </c>
      <c r="E239" s="54">
        <v>410</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W239" s="54">
        <f t="shared" si="237"/>
        <v>410</v>
      </c>
      <c r="X239" s="54">
        <f t="shared" si="238"/>
        <v>0</v>
      </c>
      <c r="Y239" s="54">
        <f t="shared" si="239"/>
        <v>0</v>
      </c>
      <c r="Z239" s="54">
        <f t="shared" si="240"/>
        <v>0</v>
      </c>
      <c r="AA239" s="54">
        <f t="shared" ca="1" si="241"/>
        <v>0</v>
      </c>
      <c r="AB239" s="45" t="s">
        <v>9</v>
      </c>
      <c r="AD239" s="242">
        <f t="shared" si="223"/>
        <v>0</v>
      </c>
      <c r="AE239" s="242">
        <f t="shared" ca="1" si="224"/>
        <v>0</v>
      </c>
    </row>
    <row r="240" spans="1:31" ht="15.95" customHeight="1" outlineLevel="1" x14ac:dyDescent="0.2">
      <c r="A240" s="63" t="s">
        <v>153</v>
      </c>
      <c r="B240" s="54">
        <v>668336</v>
      </c>
      <c r="C240" s="54">
        <v>676980</v>
      </c>
      <c r="D240" s="54">
        <v>679952</v>
      </c>
      <c r="E240" s="54">
        <v>688147</v>
      </c>
      <c r="F240" s="54">
        <v>696863</v>
      </c>
      <c r="G240" s="54">
        <v>693601</v>
      </c>
      <c r="H240" s="54">
        <v>701228</v>
      </c>
      <c r="I240" s="54">
        <v>721915</v>
      </c>
      <c r="J240" s="54">
        <v>740334</v>
      </c>
      <c r="K240" s="54">
        <v>754590</v>
      </c>
      <c r="L240" s="54">
        <v>776296</v>
      </c>
      <c r="M240" s="54">
        <v>801199</v>
      </c>
      <c r="N240" s="54">
        <v>802998</v>
      </c>
      <c r="O240" s="54">
        <v>822071</v>
      </c>
      <c r="P240" s="54">
        <v>794965</v>
      </c>
      <c r="Q240" s="54">
        <v>799101</v>
      </c>
      <c r="R240" s="54">
        <v>773520</v>
      </c>
      <c r="S240" s="54">
        <v>782717</v>
      </c>
      <c r="T240" s="54">
        <v>742333</v>
      </c>
      <c r="U240" s="54">
        <v>749415</v>
      </c>
      <c r="W240" s="54">
        <f t="shared" si="237"/>
        <v>688147</v>
      </c>
      <c r="X240" s="54">
        <f t="shared" si="238"/>
        <v>721915</v>
      </c>
      <c r="Y240" s="54">
        <f t="shared" si="239"/>
        <v>801199</v>
      </c>
      <c r="Z240" s="54">
        <f t="shared" si="240"/>
        <v>799101</v>
      </c>
      <c r="AA240" s="54">
        <f t="shared" ca="1" si="241"/>
        <v>749415</v>
      </c>
      <c r="AB240" s="45" t="s">
        <v>9</v>
      </c>
      <c r="AD240" s="242">
        <f t="shared" si="223"/>
        <v>0</v>
      </c>
      <c r="AE240" s="242">
        <f t="shared" ca="1" si="224"/>
        <v>0</v>
      </c>
    </row>
    <row r="241" spans="1:31" ht="15.95" customHeight="1" outlineLevel="1" x14ac:dyDescent="0.2">
      <c r="A241" s="63" t="s">
        <v>182</v>
      </c>
      <c r="B241" s="54">
        <v>0</v>
      </c>
      <c r="C241" s="54">
        <v>0</v>
      </c>
      <c r="D241" s="54">
        <v>0</v>
      </c>
      <c r="E241" s="54">
        <v>0</v>
      </c>
      <c r="F241" s="54">
        <v>369</v>
      </c>
      <c r="G241" s="54">
        <v>325</v>
      </c>
      <c r="H241" s="54">
        <v>276</v>
      </c>
      <c r="I241" s="54">
        <v>311</v>
      </c>
      <c r="J241" s="54">
        <v>495</v>
      </c>
      <c r="K241" s="54">
        <v>398</v>
      </c>
      <c r="L241" s="54">
        <v>294</v>
      </c>
      <c r="M241" s="54">
        <v>189</v>
      </c>
      <c r="N241" s="54">
        <v>81</v>
      </c>
      <c r="O241" s="54">
        <v>1652</v>
      </c>
      <c r="P241" s="54">
        <v>1563</v>
      </c>
      <c r="Q241" s="54">
        <v>1471</v>
      </c>
      <c r="R241" s="54">
        <v>1378</v>
      </c>
      <c r="S241" s="54">
        <v>1283</v>
      </c>
      <c r="T241" s="54">
        <v>1185</v>
      </c>
      <c r="U241" s="54">
        <v>1086</v>
      </c>
      <c r="W241" s="54">
        <f t="shared" si="237"/>
        <v>0</v>
      </c>
      <c r="X241" s="54">
        <f t="shared" si="238"/>
        <v>311</v>
      </c>
      <c r="Y241" s="54">
        <f t="shared" si="239"/>
        <v>189</v>
      </c>
      <c r="Z241" s="54">
        <f t="shared" si="240"/>
        <v>1471</v>
      </c>
      <c r="AA241" s="54">
        <f t="shared" ca="1" si="241"/>
        <v>1086</v>
      </c>
      <c r="AB241" s="45" t="s">
        <v>9</v>
      </c>
      <c r="AD241" s="242">
        <f t="shared" si="223"/>
        <v>0</v>
      </c>
      <c r="AE241" s="242">
        <f t="shared" ca="1" si="224"/>
        <v>0</v>
      </c>
    </row>
    <row r="242" spans="1:31" ht="15.95" customHeight="1" outlineLevel="1" x14ac:dyDescent="0.2">
      <c r="A242" s="63" t="s">
        <v>154</v>
      </c>
      <c r="B242" s="54">
        <v>0</v>
      </c>
      <c r="C242" s="54">
        <v>0</v>
      </c>
      <c r="D242" s="54">
        <v>0</v>
      </c>
      <c r="E242" s="54">
        <v>0</v>
      </c>
      <c r="F242" s="54">
        <v>0</v>
      </c>
      <c r="G242" s="54">
        <v>0</v>
      </c>
      <c r="H242" s="54">
        <v>0</v>
      </c>
      <c r="I242" s="54">
        <v>0</v>
      </c>
      <c r="J242" s="54">
        <v>0</v>
      </c>
      <c r="K242" s="54">
        <v>0</v>
      </c>
      <c r="L242" s="54">
        <v>0</v>
      </c>
      <c r="M242" s="54">
        <v>0</v>
      </c>
      <c r="N242" s="54">
        <v>0</v>
      </c>
      <c r="O242" s="54">
        <v>0</v>
      </c>
      <c r="P242" s="54">
        <v>0</v>
      </c>
      <c r="Q242" s="54">
        <v>0</v>
      </c>
      <c r="R242" s="54">
        <v>0</v>
      </c>
      <c r="S242" s="54">
        <v>0</v>
      </c>
      <c r="T242" s="54">
        <v>0</v>
      </c>
      <c r="U242" s="54">
        <v>0</v>
      </c>
      <c r="W242" s="54">
        <f t="shared" si="237"/>
        <v>0</v>
      </c>
      <c r="X242" s="54">
        <f t="shared" si="238"/>
        <v>0</v>
      </c>
      <c r="Y242" s="54">
        <f t="shared" si="239"/>
        <v>0</v>
      </c>
      <c r="Z242" s="54">
        <f t="shared" si="240"/>
        <v>0</v>
      </c>
      <c r="AA242" s="54">
        <f t="shared" ca="1" si="241"/>
        <v>0</v>
      </c>
      <c r="AB242" s="45" t="s">
        <v>9</v>
      </c>
      <c r="AD242" s="242">
        <f t="shared" si="223"/>
        <v>0</v>
      </c>
      <c r="AE242" s="242">
        <f t="shared" ca="1" si="224"/>
        <v>0</v>
      </c>
    </row>
    <row r="243" spans="1:31" ht="15.95" customHeight="1" outlineLevel="1" x14ac:dyDescent="0.2">
      <c r="A243" s="63" t="s">
        <v>145</v>
      </c>
      <c r="B243" s="54">
        <v>0</v>
      </c>
      <c r="C243" s="54">
        <v>0</v>
      </c>
      <c r="D243" s="54">
        <v>0</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W243" s="54">
        <f t="shared" si="237"/>
        <v>0</v>
      </c>
      <c r="X243" s="54">
        <f t="shared" si="238"/>
        <v>0</v>
      </c>
      <c r="Y243" s="54">
        <f t="shared" si="239"/>
        <v>0</v>
      </c>
      <c r="Z243" s="54">
        <f t="shared" si="240"/>
        <v>0</v>
      </c>
      <c r="AA243" s="54">
        <f t="shared" ca="1" si="241"/>
        <v>0</v>
      </c>
      <c r="AB243" s="45" t="s">
        <v>9</v>
      </c>
      <c r="AD243" s="242">
        <f t="shared" si="223"/>
        <v>0</v>
      </c>
      <c r="AE243" s="242">
        <f t="shared" ca="1" si="224"/>
        <v>0</v>
      </c>
    </row>
    <row r="244" spans="1:31" ht="15.95" customHeight="1" outlineLevel="1" x14ac:dyDescent="0.2">
      <c r="A244" s="63" t="s">
        <v>156</v>
      </c>
      <c r="B244" s="54">
        <v>0</v>
      </c>
      <c r="C244" s="54">
        <v>0</v>
      </c>
      <c r="D244" s="54">
        <v>0</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W244" s="54">
        <f t="shared" si="237"/>
        <v>0</v>
      </c>
      <c r="X244" s="54">
        <f t="shared" si="238"/>
        <v>0</v>
      </c>
      <c r="Y244" s="54">
        <f t="shared" si="239"/>
        <v>0</v>
      </c>
      <c r="Z244" s="54">
        <f t="shared" si="240"/>
        <v>0</v>
      </c>
      <c r="AA244" s="54">
        <f t="shared" ca="1" si="241"/>
        <v>0</v>
      </c>
      <c r="AB244" s="45" t="s">
        <v>9</v>
      </c>
      <c r="AD244" s="242">
        <f t="shared" si="223"/>
        <v>0</v>
      </c>
      <c r="AE244" s="242">
        <f t="shared" ca="1" si="224"/>
        <v>0</v>
      </c>
    </row>
    <row r="245" spans="1:31" ht="15.95" customHeight="1" outlineLevel="1" x14ac:dyDescent="0.2">
      <c r="A245" s="63" t="s">
        <v>146</v>
      </c>
      <c r="B245" s="54">
        <v>1749</v>
      </c>
      <c r="C245" s="54">
        <v>16402</v>
      </c>
      <c r="D245" s="54">
        <v>41699</v>
      </c>
      <c r="E245" s="54">
        <v>91297</v>
      </c>
      <c r="F245" s="54">
        <v>103535</v>
      </c>
      <c r="G245" s="54">
        <v>111128</v>
      </c>
      <c r="H245" s="54">
        <v>137359</v>
      </c>
      <c r="I245" s="54">
        <v>163140</v>
      </c>
      <c r="J245" s="54">
        <v>228243</v>
      </c>
      <c r="K245" s="54">
        <v>272100</v>
      </c>
      <c r="L245" s="54">
        <v>287074</v>
      </c>
      <c r="M245" s="54">
        <v>303865</v>
      </c>
      <c r="N245" s="54">
        <v>318648</v>
      </c>
      <c r="O245" s="54">
        <v>325865</v>
      </c>
      <c r="P245" s="54">
        <v>325293</v>
      </c>
      <c r="Q245" s="54">
        <v>287956</v>
      </c>
      <c r="R245" s="54">
        <v>299788</v>
      </c>
      <c r="S245" s="54">
        <v>311610</v>
      </c>
      <c r="T245" s="54">
        <v>316415</v>
      </c>
      <c r="U245" s="54">
        <v>323600</v>
      </c>
      <c r="W245" s="54">
        <f t="shared" si="237"/>
        <v>91297</v>
      </c>
      <c r="X245" s="54">
        <f t="shared" si="238"/>
        <v>163140</v>
      </c>
      <c r="Y245" s="54">
        <f t="shared" si="239"/>
        <v>303865</v>
      </c>
      <c r="Z245" s="54">
        <f t="shared" si="240"/>
        <v>287956</v>
      </c>
      <c r="AA245" s="54">
        <f t="shared" ca="1" si="241"/>
        <v>323600</v>
      </c>
      <c r="AB245" s="45" t="s">
        <v>9</v>
      </c>
      <c r="AD245" s="242">
        <f t="shared" si="223"/>
        <v>0</v>
      </c>
      <c r="AE245" s="242">
        <f t="shared" ca="1" si="224"/>
        <v>0</v>
      </c>
    </row>
    <row r="246" spans="1:31" ht="15.95" customHeight="1" outlineLevel="1" x14ac:dyDescent="0.2">
      <c r="A246" s="63" t="s">
        <v>185</v>
      </c>
      <c r="B246" s="54">
        <v>4440</v>
      </c>
      <c r="C246" s="54">
        <v>12188</v>
      </c>
      <c r="D246" s="54">
        <v>30148</v>
      </c>
      <c r="E246" s="54">
        <v>59241</v>
      </c>
      <c r="F246" s="54">
        <v>72583</v>
      </c>
      <c r="G246" s="54">
        <v>85410</v>
      </c>
      <c r="H246" s="54">
        <v>106457</v>
      </c>
      <c r="I246" s="54">
        <v>126047</v>
      </c>
      <c r="J246" s="54">
        <v>152433</v>
      </c>
      <c r="K246" s="54">
        <v>157105</v>
      </c>
      <c r="L246" s="54">
        <v>160284</v>
      </c>
      <c r="M246" s="54">
        <v>165108</v>
      </c>
      <c r="N246" s="54">
        <v>168292</v>
      </c>
      <c r="O246" s="54">
        <v>168783</v>
      </c>
      <c r="P246" s="54">
        <v>167622</v>
      </c>
      <c r="Q246" s="54">
        <v>168225</v>
      </c>
      <c r="R246" s="54">
        <v>170930</v>
      </c>
      <c r="S246" s="54">
        <v>172924</v>
      </c>
      <c r="T246" s="54">
        <v>172761</v>
      </c>
      <c r="U246" s="54">
        <v>173444</v>
      </c>
      <c r="W246" s="54">
        <f t="shared" si="237"/>
        <v>59241</v>
      </c>
      <c r="X246" s="54">
        <f t="shared" si="238"/>
        <v>126047</v>
      </c>
      <c r="Y246" s="54">
        <f t="shared" si="239"/>
        <v>165108</v>
      </c>
      <c r="Z246" s="54">
        <f t="shared" si="240"/>
        <v>168225</v>
      </c>
      <c r="AA246" s="54">
        <f t="shared" ca="1" si="241"/>
        <v>173444</v>
      </c>
      <c r="AB246" s="45" t="s">
        <v>9</v>
      </c>
      <c r="AD246" s="242">
        <f t="shared" si="223"/>
        <v>0</v>
      </c>
      <c r="AE246" s="242">
        <f t="shared" ca="1" si="224"/>
        <v>0</v>
      </c>
    </row>
    <row r="247" spans="1:31" ht="15.95" customHeight="1" outlineLevel="1" x14ac:dyDescent="0.2">
      <c r="A247" s="63" t="s">
        <v>186</v>
      </c>
      <c r="B247" s="54">
        <v>192</v>
      </c>
      <c r="C247" s="54">
        <v>527</v>
      </c>
      <c r="D247" s="54">
        <v>1303</v>
      </c>
      <c r="E247" s="54">
        <v>0</v>
      </c>
      <c r="F247" s="54">
        <v>0</v>
      </c>
      <c r="G247" s="54">
        <v>0</v>
      </c>
      <c r="H247" s="54">
        <v>0</v>
      </c>
      <c r="I247" s="54">
        <v>0</v>
      </c>
      <c r="J247" s="54">
        <v>0</v>
      </c>
      <c r="K247" s="54">
        <v>0</v>
      </c>
      <c r="L247" s="54">
        <v>0</v>
      </c>
      <c r="M247" s="54">
        <v>0</v>
      </c>
      <c r="N247" s="54">
        <v>0</v>
      </c>
      <c r="O247" s="54">
        <v>0</v>
      </c>
      <c r="P247" s="54">
        <v>0</v>
      </c>
      <c r="Q247" s="54">
        <v>0</v>
      </c>
      <c r="R247" s="54">
        <v>0</v>
      </c>
      <c r="S247" s="54">
        <v>0</v>
      </c>
      <c r="T247" s="54">
        <v>0</v>
      </c>
      <c r="U247" s="54">
        <v>0</v>
      </c>
      <c r="W247" s="54">
        <f t="shared" si="237"/>
        <v>0</v>
      </c>
      <c r="X247" s="54">
        <f t="shared" si="238"/>
        <v>0</v>
      </c>
      <c r="Y247" s="54">
        <f t="shared" si="239"/>
        <v>0</v>
      </c>
      <c r="Z247" s="54">
        <f t="shared" si="240"/>
        <v>0</v>
      </c>
      <c r="AA247" s="54">
        <f t="shared" ca="1" si="241"/>
        <v>0</v>
      </c>
      <c r="AB247" s="45" t="s">
        <v>9</v>
      </c>
      <c r="AD247" s="242">
        <f t="shared" si="223"/>
        <v>0</v>
      </c>
      <c r="AE247" s="242">
        <f t="shared" ca="1" si="224"/>
        <v>0</v>
      </c>
    </row>
    <row r="248" spans="1:31" ht="15.95" customHeight="1" outlineLevel="1" x14ac:dyDescent="0.2">
      <c r="A248" s="63" t="s">
        <v>161</v>
      </c>
      <c r="B248" s="54">
        <v>0</v>
      </c>
      <c r="C248" s="54">
        <v>0</v>
      </c>
      <c r="D248" s="54">
        <v>0</v>
      </c>
      <c r="E248" s="54">
        <v>0</v>
      </c>
      <c r="F248" s="54">
        <v>0</v>
      </c>
      <c r="G248" s="54">
        <v>0</v>
      </c>
      <c r="H248" s="54">
        <v>0</v>
      </c>
      <c r="I248" s="54">
        <v>0</v>
      </c>
      <c r="J248" s="54">
        <v>0</v>
      </c>
      <c r="K248" s="54">
        <v>0</v>
      </c>
      <c r="L248" s="54">
        <v>14</v>
      </c>
      <c r="M248" s="54">
        <v>15</v>
      </c>
      <c r="N248" s="54">
        <v>15</v>
      </c>
      <c r="O248" s="54">
        <v>15</v>
      </c>
      <c r="P248" s="54">
        <v>0</v>
      </c>
      <c r="Q248" s="132">
        <v>0</v>
      </c>
      <c r="R248" s="132">
        <v>0</v>
      </c>
      <c r="S248" s="54">
        <v>0</v>
      </c>
      <c r="T248" s="54">
        <v>34</v>
      </c>
      <c r="U248" s="54">
        <v>35</v>
      </c>
      <c r="W248" s="54">
        <f t="shared" si="237"/>
        <v>0</v>
      </c>
      <c r="X248" s="54">
        <f t="shared" si="238"/>
        <v>0</v>
      </c>
      <c r="Y248" s="54">
        <f t="shared" si="239"/>
        <v>15</v>
      </c>
      <c r="Z248" s="54">
        <f t="shared" si="240"/>
        <v>0</v>
      </c>
      <c r="AA248" s="54">
        <f t="shared" ca="1" si="241"/>
        <v>35</v>
      </c>
      <c r="AB248" s="45" t="s">
        <v>9</v>
      </c>
      <c r="AD248" s="242">
        <f t="shared" si="223"/>
        <v>0</v>
      </c>
      <c r="AE248" s="242">
        <f t="shared" ca="1" si="224"/>
        <v>0</v>
      </c>
    </row>
    <row r="249" spans="1:31" ht="15.95" customHeight="1" outlineLevel="1" x14ac:dyDescent="0.2">
      <c r="A249" s="63" t="s">
        <v>162</v>
      </c>
      <c r="B249" s="54">
        <v>0</v>
      </c>
      <c r="C249" s="54">
        <v>0</v>
      </c>
      <c r="D249" s="54">
        <v>0</v>
      </c>
      <c r="E249" s="54">
        <v>0</v>
      </c>
      <c r="F249" s="54">
        <v>0</v>
      </c>
      <c r="G249" s="54">
        <v>0</v>
      </c>
      <c r="H249" s="54">
        <v>0</v>
      </c>
      <c r="I249" s="54">
        <v>0</v>
      </c>
      <c r="J249" s="54">
        <v>0</v>
      </c>
      <c r="K249" s="54">
        <v>0</v>
      </c>
      <c r="L249" s="54">
        <v>0</v>
      </c>
      <c r="M249" s="54">
        <v>0</v>
      </c>
      <c r="N249" s="54">
        <v>0</v>
      </c>
      <c r="O249" s="54">
        <v>0</v>
      </c>
      <c r="P249" s="54">
        <v>0</v>
      </c>
      <c r="Q249" s="54">
        <v>0</v>
      </c>
      <c r="R249" s="54">
        <v>17362</v>
      </c>
      <c r="S249" s="54">
        <v>0</v>
      </c>
      <c r="T249" s="54">
        <v>0</v>
      </c>
      <c r="U249" s="54">
        <v>0</v>
      </c>
      <c r="W249" s="54">
        <f t="shared" si="237"/>
        <v>0</v>
      </c>
      <c r="X249" s="54">
        <f t="shared" si="238"/>
        <v>0</v>
      </c>
      <c r="Y249" s="54">
        <f t="shared" si="239"/>
        <v>0</v>
      </c>
      <c r="Z249" s="54">
        <f t="shared" si="240"/>
        <v>0</v>
      </c>
      <c r="AA249" s="54">
        <f t="shared" ca="1" si="241"/>
        <v>0</v>
      </c>
      <c r="AB249" s="45" t="s">
        <v>9</v>
      </c>
      <c r="AD249" s="242">
        <f t="shared" si="223"/>
        <v>0</v>
      </c>
      <c r="AE249" s="242">
        <f t="shared" ca="1" si="224"/>
        <v>0</v>
      </c>
    </row>
    <row r="250" spans="1:31" ht="15.95" customHeight="1" outlineLevel="1" x14ac:dyDescent="0.2">
      <c r="A250" s="63" t="s">
        <v>159</v>
      </c>
      <c r="B250" s="54">
        <v>0</v>
      </c>
      <c r="C250" s="54">
        <v>0</v>
      </c>
      <c r="D250" s="54">
        <v>0</v>
      </c>
      <c r="E250" s="54">
        <v>0</v>
      </c>
      <c r="F250" s="54">
        <v>0</v>
      </c>
      <c r="G250" s="54">
        <v>0</v>
      </c>
      <c r="H250" s="54">
        <v>0</v>
      </c>
      <c r="I250" s="54">
        <v>0</v>
      </c>
      <c r="J250" s="54">
        <v>0</v>
      </c>
      <c r="K250" s="54">
        <v>0</v>
      </c>
      <c r="L250" s="54">
        <v>0</v>
      </c>
      <c r="M250" s="54">
        <v>0</v>
      </c>
      <c r="N250" s="54">
        <v>0</v>
      </c>
      <c r="O250" s="54">
        <v>0</v>
      </c>
      <c r="P250" s="54">
        <v>0</v>
      </c>
      <c r="Q250" s="132">
        <v>0</v>
      </c>
      <c r="R250" s="132">
        <v>0</v>
      </c>
      <c r="S250" s="54">
        <v>0</v>
      </c>
      <c r="T250" s="54">
        <v>0</v>
      </c>
      <c r="U250" s="54">
        <v>0</v>
      </c>
      <c r="W250" s="54">
        <f t="shared" si="237"/>
        <v>0</v>
      </c>
      <c r="X250" s="54">
        <f t="shared" si="238"/>
        <v>0</v>
      </c>
      <c r="Y250" s="54">
        <f t="shared" si="239"/>
        <v>0</v>
      </c>
      <c r="Z250" s="54">
        <f t="shared" si="240"/>
        <v>0</v>
      </c>
      <c r="AA250" s="54">
        <f t="shared" ca="1" si="241"/>
        <v>0</v>
      </c>
      <c r="AB250" s="45" t="s">
        <v>9</v>
      </c>
      <c r="AD250" s="242">
        <f t="shared" si="223"/>
        <v>0</v>
      </c>
      <c r="AE250" s="242">
        <f t="shared" ca="1" si="224"/>
        <v>0</v>
      </c>
    </row>
    <row r="251" spans="1:31" ht="15.95" customHeight="1" outlineLevel="1" x14ac:dyDescent="0.2">
      <c r="A251" s="63" t="s">
        <v>160</v>
      </c>
      <c r="B251" s="54">
        <v>0</v>
      </c>
      <c r="C251" s="54">
        <v>0</v>
      </c>
      <c r="D251" s="54">
        <v>0</v>
      </c>
      <c r="E251" s="54">
        <v>0</v>
      </c>
      <c r="F251" s="54">
        <v>0</v>
      </c>
      <c r="G251" s="54">
        <v>0</v>
      </c>
      <c r="H251" s="54">
        <v>0</v>
      </c>
      <c r="I251" s="54">
        <v>0</v>
      </c>
      <c r="J251" s="54">
        <v>0</v>
      </c>
      <c r="K251" s="54">
        <v>0</v>
      </c>
      <c r="L251" s="54">
        <v>0</v>
      </c>
      <c r="M251" s="54">
        <v>0</v>
      </c>
      <c r="N251" s="54">
        <v>0</v>
      </c>
      <c r="O251" s="54">
        <v>0</v>
      </c>
      <c r="P251" s="54">
        <v>0</v>
      </c>
      <c r="Q251" s="132">
        <v>0</v>
      </c>
      <c r="R251" s="132">
        <v>0</v>
      </c>
      <c r="S251" s="54">
        <v>1376</v>
      </c>
      <c r="T251" s="54">
        <v>1540</v>
      </c>
      <c r="U251" s="54">
        <v>1722</v>
      </c>
      <c r="W251" s="54">
        <f t="shared" si="237"/>
        <v>0</v>
      </c>
      <c r="X251" s="54">
        <f t="shared" si="238"/>
        <v>0</v>
      </c>
      <c r="Y251" s="54">
        <f t="shared" si="239"/>
        <v>0</v>
      </c>
      <c r="Z251" s="54">
        <f t="shared" si="240"/>
        <v>0</v>
      </c>
      <c r="AA251" s="54">
        <f t="shared" ca="1" si="241"/>
        <v>1722</v>
      </c>
      <c r="AB251" s="45" t="s">
        <v>9</v>
      </c>
      <c r="AD251" s="242">
        <f t="shared" si="223"/>
        <v>0</v>
      </c>
      <c r="AE251" s="242">
        <f t="shared" ca="1" si="224"/>
        <v>0</v>
      </c>
    </row>
    <row r="252" spans="1:31" ht="15.95" customHeight="1" outlineLevel="1" x14ac:dyDescent="0.2">
      <c r="A252" s="63" t="s">
        <v>157</v>
      </c>
      <c r="B252" s="54">
        <v>0</v>
      </c>
      <c r="C252" s="54">
        <v>0</v>
      </c>
      <c r="D252" s="54">
        <v>0</v>
      </c>
      <c r="E252" s="54">
        <v>0</v>
      </c>
      <c r="F252" s="54">
        <v>0</v>
      </c>
      <c r="G252" s="54">
        <v>0</v>
      </c>
      <c r="H252" s="54">
        <v>0</v>
      </c>
      <c r="I252" s="54">
        <v>0</v>
      </c>
      <c r="J252" s="54">
        <v>0</v>
      </c>
      <c r="K252" s="54">
        <v>0</v>
      </c>
      <c r="L252" s="54">
        <v>0</v>
      </c>
      <c r="M252" s="54">
        <v>0</v>
      </c>
      <c r="N252" s="54">
        <v>0</v>
      </c>
      <c r="O252" s="54">
        <v>3005</v>
      </c>
      <c r="P252" s="54">
        <v>2453</v>
      </c>
      <c r="Q252" s="54">
        <v>2415</v>
      </c>
      <c r="R252" s="132">
        <v>2024</v>
      </c>
      <c r="S252" s="54">
        <v>1980</v>
      </c>
      <c r="T252" s="54">
        <v>1964</v>
      </c>
      <c r="U252" s="54">
        <v>1956</v>
      </c>
      <c r="W252" s="54">
        <f t="shared" si="237"/>
        <v>0</v>
      </c>
      <c r="X252" s="54">
        <f t="shared" si="238"/>
        <v>0</v>
      </c>
      <c r="Y252" s="54">
        <f t="shared" si="239"/>
        <v>0</v>
      </c>
      <c r="Z252" s="54">
        <f t="shared" si="240"/>
        <v>2415</v>
      </c>
      <c r="AA252" s="54">
        <f t="shared" ca="1" si="241"/>
        <v>1956</v>
      </c>
      <c r="AB252" s="45" t="s">
        <v>9</v>
      </c>
      <c r="AD252" s="242">
        <f t="shared" si="223"/>
        <v>0</v>
      </c>
      <c r="AE252" s="242">
        <f t="shared" ca="1" si="224"/>
        <v>0</v>
      </c>
    </row>
    <row r="253" spans="1:31" ht="15.95" customHeight="1" outlineLevel="1" x14ac:dyDescent="0.2">
      <c r="A253" s="63" t="s">
        <v>163</v>
      </c>
      <c r="B253" s="54">
        <v>0</v>
      </c>
      <c r="C253" s="54">
        <v>0</v>
      </c>
      <c r="D253" s="54">
        <v>0</v>
      </c>
      <c r="E253" s="54">
        <v>0</v>
      </c>
      <c r="F253" s="54">
        <v>0</v>
      </c>
      <c r="G253" s="54">
        <v>0</v>
      </c>
      <c r="H253" s="54">
        <v>0</v>
      </c>
      <c r="I253" s="54">
        <v>0</v>
      </c>
      <c r="J253" s="54">
        <v>0</v>
      </c>
      <c r="K253" s="54">
        <v>0</v>
      </c>
      <c r="L253" s="54">
        <v>0</v>
      </c>
      <c r="M253" s="54">
        <v>0</v>
      </c>
      <c r="N253" s="54">
        <v>0</v>
      </c>
      <c r="O253" s="54">
        <v>0</v>
      </c>
      <c r="P253" s="54">
        <v>0</v>
      </c>
      <c r="Q253" s="54">
        <v>1078</v>
      </c>
      <c r="R253" s="54">
        <v>1204</v>
      </c>
      <c r="S253" s="54">
        <v>0</v>
      </c>
      <c r="T253" s="54">
        <v>0</v>
      </c>
      <c r="U253" s="54">
        <v>0</v>
      </c>
      <c r="W253" s="54">
        <f t="shared" si="237"/>
        <v>0</v>
      </c>
      <c r="X253" s="54">
        <f t="shared" si="238"/>
        <v>0</v>
      </c>
      <c r="Y253" s="54">
        <f t="shared" si="239"/>
        <v>0</v>
      </c>
      <c r="Z253" s="54">
        <f t="shared" si="240"/>
        <v>1078</v>
      </c>
      <c r="AA253" s="54">
        <f t="shared" ca="1" si="241"/>
        <v>0</v>
      </c>
      <c r="AB253" s="45" t="s">
        <v>9</v>
      </c>
      <c r="AD253" s="242">
        <f t="shared" si="223"/>
        <v>0</v>
      </c>
      <c r="AE253" s="242">
        <f t="shared" ca="1" si="224"/>
        <v>0</v>
      </c>
    </row>
    <row r="254" spans="1:31" ht="15.95" customHeight="1" outlineLevel="1" x14ac:dyDescent="0.2">
      <c r="A254" s="61" t="s">
        <v>165</v>
      </c>
      <c r="B254" s="62">
        <v>26084</v>
      </c>
      <c r="C254" s="62">
        <v>57659</v>
      </c>
      <c r="D254" s="62">
        <v>109837</v>
      </c>
      <c r="E254" s="62">
        <v>157732</v>
      </c>
      <c r="F254" s="62">
        <v>223589</v>
      </c>
      <c r="G254" s="62">
        <v>238331</v>
      </c>
      <c r="H254" s="62">
        <v>289114</v>
      </c>
      <c r="I254" s="62">
        <f t="shared" ref="I254:N254" si="248">SUM(I255:I261)</f>
        <v>339132</v>
      </c>
      <c r="J254" s="62">
        <f t="shared" si="248"/>
        <v>536855</v>
      </c>
      <c r="K254" s="62">
        <f t="shared" si="248"/>
        <v>660679</v>
      </c>
      <c r="L254" s="62">
        <f t="shared" si="248"/>
        <v>684179</v>
      </c>
      <c r="M254" s="62">
        <f t="shared" si="248"/>
        <v>656401</v>
      </c>
      <c r="N254" s="62">
        <f t="shared" si="248"/>
        <v>681828</v>
      </c>
      <c r="O254" s="62">
        <f t="shared" ref="O254:S254" si="249">SUM(O255:O261)</f>
        <v>643844</v>
      </c>
      <c r="P254" s="62">
        <f t="shared" si="249"/>
        <v>628161</v>
      </c>
      <c r="Q254" s="62">
        <f t="shared" si="249"/>
        <v>667776</v>
      </c>
      <c r="R254" s="62">
        <f t="shared" si="249"/>
        <v>694250</v>
      </c>
      <c r="S254" s="62">
        <f t="shared" si="249"/>
        <v>723831</v>
      </c>
      <c r="T254" s="62">
        <f t="shared" ref="T254:U254" si="250">SUM(T255:T261)</f>
        <v>730885</v>
      </c>
      <c r="U254" s="62">
        <f t="shared" si="250"/>
        <v>727723</v>
      </c>
      <c r="W254" s="62">
        <f t="shared" ref="W254:W261" si="251">E254</f>
        <v>157732</v>
      </c>
      <c r="X254" s="62">
        <f t="shared" ref="X254:X261" si="252">I254</f>
        <v>339132</v>
      </c>
      <c r="Y254" s="62">
        <f t="shared" ref="Y254:Y261" si="253">M254</f>
        <v>656401</v>
      </c>
      <c r="Z254" s="62">
        <f t="shared" ref="Z254:Z261" si="254">Q254</f>
        <v>667776</v>
      </c>
      <c r="AA254" s="62">
        <f t="shared" ref="AA254:AA261" ca="1" si="255">OFFSET(V254,0,-1)</f>
        <v>727723</v>
      </c>
      <c r="AB254" s="45" t="s">
        <v>9</v>
      </c>
      <c r="AD254" s="242">
        <f t="shared" ref="AD254:AD260" si="256">Q254-Z254</f>
        <v>0</v>
      </c>
      <c r="AE254" s="242">
        <f t="shared" ref="AE254:AE261" ca="1" si="257">AA254-OFFSET(V254,,-1)</f>
        <v>0</v>
      </c>
    </row>
    <row r="255" spans="1:31" ht="15.95" customHeight="1" outlineLevel="1" x14ac:dyDescent="0.2">
      <c r="A255" s="63" t="s">
        <v>166</v>
      </c>
      <c r="B255" s="54">
        <v>22729</v>
      </c>
      <c r="C255" s="54">
        <v>22729</v>
      </c>
      <c r="D255" s="54">
        <v>22729</v>
      </c>
      <c r="E255" s="54">
        <v>22729</v>
      </c>
      <c r="F255" s="54">
        <v>22729</v>
      </c>
      <c r="G255" s="54">
        <v>22729</v>
      </c>
      <c r="H255" s="54">
        <v>22729</v>
      </c>
      <c r="I255" s="54">
        <v>22729</v>
      </c>
      <c r="J255" s="54">
        <v>100229</v>
      </c>
      <c r="K255" s="54">
        <v>149029</v>
      </c>
      <c r="L255" s="54">
        <v>149029</v>
      </c>
      <c r="M255" s="54">
        <v>149029</v>
      </c>
      <c r="N255" s="54">
        <v>149029</v>
      </c>
      <c r="O255" s="54">
        <v>149029</v>
      </c>
      <c r="P255" s="54">
        <v>149029</v>
      </c>
      <c r="Q255" s="54">
        <v>149029</v>
      </c>
      <c r="R255" s="54">
        <v>149029</v>
      </c>
      <c r="S255" s="54">
        <v>149029</v>
      </c>
      <c r="T255" s="54">
        <v>149029</v>
      </c>
      <c r="U255" s="54">
        <v>149029</v>
      </c>
      <c r="W255" s="54">
        <f t="shared" si="251"/>
        <v>22729</v>
      </c>
      <c r="X255" s="54">
        <f t="shared" si="252"/>
        <v>22729</v>
      </c>
      <c r="Y255" s="54">
        <f t="shared" si="253"/>
        <v>149029</v>
      </c>
      <c r="Z255" s="54">
        <f t="shared" si="254"/>
        <v>149029</v>
      </c>
      <c r="AA255" s="54">
        <f t="shared" ca="1" si="255"/>
        <v>149029</v>
      </c>
      <c r="AB255" s="45" t="s">
        <v>9</v>
      </c>
      <c r="AD255" s="242">
        <f t="shared" si="256"/>
        <v>0</v>
      </c>
      <c r="AE255" s="242">
        <f t="shared" ca="1" si="257"/>
        <v>0</v>
      </c>
    </row>
    <row r="256" spans="1:31" ht="15.95" customHeight="1" outlineLevel="1" x14ac:dyDescent="0.2">
      <c r="A256" s="63" t="s">
        <v>167</v>
      </c>
      <c r="B256" s="54">
        <v>0</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W256" s="54">
        <f t="shared" si="251"/>
        <v>0</v>
      </c>
      <c r="X256" s="54">
        <f t="shared" si="252"/>
        <v>0</v>
      </c>
      <c r="Y256" s="54">
        <f t="shared" si="253"/>
        <v>0</v>
      </c>
      <c r="Z256" s="54">
        <f t="shared" si="254"/>
        <v>0</v>
      </c>
      <c r="AA256" s="54">
        <f t="shared" ca="1" si="255"/>
        <v>0</v>
      </c>
      <c r="AB256" s="45" t="s">
        <v>9</v>
      </c>
      <c r="AD256" s="242">
        <f t="shared" si="256"/>
        <v>0</v>
      </c>
      <c r="AE256" s="242">
        <f t="shared" ca="1" si="257"/>
        <v>0</v>
      </c>
    </row>
    <row r="257" spans="1:31" ht="15.95" customHeight="1" outlineLevel="1" x14ac:dyDescent="0.2">
      <c r="A257" s="63" t="s">
        <v>145</v>
      </c>
      <c r="B257" s="54">
        <v>0</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W257" s="54">
        <f t="shared" si="251"/>
        <v>0</v>
      </c>
      <c r="X257" s="54">
        <f t="shared" si="252"/>
        <v>0</v>
      </c>
      <c r="Y257" s="54">
        <f t="shared" si="253"/>
        <v>0</v>
      </c>
      <c r="Z257" s="54">
        <f t="shared" si="254"/>
        <v>0</v>
      </c>
      <c r="AA257" s="54">
        <f t="shared" ca="1" si="255"/>
        <v>0</v>
      </c>
      <c r="AB257" s="45" t="s">
        <v>9</v>
      </c>
      <c r="AD257" s="242">
        <f t="shared" si="256"/>
        <v>0</v>
      </c>
      <c r="AE257" s="242">
        <f t="shared" ca="1" si="257"/>
        <v>0</v>
      </c>
    </row>
    <row r="258" spans="1:31" ht="15.95" customHeight="1" outlineLevel="1" x14ac:dyDescent="0.2">
      <c r="A258" s="63" t="s">
        <v>168</v>
      </c>
      <c r="B258" s="54">
        <v>0</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W258" s="54">
        <f t="shared" si="251"/>
        <v>0</v>
      </c>
      <c r="X258" s="54">
        <f t="shared" si="252"/>
        <v>0</v>
      </c>
      <c r="Y258" s="54">
        <f t="shared" si="253"/>
        <v>0</v>
      </c>
      <c r="Z258" s="54">
        <f t="shared" si="254"/>
        <v>0</v>
      </c>
      <c r="AA258" s="54">
        <f t="shared" ca="1" si="255"/>
        <v>0</v>
      </c>
      <c r="AB258" s="45" t="s">
        <v>9</v>
      </c>
      <c r="AD258" s="242">
        <f t="shared" si="256"/>
        <v>0</v>
      </c>
      <c r="AE258" s="242">
        <f t="shared" ca="1" si="257"/>
        <v>0</v>
      </c>
    </row>
    <row r="259" spans="1:31" ht="15.95" customHeight="1" outlineLevel="1" x14ac:dyDescent="0.2">
      <c r="A259" s="63" t="s">
        <v>169</v>
      </c>
      <c r="B259" s="54">
        <v>4335</v>
      </c>
      <c r="C259" s="54">
        <v>4335</v>
      </c>
      <c r="D259" s="54">
        <v>4335</v>
      </c>
      <c r="E259" s="54">
        <v>181746</v>
      </c>
      <c r="F259" s="54">
        <v>177111</v>
      </c>
      <c r="G259" s="54">
        <v>177111</v>
      </c>
      <c r="H259" s="54">
        <v>177111</v>
      </c>
      <c r="I259" s="54">
        <v>316403</v>
      </c>
      <c r="J259" s="54">
        <v>316403</v>
      </c>
      <c r="K259" s="54">
        <v>316403</v>
      </c>
      <c r="L259" s="54">
        <v>316403</v>
      </c>
      <c r="M259" s="54">
        <v>507371</v>
      </c>
      <c r="N259" s="54">
        <v>507588</v>
      </c>
      <c r="O259" s="54">
        <v>465452</v>
      </c>
      <c r="P259" s="54">
        <v>429685</v>
      </c>
      <c r="Q259" s="54">
        <v>519662</v>
      </c>
      <c r="R259" s="54">
        <v>518746</v>
      </c>
      <c r="S259" s="54">
        <v>518746</v>
      </c>
      <c r="T259" s="54">
        <v>518746</v>
      </c>
      <c r="U259" s="54">
        <v>578696</v>
      </c>
      <c r="W259" s="54">
        <f t="shared" si="251"/>
        <v>181746</v>
      </c>
      <c r="X259" s="54">
        <f t="shared" si="252"/>
        <v>316403</v>
      </c>
      <c r="Y259" s="54">
        <f t="shared" si="253"/>
        <v>507371</v>
      </c>
      <c r="Z259" s="54">
        <f t="shared" si="254"/>
        <v>519662</v>
      </c>
      <c r="AA259" s="54">
        <f t="shared" ca="1" si="255"/>
        <v>578696</v>
      </c>
      <c r="AB259" s="45" t="s">
        <v>9</v>
      </c>
      <c r="AD259" s="242">
        <f t="shared" si="256"/>
        <v>0</v>
      </c>
      <c r="AE259" s="242">
        <f t="shared" ca="1" si="257"/>
        <v>0</v>
      </c>
    </row>
    <row r="260" spans="1:31" ht="15.95" customHeight="1" outlineLevel="1" x14ac:dyDescent="0.2">
      <c r="A260" s="63" t="s">
        <v>170</v>
      </c>
      <c r="B260" s="54">
        <v>-980</v>
      </c>
      <c r="C260" s="54">
        <v>30595</v>
      </c>
      <c r="D260" s="54">
        <v>82773</v>
      </c>
      <c r="E260" s="54">
        <v>-46743</v>
      </c>
      <c r="F260" s="54">
        <v>23749</v>
      </c>
      <c r="G260" s="54">
        <v>38491</v>
      </c>
      <c r="H260" s="54">
        <v>89274</v>
      </c>
      <c r="I260" s="54">
        <v>0</v>
      </c>
      <c r="J260" s="54">
        <v>120223</v>
      </c>
      <c r="K260" s="54">
        <v>195247</v>
      </c>
      <c r="L260" s="54">
        <v>218747</v>
      </c>
      <c r="M260" s="54">
        <v>1</v>
      </c>
      <c r="N260" s="54">
        <v>25211</v>
      </c>
      <c r="O260" s="54">
        <v>29363</v>
      </c>
      <c r="P260" s="54">
        <v>49447</v>
      </c>
      <c r="Q260" s="54">
        <v>-915</v>
      </c>
      <c r="R260" s="54">
        <v>26475</v>
      </c>
      <c r="S260" s="54">
        <v>56056</v>
      </c>
      <c r="T260" s="54">
        <v>63110</v>
      </c>
      <c r="U260" s="54">
        <v>-2</v>
      </c>
      <c r="W260" s="54">
        <f t="shared" si="251"/>
        <v>-46743</v>
      </c>
      <c r="X260" s="54">
        <f t="shared" si="252"/>
        <v>0</v>
      </c>
      <c r="Y260" s="54">
        <f t="shared" si="253"/>
        <v>1</v>
      </c>
      <c r="Z260" s="54">
        <f t="shared" si="254"/>
        <v>-915</v>
      </c>
      <c r="AA260" s="54">
        <f t="shared" ca="1" si="255"/>
        <v>-2</v>
      </c>
      <c r="AB260" s="45" t="s">
        <v>9</v>
      </c>
      <c r="AD260" s="242">
        <f t="shared" si="256"/>
        <v>0</v>
      </c>
      <c r="AE260" s="242">
        <f t="shared" ca="1" si="257"/>
        <v>0</v>
      </c>
    </row>
    <row r="261" spans="1:31" ht="15.95" customHeight="1" outlineLevel="1" x14ac:dyDescent="0.2">
      <c r="A261" s="63" t="s">
        <v>171</v>
      </c>
      <c r="B261" s="54">
        <v>0</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W261" s="54">
        <f t="shared" si="251"/>
        <v>0</v>
      </c>
      <c r="X261" s="54">
        <f t="shared" si="252"/>
        <v>0</v>
      </c>
      <c r="Y261" s="54">
        <f t="shared" si="253"/>
        <v>0</v>
      </c>
      <c r="Z261" s="54">
        <f t="shared" si="254"/>
        <v>0</v>
      </c>
      <c r="AA261" s="54">
        <f t="shared" ca="1" si="255"/>
        <v>0</v>
      </c>
      <c r="AB261" s="45" t="s">
        <v>9</v>
      </c>
      <c r="AD261" s="242">
        <f>Q261-Z261</f>
        <v>0</v>
      </c>
      <c r="AE261" s="242">
        <f t="shared" ca="1" si="257"/>
        <v>0</v>
      </c>
    </row>
    <row r="262" spans="1:31" ht="15.95" customHeight="1" collapsed="1" x14ac:dyDescent="0.2">
      <c r="P262" s="242">
        <f>P190-P222</f>
        <v>0</v>
      </c>
      <c r="Q262" s="242">
        <f>Q190-Q222</f>
        <v>0</v>
      </c>
      <c r="R262" s="242">
        <f>R190-R222</f>
        <v>0</v>
      </c>
      <c r="S262" s="242">
        <f>S190-S222</f>
        <v>0</v>
      </c>
      <c r="T262" s="242">
        <f>T190-T222</f>
        <v>0</v>
      </c>
      <c r="U262" s="242">
        <f>U190-U222</f>
        <v>0</v>
      </c>
      <c r="AB262" s="45" t="s">
        <v>9</v>
      </c>
    </row>
    <row r="263" spans="1:31" ht="15.95" customHeight="1" x14ac:dyDescent="0.2">
      <c r="A263" s="176" t="s">
        <v>187</v>
      </c>
      <c r="AB263" s="45" t="s">
        <v>9</v>
      </c>
    </row>
    <row r="264" spans="1:31" ht="15.95" customHeight="1" x14ac:dyDescent="0.2">
      <c r="AB264" s="45"/>
    </row>
    <row r="265" spans="1:31" ht="15.95" customHeight="1" x14ac:dyDescent="0.2">
      <c r="AB265" s="45"/>
    </row>
    <row r="266" spans="1:31" ht="15.95" customHeight="1" x14ac:dyDescent="0.2">
      <c r="AB266" s="45"/>
    </row>
    <row r="267" spans="1:31" ht="15.95" customHeight="1" x14ac:dyDescent="0.2">
      <c r="AB267" s="45"/>
    </row>
    <row r="268" spans="1:31" ht="15.95" customHeight="1" x14ac:dyDescent="0.2">
      <c r="AB268" s="45"/>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79AF-0453-444A-A8BA-F6D6E943830E}">
  <sheetPr>
    <tabColor theme="4" tint="0.79998168889431442"/>
    <outlinePr summaryBelow="0" summaryRight="0"/>
  </sheetPr>
  <dimension ref="A1:AJ268"/>
  <sheetViews>
    <sheetView showGridLines="0" zoomScale="80" zoomScaleNormal="80" workbookViewId="0">
      <pane xSplit="1" ySplit="5" topLeftCell="L6" activePane="bottomRight" state="frozen"/>
      <selection activeCell="R24" sqref="R24"/>
      <selection pane="topRight" activeCell="R24" sqref="R24"/>
      <selection pane="bottomLeft" activeCell="R24" sqref="R24"/>
      <selection pane="bottomRight" activeCell="U186" sqref="U186"/>
    </sheetView>
  </sheetViews>
  <sheetFormatPr defaultRowHeight="15.95" customHeight="1" outlineLevelRow="1" x14ac:dyDescent="0.2"/>
  <cols>
    <col min="1" max="1" width="64.7109375" style="20" customWidth="1"/>
    <col min="2" max="21" width="14.7109375" style="34" customWidth="1"/>
    <col min="22" max="22" width="9.140625" style="20"/>
    <col min="23" max="27" width="14.7109375" style="34" customWidth="1"/>
    <col min="28" max="28" width="2.7109375" style="20" customWidth="1"/>
    <col min="29" max="29" width="9.140625" style="20"/>
    <col min="30" max="30" width="15" style="20" bestFit="1" customWidth="1"/>
    <col min="31" max="34" width="9.140625" style="20"/>
    <col min="35" max="35" width="10" style="20" bestFit="1" customWidth="1"/>
    <col min="36" max="16384" width="9.140625" style="20"/>
  </cols>
  <sheetData>
    <row r="1" spans="1:31" s="2" customFormat="1" ht="21.95" customHeight="1" x14ac:dyDescent="0.2">
      <c r="A1" s="36" t="s">
        <v>194</v>
      </c>
      <c r="B1" s="37"/>
      <c r="C1" s="37"/>
      <c r="D1" s="37"/>
      <c r="E1" s="37"/>
      <c r="F1" s="37"/>
      <c r="G1" s="37"/>
      <c r="H1" s="37"/>
      <c r="I1" s="37"/>
      <c r="J1" s="37"/>
      <c r="K1" s="37"/>
      <c r="L1" s="37"/>
      <c r="M1" s="37"/>
      <c r="N1" s="37"/>
      <c r="O1" s="37"/>
      <c r="P1" s="37"/>
      <c r="Q1" s="37"/>
      <c r="R1" s="37"/>
      <c r="S1" s="37"/>
      <c r="T1" s="37"/>
      <c r="U1" s="37"/>
      <c r="W1" s="37"/>
      <c r="X1" s="37"/>
      <c r="Y1" s="37"/>
      <c r="Z1" s="37"/>
      <c r="AA1" s="37"/>
      <c r="AB1" s="38" t="s">
        <v>9</v>
      </c>
      <c r="AC1" s="243" t="s">
        <v>304</v>
      </c>
      <c r="AD1" s="244">
        <f>Q134</f>
        <v>0</v>
      </c>
      <c r="AE1" s="244">
        <f ca="1">OFFSET(V134,,-1)</f>
        <v>0</v>
      </c>
    </row>
    <row r="2" spans="1:31" s="2" customFormat="1" ht="21.95" customHeight="1" thickBot="1" x14ac:dyDescent="0.25">
      <c r="A2" s="69" t="s">
        <v>56</v>
      </c>
      <c r="B2" s="67"/>
      <c r="C2" s="67"/>
      <c r="D2" s="67"/>
      <c r="E2" s="67"/>
      <c r="F2" s="67"/>
      <c r="G2" s="67"/>
      <c r="H2" s="67"/>
      <c r="I2" s="67"/>
      <c r="J2" s="67"/>
      <c r="K2" s="67"/>
      <c r="L2" s="67"/>
      <c r="M2" s="67"/>
      <c r="N2" s="67"/>
      <c r="O2" s="67"/>
      <c r="P2" s="67"/>
      <c r="Q2" s="67"/>
      <c r="R2" s="67"/>
      <c r="S2" s="67"/>
      <c r="T2" s="67"/>
      <c r="U2" s="67"/>
      <c r="V2" s="68"/>
      <c r="W2" s="67"/>
      <c r="X2" s="67"/>
      <c r="Y2" s="67"/>
      <c r="Z2" s="67"/>
      <c r="AA2" s="67"/>
      <c r="AB2" s="38" t="s">
        <v>9</v>
      </c>
      <c r="AD2" s="244">
        <f>+Q262</f>
        <v>0</v>
      </c>
      <c r="AE2" s="244">
        <f ca="1">OFFSET(V262,,-1)</f>
        <v>0</v>
      </c>
    </row>
    <row r="3" spans="1:31" ht="21.95" customHeight="1" thickTop="1" x14ac:dyDescent="0.2">
      <c r="A3" s="65" t="s">
        <v>57</v>
      </c>
      <c r="B3" s="85" t="s">
        <v>189</v>
      </c>
      <c r="C3" s="85" t="s">
        <v>189</v>
      </c>
      <c r="D3" s="85" t="s">
        <v>189</v>
      </c>
      <c r="E3" s="85" t="s">
        <v>189</v>
      </c>
      <c r="F3" s="85" t="s">
        <v>189</v>
      </c>
      <c r="G3" s="85" t="s">
        <v>189</v>
      </c>
      <c r="H3" s="85" t="s">
        <v>189</v>
      </c>
      <c r="I3" s="85" t="s">
        <v>189</v>
      </c>
      <c r="J3" s="85" t="s">
        <v>189</v>
      </c>
      <c r="K3" s="85" t="s">
        <v>189</v>
      </c>
      <c r="L3" s="85" t="s">
        <v>189</v>
      </c>
      <c r="M3" s="85" t="s">
        <v>189</v>
      </c>
      <c r="N3" s="82" t="s">
        <v>39</v>
      </c>
      <c r="O3" s="82" t="s">
        <v>39</v>
      </c>
      <c r="P3" s="82" t="s">
        <v>39</v>
      </c>
      <c r="Q3" s="82" t="s">
        <v>39</v>
      </c>
      <c r="R3" s="82" t="s">
        <v>39</v>
      </c>
      <c r="S3" s="82" t="s">
        <v>39</v>
      </c>
      <c r="T3" s="82" t="s">
        <v>39</v>
      </c>
      <c r="U3" s="82" t="s">
        <v>39</v>
      </c>
      <c r="W3" s="85"/>
      <c r="X3" s="85"/>
      <c r="Y3" s="85"/>
      <c r="Z3" s="82"/>
      <c r="AA3" s="82"/>
      <c r="AB3" s="45" t="s">
        <v>9</v>
      </c>
      <c r="AC3" s="2"/>
      <c r="AD3" s="242">
        <f>SUM(AD12:AD261)</f>
        <v>0</v>
      </c>
      <c r="AE3" s="242">
        <f ca="1">SUM(AE12:AE261)</f>
        <v>0</v>
      </c>
    </row>
    <row r="4" spans="1:31" ht="21.95" customHeight="1" thickBot="1" x14ac:dyDescent="0.25">
      <c r="A4" s="66" t="s">
        <v>58</v>
      </c>
      <c r="B4" s="83">
        <v>0.49</v>
      </c>
      <c r="C4" s="83">
        <v>0.49</v>
      </c>
      <c r="D4" s="83">
        <v>0.49</v>
      </c>
      <c r="E4" s="83">
        <v>0.49</v>
      </c>
      <c r="F4" s="83">
        <v>0.49</v>
      </c>
      <c r="G4" s="83">
        <v>0.49</v>
      </c>
      <c r="H4" s="83">
        <v>0.49</v>
      </c>
      <c r="I4" s="83">
        <v>0.49</v>
      </c>
      <c r="J4" s="83">
        <v>0.49</v>
      </c>
      <c r="K4" s="83">
        <v>0.49</v>
      </c>
      <c r="L4" s="83">
        <v>0.49</v>
      </c>
      <c r="M4" s="83">
        <v>0.49</v>
      </c>
      <c r="N4" s="83">
        <f t="shared" ref="N4:U4" si="0">49%*70%</f>
        <v>0.34299999999999997</v>
      </c>
      <c r="O4" s="83">
        <f t="shared" si="0"/>
        <v>0.34299999999999997</v>
      </c>
      <c r="P4" s="83">
        <f t="shared" si="0"/>
        <v>0.34299999999999997</v>
      </c>
      <c r="Q4" s="83">
        <f t="shared" si="0"/>
        <v>0.34299999999999997</v>
      </c>
      <c r="R4" s="83">
        <f t="shared" si="0"/>
        <v>0.34299999999999997</v>
      </c>
      <c r="S4" s="83">
        <f t="shared" si="0"/>
        <v>0.34299999999999997</v>
      </c>
      <c r="T4" s="83">
        <f t="shared" si="0"/>
        <v>0.34299999999999997</v>
      </c>
      <c r="U4" s="83">
        <f t="shared" si="0"/>
        <v>0.34299999999999997</v>
      </c>
      <c r="W4" s="83"/>
      <c r="X4" s="83"/>
      <c r="Y4" s="83"/>
      <c r="Z4" s="84"/>
      <c r="AA4" s="84"/>
      <c r="AB4" s="45" t="s">
        <v>9</v>
      </c>
    </row>
    <row r="5" spans="1:31" s="2" customFormat="1" ht="21.95" customHeight="1" thickTop="1" x14ac:dyDescent="0.2">
      <c r="A5" s="36" t="s">
        <v>59</v>
      </c>
      <c r="B5" s="37" t="s">
        <v>60</v>
      </c>
      <c r="C5" s="37" t="s">
        <v>61</v>
      </c>
      <c r="D5" s="37" t="s">
        <v>62</v>
      </c>
      <c r="E5" s="37" t="s">
        <v>63</v>
      </c>
      <c r="F5" s="37" t="s">
        <v>64</v>
      </c>
      <c r="G5" s="37" t="s">
        <v>65</v>
      </c>
      <c r="H5" s="37" t="s">
        <v>66</v>
      </c>
      <c r="I5" s="37" t="s">
        <v>67</v>
      </c>
      <c r="J5" s="37" t="s">
        <v>68</v>
      </c>
      <c r="K5" s="37" t="s">
        <v>69</v>
      </c>
      <c r="L5" s="37" t="s">
        <v>285</v>
      </c>
      <c r="M5" s="37" t="s">
        <v>287</v>
      </c>
      <c r="N5" s="37" t="s">
        <v>291</v>
      </c>
      <c r="O5" s="37" t="s">
        <v>292</v>
      </c>
      <c r="P5" s="37" t="s">
        <v>303</v>
      </c>
      <c r="Q5" s="37" t="s">
        <v>306</v>
      </c>
      <c r="R5" s="37" t="s">
        <v>307</v>
      </c>
      <c r="S5" s="37" t="s">
        <v>309</v>
      </c>
      <c r="T5" s="37" t="s">
        <v>315</v>
      </c>
      <c r="U5" s="37" t="s">
        <v>321</v>
      </c>
      <c r="W5" s="125">
        <v>2019</v>
      </c>
      <c r="X5" s="125">
        <v>2020</v>
      </c>
      <c r="Y5" s="125">
        <v>2021</v>
      </c>
      <c r="Z5" s="125">
        <v>2022</v>
      </c>
      <c r="AA5" s="125">
        <v>2023</v>
      </c>
      <c r="AB5" s="38" t="s">
        <v>9</v>
      </c>
    </row>
    <row r="6" spans="1:31" s="42" customFormat="1" ht="18" customHeight="1" x14ac:dyDescent="0.2">
      <c r="A6" s="39" t="s">
        <v>70</v>
      </c>
      <c r="B6" s="40"/>
      <c r="C6" s="40"/>
      <c r="D6" s="40"/>
      <c r="E6" s="40"/>
      <c r="F6" s="40"/>
      <c r="G6" s="40"/>
      <c r="H6" s="40"/>
      <c r="I6" s="40"/>
      <c r="J6" s="40"/>
      <c r="K6" s="40"/>
      <c r="L6" s="40"/>
      <c r="M6" s="40"/>
      <c r="N6" s="40"/>
      <c r="O6" s="40"/>
      <c r="P6" s="40"/>
      <c r="Q6" s="40"/>
      <c r="R6" s="151"/>
      <c r="S6" s="151"/>
      <c r="T6" s="151"/>
      <c r="U6" s="151"/>
      <c r="W6" s="40"/>
      <c r="X6" s="40"/>
      <c r="Y6" s="40"/>
      <c r="Z6" s="40"/>
      <c r="AA6" s="40"/>
      <c r="AB6" s="41" t="s">
        <v>9</v>
      </c>
    </row>
    <row r="7" spans="1:31" ht="18" customHeight="1" x14ac:dyDescent="0.2">
      <c r="A7" s="43" t="s">
        <v>71</v>
      </c>
      <c r="B7" s="44"/>
      <c r="C7" s="44"/>
      <c r="D7" s="44"/>
      <c r="E7" s="44"/>
      <c r="F7" s="44"/>
      <c r="G7" s="44"/>
      <c r="H7" s="44"/>
      <c r="I7" s="44"/>
      <c r="J7" s="44"/>
      <c r="K7" s="44"/>
      <c r="L7" s="44"/>
      <c r="M7" s="44"/>
      <c r="N7" s="44"/>
      <c r="O7" s="44"/>
      <c r="P7" s="44"/>
      <c r="Q7" s="44"/>
      <c r="R7" s="150"/>
      <c r="S7" s="150"/>
      <c r="T7" s="150"/>
      <c r="U7" s="150"/>
      <c r="W7" s="44"/>
      <c r="X7" s="44"/>
      <c r="Y7" s="44"/>
      <c r="Z7" s="44"/>
      <c r="AA7" s="44"/>
      <c r="AB7" s="45" t="s">
        <v>9</v>
      </c>
      <c r="AD7" s="42"/>
    </row>
    <row r="8" spans="1:31" s="48" customFormat="1" ht="18" customHeight="1" x14ac:dyDescent="0.2">
      <c r="A8" s="46" t="s">
        <v>72</v>
      </c>
      <c r="B8" s="47">
        <f t="shared" ref="B8:H8" si="1">B40</f>
        <v>0</v>
      </c>
      <c r="C8" s="47">
        <f t="shared" si="1"/>
        <v>0</v>
      </c>
      <c r="D8" s="47">
        <f t="shared" si="1"/>
        <v>0</v>
      </c>
      <c r="E8" s="47">
        <f t="shared" si="1"/>
        <v>0</v>
      </c>
      <c r="F8" s="47">
        <f t="shared" si="1"/>
        <v>0</v>
      </c>
      <c r="G8" s="47">
        <f t="shared" si="1"/>
        <v>0</v>
      </c>
      <c r="H8" s="47">
        <f t="shared" si="1"/>
        <v>0</v>
      </c>
      <c r="I8" s="47">
        <f t="shared" ref="I8:J8" si="2">I40</f>
        <v>0</v>
      </c>
      <c r="J8" s="47">
        <f t="shared" si="2"/>
        <v>0</v>
      </c>
      <c r="K8" s="47">
        <f t="shared" ref="K8:L8" si="3">K40</f>
        <v>-2294</v>
      </c>
      <c r="L8" s="47">
        <f t="shared" si="3"/>
        <v>0</v>
      </c>
      <c r="M8" s="47">
        <f t="shared" ref="M8:N8" si="4">M40</f>
        <v>2862</v>
      </c>
      <c r="N8" s="47">
        <f t="shared" si="4"/>
        <v>29564</v>
      </c>
      <c r="O8" s="47">
        <f t="shared" ref="O8:P8" si="5">O40</f>
        <v>29559</v>
      </c>
      <c r="P8" s="47">
        <f t="shared" si="5"/>
        <v>32982</v>
      </c>
      <c r="Q8" s="47">
        <f t="shared" ref="Q8:R8" si="6">Q40</f>
        <v>33044</v>
      </c>
      <c r="R8" s="47">
        <f t="shared" si="6"/>
        <v>33045</v>
      </c>
      <c r="S8" s="47">
        <f t="shared" ref="S8:T8" si="7">S40</f>
        <v>33068</v>
      </c>
      <c r="T8" s="47">
        <f t="shared" si="7"/>
        <v>33564</v>
      </c>
      <c r="U8" s="47">
        <f t="shared" ref="U8" si="8">U40</f>
        <v>33494</v>
      </c>
      <c r="W8" s="47">
        <f>W40</f>
        <v>0</v>
      </c>
      <c r="X8" s="47">
        <f>X40</f>
        <v>0</v>
      </c>
      <c r="Y8" s="47">
        <f>Y40</f>
        <v>568</v>
      </c>
      <c r="Z8" s="47">
        <f>Z40</f>
        <v>125149</v>
      </c>
      <c r="AA8" s="47">
        <f>AA40</f>
        <v>133171</v>
      </c>
      <c r="AB8" s="33" t="s">
        <v>9</v>
      </c>
      <c r="AD8" s="242">
        <f>SUM(N8:Q8)-Z8</f>
        <v>0</v>
      </c>
      <c r="AE8" s="242">
        <f>SUM(R8:V8)-AA8</f>
        <v>0</v>
      </c>
    </row>
    <row r="9" spans="1:31" s="48" customFormat="1" ht="18" customHeight="1" x14ac:dyDescent="0.2">
      <c r="A9" s="46" t="s">
        <v>73</v>
      </c>
      <c r="B9" s="47">
        <f t="shared" ref="B9:H9" si="9">SUM(B40:B41,B46)-SUM(B45,B48)</f>
        <v>0</v>
      </c>
      <c r="C9" s="47">
        <f t="shared" si="9"/>
        <v>-12</v>
      </c>
      <c r="D9" s="47">
        <f t="shared" si="9"/>
        <v>-9</v>
      </c>
      <c r="E9" s="47">
        <f t="shared" si="9"/>
        <v>-8</v>
      </c>
      <c r="F9" s="47">
        <f t="shared" si="9"/>
        <v>0</v>
      </c>
      <c r="G9" s="47">
        <f t="shared" si="9"/>
        <v>-79</v>
      </c>
      <c r="H9" s="47">
        <f t="shared" si="9"/>
        <v>-71</v>
      </c>
      <c r="I9" s="47">
        <f t="shared" ref="I9:J9" si="10">SUM(I40:I41,I46)-SUM(I45,I48)</f>
        <v>-5</v>
      </c>
      <c r="J9" s="47">
        <f t="shared" si="10"/>
        <v>-1</v>
      </c>
      <c r="K9" s="47">
        <f t="shared" ref="K9:L9" si="11">SUM(K40:K41,K46)-SUM(K45,K48)</f>
        <v>22466</v>
      </c>
      <c r="L9" s="47">
        <f t="shared" si="11"/>
        <v>-58</v>
      </c>
      <c r="M9" s="47">
        <f t="shared" ref="M9:N9" si="12">SUM(M40:M41,M46)-SUM(M45,M48)</f>
        <v>2803</v>
      </c>
      <c r="N9" s="47">
        <f t="shared" si="12"/>
        <v>26418</v>
      </c>
      <c r="O9" s="47">
        <f t="shared" ref="O9:P9" si="13">SUM(O40:O41,O46)-SUM(O45,O48)</f>
        <v>27046</v>
      </c>
      <c r="P9" s="47">
        <f t="shared" si="13"/>
        <v>30360</v>
      </c>
      <c r="Q9" s="47">
        <f t="shared" ref="Q9" si="14">SUM(Q40:Q41,Q46)-SUM(Q45,Q48)</f>
        <v>30062</v>
      </c>
      <c r="R9" s="47">
        <f>SUM(R40:R41,R46)-SUM(R45,R48)</f>
        <v>30446</v>
      </c>
      <c r="S9" s="47">
        <f>SUM(S40:S41,S46)-SUM(S45,S48)</f>
        <v>31000</v>
      </c>
      <c r="T9" s="47">
        <f>SUM(T40:T41,T46)-SUM(T45,T48)</f>
        <v>30850</v>
      </c>
      <c r="U9" s="47">
        <f>SUM(U40:U41,U46)-SUM(U45,U48)</f>
        <v>30945</v>
      </c>
      <c r="W9" s="47">
        <f>SUM(W40:W41,W46)-SUM(W45,W48)</f>
        <v>-29</v>
      </c>
      <c r="X9" s="47">
        <f>SUM(X40:X41,X46)-SUM(X45,X48)</f>
        <v>-155</v>
      </c>
      <c r="Y9" s="47">
        <f>SUM(Y40:Y41,Y46)-SUM(Y45,Y48)</f>
        <v>25210</v>
      </c>
      <c r="Z9" s="47">
        <f>SUM(Z40:Z41,Z46)-SUM(Z45,Z48)</f>
        <v>113886</v>
      </c>
      <c r="AA9" s="47">
        <f>SUM(AA40:AA41,AA46)-SUM(AA45,AA48)</f>
        <v>123241</v>
      </c>
      <c r="AB9" s="33" t="s">
        <v>9</v>
      </c>
      <c r="AD9" s="242">
        <f>SUM(N9:Q9)-Z9</f>
        <v>0</v>
      </c>
      <c r="AE9" s="242">
        <f>SUM(R9:V9)-AA9</f>
        <v>0</v>
      </c>
    </row>
    <row r="10" spans="1:31" s="52" customFormat="1" ht="18" customHeight="1" x14ac:dyDescent="0.2">
      <c r="A10" s="49" t="s">
        <v>74</v>
      </c>
      <c r="B10" s="50" t="str">
        <f t="shared" ref="B10:H10" si="15">IFERROR(B9/B$8,"n/a")</f>
        <v>n/a</v>
      </c>
      <c r="C10" s="50" t="str">
        <f t="shared" si="15"/>
        <v>n/a</v>
      </c>
      <c r="D10" s="50" t="str">
        <f t="shared" si="15"/>
        <v>n/a</v>
      </c>
      <c r="E10" s="50" t="str">
        <f t="shared" si="15"/>
        <v>n/a</v>
      </c>
      <c r="F10" s="50" t="str">
        <f t="shared" si="15"/>
        <v>n/a</v>
      </c>
      <c r="G10" s="50" t="str">
        <f t="shared" si="15"/>
        <v>n/a</v>
      </c>
      <c r="H10" s="50" t="str">
        <f t="shared" si="15"/>
        <v>n/a</v>
      </c>
      <c r="I10" s="50" t="str">
        <f t="shared" ref="I10:J10" si="16">IFERROR(I9/I$8,"n/a")</f>
        <v>n/a</v>
      </c>
      <c r="J10" s="50" t="str">
        <f t="shared" si="16"/>
        <v>n/a</v>
      </c>
      <c r="K10" s="50">
        <f t="shared" ref="K10:L10" si="17">IFERROR(K9/K$8,"n/a")</f>
        <v>-9.7933740191804706</v>
      </c>
      <c r="L10" s="50" t="str">
        <f t="shared" si="17"/>
        <v>n/a</v>
      </c>
      <c r="M10" s="50">
        <f t="shared" ref="M10:N10" si="18">IFERROR(M9/M$8,"n/a")</f>
        <v>0.97938504542278126</v>
      </c>
      <c r="N10" s="50">
        <f t="shared" si="18"/>
        <v>0.89358679475037206</v>
      </c>
      <c r="O10" s="50">
        <f t="shared" ref="O10:P10" si="19">IFERROR(O9/O$8,"n/a")</f>
        <v>0.91498359213775837</v>
      </c>
      <c r="P10" s="50">
        <f t="shared" si="19"/>
        <v>0.92050209205020916</v>
      </c>
      <c r="Q10" s="50">
        <f t="shared" ref="Q10:R10" si="20">IFERROR(Q9/Q$8,"n/a")</f>
        <v>0.90975668805229393</v>
      </c>
      <c r="R10" s="50">
        <f t="shared" si="20"/>
        <v>0.92134967468603424</v>
      </c>
      <c r="S10" s="50">
        <f t="shared" ref="S10:T10" si="21">IFERROR(S9/S$8,"n/a")</f>
        <v>0.93746219910487483</v>
      </c>
      <c r="T10" s="50">
        <f t="shared" si="21"/>
        <v>0.91913955428435223</v>
      </c>
      <c r="U10" s="50">
        <f t="shared" ref="U10" si="22">IFERROR(U9/U$8,"n/a")</f>
        <v>0.92389681734041917</v>
      </c>
      <c r="W10" s="50" t="str">
        <f>IFERROR(W9/W$8,"n/a")</f>
        <v>n/a</v>
      </c>
      <c r="X10" s="50" t="str">
        <f>IFERROR(X9/X$8,"n/a")</f>
        <v>n/a</v>
      </c>
      <c r="Y10" s="50">
        <f>IFERROR(Y9/Y$8,"n/a")</f>
        <v>44.383802816901408</v>
      </c>
      <c r="Z10" s="50">
        <f>IFERROR(Z9/Z$8,"n/a")</f>
        <v>0.91000327609489484</v>
      </c>
      <c r="AA10" s="50">
        <f>IFERROR(AA9/AA$8,"n/a")</f>
        <v>0.92543421615817256</v>
      </c>
      <c r="AB10" s="51" t="s">
        <v>9</v>
      </c>
      <c r="AD10" s="42"/>
    </row>
    <row r="11" spans="1:31" ht="18" customHeight="1" x14ac:dyDescent="0.2">
      <c r="A11" s="53" t="s">
        <v>75</v>
      </c>
      <c r="B11" s="54">
        <f t="shared" ref="B11:I11" si="23">SUM(B41:B42,B47)-SUM(B46,B49)</f>
        <v>0</v>
      </c>
      <c r="C11" s="54">
        <f t="shared" si="23"/>
        <v>12</v>
      </c>
      <c r="D11" s="54">
        <f t="shared" si="23"/>
        <v>9</v>
      </c>
      <c r="E11" s="54">
        <f t="shared" si="23"/>
        <v>8</v>
      </c>
      <c r="F11" s="54">
        <f t="shared" si="23"/>
        <v>0</v>
      </c>
      <c r="G11" s="54">
        <f t="shared" si="23"/>
        <v>0</v>
      </c>
      <c r="H11" s="54">
        <f t="shared" si="23"/>
        <v>0</v>
      </c>
      <c r="I11" s="54">
        <f t="shared" si="23"/>
        <v>0</v>
      </c>
      <c r="J11" s="54">
        <v>0</v>
      </c>
      <c r="K11" s="54">
        <v>0</v>
      </c>
      <c r="L11" s="54">
        <v>0</v>
      </c>
      <c r="M11" s="54">
        <v>0</v>
      </c>
      <c r="N11" s="54">
        <v>0</v>
      </c>
      <c r="O11" s="54">
        <v>0</v>
      </c>
      <c r="P11" s="54">
        <v>0</v>
      </c>
      <c r="Q11" s="54">
        <v>0</v>
      </c>
      <c r="R11" s="54">
        <v>0</v>
      </c>
      <c r="S11" s="54">
        <v>0</v>
      </c>
      <c r="T11" s="54">
        <v>0</v>
      </c>
      <c r="U11" s="54">
        <v>0</v>
      </c>
      <c r="W11" s="54">
        <f>SUM(B11:E11)</f>
        <v>29</v>
      </c>
      <c r="X11" s="54">
        <f>SUM(F11:I11)</f>
        <v>0</v>
      </c>
      <c r="Y11" s="54">
        <f>SUM(J11:M11)</f>
        <v>0</v>
      </c>
      <c r="Z11" s="54">
        <f>SUM(N11:V11)</f>
        <v>0</v>
      </c>
      <c r="AA11" s="58">
        <f t="shared" ref="AA11" si="24">SUM(R11:V11)</f>
        <v>0</v>
      </c>
      <c r="AB11" s="45" t="s">
        <v>9</v>
      </c>
      <c r="AD11" s="42"/>
    </row>
    <row r="12" spans="1:31" s="48" customFormat="1" ht="18" customHeight="1" x14ac:dyDescent="0.2">
      <c r="A12" s="46" t="s">
        <v>76</v>
      </c>
      <c r="B12" s="47">
        <f t="shared" ref="B12:H12" si="25">B9-B11</f>
        <v>0</v>
      </c>
      <c r="C12" s="47">
        <f t="shared" si="25"/>
        <v>-24</v>
      </c>
      <c r="D12" s="47">
        <f t="shared" si="25"/>
        <v>-18</v>
      </c>
      <c r="E12" s="47">
        <f t="shared" si="25"/>
        <v>-16</v>
      </c>
      <c r="F12" s="47">
        <f t="shared" si="25"/>
        <v>0</v>
      </c>
      <c r="G12" s="47">
        <f t="shared" si="25"/>
        <v>-79</v>
      </c>
      <c r="H12" s="47">
        <f t="shared" si="25"/>
        <v>-71</v>
      </c>
      <c r="I12" s="47">
        <f t="shared" ref="I12:J12" si="26">I9-I11</f>
        <v>-5</v>
      </c>
      <c r="J12" s="47">
        <f t="shared" si="26"/>
        <v>-1</v>
      </c>
      <c r="K12" s="47">
        <f t="shared" ref="K12:L12" si="27">K9-K11</f>
        <v>22466</v>
      </c>
      <c r="L12" s="47">
        <f t="shared" si="27"/>
        <v>-58</v>
      </c>
      <c r="M12" s="47">
        <f t="shared" ref="M12:N12" si="28">M9-M11</f>
        <v>2803</v>
      </c>
      <c r="N12" s="47">
        <f t="shared" si="28"/>
        <v>26418</v>
      </c>
      <c r="O12" s="47">
        <f t="shared" ref="O12:P12" si="29">O9-O11</f>
        <v>27046</v>
      </c>
      <c r="P12" s="47">
        <f t="shared" si="29"/>
        <v>30360</v>
      </c>
      <c r="Q12" s="47">
        <f t="shared" ref="Q12:R12" si="30">Q9-Q11</f>
        <v>30062</v>
      </c>
      <c r="R12" s="47">
        <f t="shared" si="30"/>
        <v>30446</v>
      </c>
      <c r="S12" s="47">
        <f t="shared" ref="S12:T12" si="31">S9-S11</f>
        <v>31000</v>
      </c>
      <c r="T12" s="47">
        <f t="shared" si="31"/>
        <v>30850</v>
      </c>
      <c r="U12" s="47">
        <f t="shared" ref="U12" si="32">U9-U11</f>
        <v>30945</v>
      </c>
      <c r="W12" s="47">
        <f>W9-W11</f>
        <v>-58</v>
      </c>
      <c r="X12" s="47">
        <f>X9-X11</f>
        <v>-155</v>
      </c>
      <c r="Y12" s="47">
        <f>Y9-Y11</f>
        <v>25210</v>
      </c>
      <c r="Z12" s="47">
        <f>Z9-Z11</f>
        <v>113886</v>
      </c>
      <c r="AA12" s="47">
        <f>AA9-AA11</f>
        <v>123241</v>
      </c>
      <c r="AB12" s="33" t="s">
        <v>9</v>
      </c>
      <c r="AD12" s="242">
        <f>SUM(N12:Q12)-Z12</f>
        <v>0</v>
      </c>
      <c r="AE12" s="242">
        <f>SUM(R12:V12)-AA12</f>
        <v>0</v>
      </c>
    </row>
    <row r="13" spans="1:31" s="52" customFormat="1" ht="18" customHeight="1" x14ac:dyDescent="0.2">
      <c r="A13" s="49" t="s">
        <v>77</v>
      </c>
      <c r="B13" s="50" t="str">
        <f t="shared" ref="B13:H13" si="33">IFERROR(B12/B$8,"n/a")</f>
        <v>n/a</v>
      </c>
      <c r="C13" s="50" t="str">
        <f t="shared" si="33"/>
        <v>n/a</v>
      </c>
      <c r="D13" s="50" t="str">
        <f t="shared" si="33"/>
        <v>n/a</v>
      </c>
      <c r="E13" s="50" t="str">
        <f t="shared" si="33"/>
        <v>n/a</v>
      </c>
      <c r="F13" s="50" t="str">
        <f t="shared" si="33"/>
        <v>n/a</v>
      </c>
      <c r="G13" s="50" t="str">
        <f t="shared" si="33"/>
        <v>n/a</v>
      </c>
      <c r="H13" s="50" t="str">
        <f t="shared" si="33"/>
        <v>n/a</v>
      </c>
      <c r="I13" s="50" t="str">
        <f t="shared" ref="I13:J13" si="34">IFERROR(I12/I$8,"n/a")</f>
        <v>n/a</v>
      </c>
      <c r="J13" s="50" t="str">
        <f t="shared" si="34"/>
        <v>n/a</v>
      </c>
      <c r="K13" s="50">
        <f t="shared" ref="K13:L13" si="35">IFERROR(K12/K$8,"n/a")</f>
        <v>-9.7933740191804706</v>
      </c>
      <c r="L13" s="50" t="str">
        <f t="shared" si="35"/>
        <v>n/a</v>
      </c>
      <c r="M13" s="50">
        <f t="shared" ref="M13:N13" si="36">IFERROR(M12/M$8,"n/a")</f>
        <v>0.97938504542278126</v>
      </c>
      <c r="N13" s="50">
        <f t="shared" si="36"/>
        <v>0.89358679475037206</v>
      </c>
      <c r="O13" s="50">
        <f t="shared" ref="O13:P13" si="37">IFERROR(O12/O$8,"n/a")</f>
        <v>0.91498359213775837</v>
      </c>
      <c r="P13" s="50">
        <f t="shared" si="37"/>
        <v>0.92050209205020916</v>
      </c>
      <c r="Q13" s="50">
        <f t="shared" ref="Q13" si="38">IFERROR(Q12/Q$8,"n/a")</f>
        <v>0.90975668805229393</v>
      </c>
      <c r="R13" s="50">
        <f>IFERROR(R12/R$8,"n/a")</f>
        <v>0.92134967468603424</v>
      </c>
      <c r="S13" s="50">
        <f>IFERROR(S12/S$8,"n/a")</f>
        <v>0.93746219910487483</v>
      </c>
      <c r="T13" s="50">
        <f>IFERROR(T12/T$8,"n/a")</f>
        <v>0.91913955428435223</v>
      </c>
      <c r="U13" s="50">
        <f>IFERROR(U12/U$8,"n/a")</f>
        <v>0.92389681734041917</v>
      </c>
      <c r="W13" s="50" t="str">
        <f>IFERROR(W12/W$8,"n/a")</f>
        <v>n/a</v>
      </c>
      <c r="X13" s="50" t="str">
        <f>IFERROR(X12/X$8,"n/a")</f>
        <v>n/a</v>
      </c>
      <c r="Y13" s="50">
        <f>IFERROR(Y12/Y$8,"n/a")</f>
        <v>44.383802816901408</v>
      </c>
      <c r="Z13" s="50">
        <f>IFERROR(Z12/Z$8,"n/a")</f>
        <v>0.91000327609489484</v>
      </c>
      <c r="AA13" s="50">
        <f>IFERROR(AA12/AA$8,"n/a")</f>
        <v>0.92543421615817256</v>
      </c>
      <c r="AB13" s="51" t="s">
        <v>9</v>
      </c>
      <c r="AD13" s="42"/>
    </row>
    <row r="14" spans="1:31" s="48" customFormat="1" ht="18" customHeight="1" x14ac:dyDescent="0.2">
      <c r="A14" s="46" t="s">
        <v>78</v>
      </c>
      <c r="B14" s="47">
        <f t="shared" ref="B14:H14" si="39">B67</f>
        <v>0</v>
      </c>
      <c r="C14" s="47">
        <f t="shared" si="39"/>
        <v>-12</v>
      </c>
      <c r="D14" s="47">
        <f t="shared" si="39"/>
        <v>-9</v>
      </c>
      <c r="E14" s="47">
        <f t="shared" si="39"/>
        <v>-8</v>
      </c>
      <c r="F14" s="47">
        <f t="shared" si="39"/>
        <v>0</v>
      </c>
      <c r="G14" s="47">
        <f t="shared" si="39"/>
        <v>-79</v>
      </c>
      <c r="H14" s="47">
        <f t="shared" si="39"/>
        <v>-71</v>
      </c>
      <c r="I14" s="47">
        <f t="shared" ref="I14:J14" si="40">I67</f>
        <v>-5</v>
      </c>
      <c r="J14" s="47">
        <f t="shared" si="40"/>
        <v>-1</v>
      </c>
      <c r="K14" s="47">
        <f t="shared" ref="K14:L14" si="41">K67</f>
        <v>14825</v>
      </c>
      <c r="L14" s="47">
        <f t="shared" si="41"/>
        <v>-45</v>
      </c>
      <c r="M14" s="47">
        <f t="shared" ref="M14:N14" si="42">M67</f>
        <v>1587</v>
      </c>
      <c r="N14" s="47">
        <f t="shared" si="42"/>
        <v>-3518</v>
      </c>
      <c r="O14" s="47">
        <f t="shared" ref="O14:P14" si="43">O67</f>
        <v>-7238</v>
      </c>
      <c r="P14" s="47">
        <f t="shared" si="43"/>
        <v>22062</v>
      </c>
      <c r="Q14" s="47">
        <f t="shared" ref="Q14:R14" si="44">Q67</f>
        <v>4637</v>
      </c>
      <c r="R14" s="47">
        <f t="shared" si="44"/>
        <v>597</v>
      </c>
      <c r="S14" s="47">
        <f t="shared" ref="S14:T14" si="45">S67</f>
        <v>6833</v>
      </c>
      <c r="T14" s="47">
        <f t="shared" si="45"/>
        <v>9194</v>
      </c>
      <c r="U14" s="47">
        <f t="shared" ref="U14" si="46">U67</f>
        <v>10247</v>
      </c>
      <c r="W14" s="47">
        <f>W67</f>
        <v>-29</v>
      </c>
      <c r="X14" s="47">
        <f>X67</f>
        <v>-155</v>
      </c>
      <c r="Y14" s="47">
        <f>Y67</f>
        <v>16366</v>
      </c>
      <c r="Z14" s="47">
        <f>Z67</f>
        <v>15943</v>
      </c>
      <c r="AA14" s="47">
        <f>AA67</f>
        <v>26871</v>
      </c>
      <c r="AB14" s="33" t="s">
        <v>9</v>
      </c>
      <c r="AD14" s="242">
        <f>SUM(N14:Q14)-Z14</f>
        <v>0</v>
      </c>
      <c r="AE14" s="242">
        <f>SUM(R14:V14)-AA14</f>
        <v>0</v>
      </c>
    </row>
    <row r="15" spans="1:31" ht="18" customHeight="1" x14ac:dyDescent="0.2">
      <c r="A15" s="43" t="s">
        <v>79</v>
      </c>
      <c r="B15" s="44"/>
      <c r="C15" s="44"/>
      <c r="D15" s="44"/>
      <c r="E15" s="44"/>
      <c r="F15" s="44"/>
      <c r="G15" s="44"/>
      <c r="H15" s="44"/>
      <c r="I15" s="44"/>
      <c r="J15" s="44"/>
      <c r="K15" s="44"/>
      <c r="L15" s="44"/>
      <c r="M15" s="44"/>
      <c r="N15" s="44"/>
      <c r="O15" s="44"/>
      <c r="P15" s="44"/>
      <c r="Q15" s="44"/>
      <c r="R15" s="44"/>
      <c r="S15" s="44"/>
      <c r="T15" s="44"/>
      <c r="U15" s="44"/>
      <c r="W15" s="44"/>
      <c r="X15" s="44"/>
      <c r="Y15" s="44"/>
      <c r="Z15" s="44"/>
      <c r="AA15" s="44"/>
      <c r="AB15" s="45" t="s">
        <v>9</v>
      </c>
      <c r="AD15" s="42"/>
      <c r="AE15" s="48"/>
    </row>
    <row r="16" spans="1:31" s="48" customFormat="1" ht="18" customHeight="1" x14ac:dyDescent="0.2">
      <c r="A16" s="46" t="s">
        <v>80</v>
      </c>
      <c r="B16" s="47">
        <f t="shared" ref="B16:H16" si="47">SUM(B101:B102,B114:B115)</f>
        <v>0</v>
      </c>
      <c r="C16" s="47">
        <f t="shared" si="47"/>
        <v>0</v>
      </c>
      <c r="D16" s="47">
        <f t="shared" si="47"/>
        <v>0</v>
      </c>
      <c r="E16" s="47">
        <f t="shared" si="47"/>
        <v>497458</v>
      </c>
      <c r="F16" s="47">
        <f t="shared" si="47"/>
        <v>509221</v>
      </c>
      <c r="G16" s="47">
        <f t="shared" si="47"/>
        <v>512399</v>
      </c>
      <c r="H16" s="47">
        <f t="shared" si="47"/>
        <v>524405</v>
      </c>
      <c r="I16" s="47">
        <f t="shared" ref="I16:J16" si="48">SUM(I101:I102,I114:I115)</f>
        <v>546649</v>
      </c>
      <c r="J16" s="47">
        <f t="shared" si="48"/>
        <v>567303</v>
      </c>
      <c r="K16" s="47">
        <f t="shared" ref="K16:L16" si="49">SUM(K101:K102,K114:K115)</f>
        <v>585097</v>
      </c>
      <c r="L16" s="47">
        <f t="shared" si="49"/>
        <v>609571</v>
      </c>
      <c r="M16" s="47">
        <f t="shared" ref="M16:N16" si="50">SUM(M101:M102,M114:M115)</f>
        <v>636903</v>
      </c>
      <c r="N16" s="47">
        <f t="shared" si="50"/>
        <v>662393</v>
      </c>
      <c r="O16" s="47">
        <f t="shared" ref="O16:P16" si="51">SUM(O101:O102,O114:O115)</f>
        <v>674586</v>
      </c>
      <c r="P16" s="47">
        <f t="shared" si="51"/>
        <v>676662</v>
      </c>
      <c r="Q16" s="47">
        <f t="shared" ref="Q16:R16" si="52">SUM(Q101:Q102,Q114:Q115)</f>
        <v>676801</v>
      </c>
      <c r="R16" s="47">
        <f t="shared" si="52"/>
        <v>700719</v>
      </c>
      <c r="S16" s="47">
        <f t="shared" ref="S16:T16" si="53">SUM(S101:S102,S114:S115)</f>
        <v>700963</v>
      </c>
      <c r="T16" s="47">
        <f t="shared" si="53"/>
        <v>713023</v>
      </c>
      <c r="U16" s="47">
        <f t="shared" ref="U16" si="54">SUM(U101:U102,U114:U115)</f>
        <v>711160</v>
      </c>
      <c r="W16" s="47">
        <f>SUM(W101:W102,W114:W115)</f>
        <v>497458</v>
      </c>
      <c r="X16" s="47">
        <f>SUM(X101:X102,X114:X115)</f>
        <v>546649</v>
      </c>
      <c r="Y16" s="47">
        <f>SUM(Y101:Y102,Y114:Y115)</f>
        <v>636903</v>
      </c>
      <c r="Z16" s="47">
        <f>SUM(Z101:Z102,Z114:Z115)</f>
        <v>676801</v>
      </c>
      <c r="AA16" s="47">
        <f ca="1">SUM(AA101:AA102,AA114:AA115)</f>
        <v>711160</v>
      </c>
      <c r="AB16" s="33" t="s">
        <v>9</v>
      </c>
      <c r="AD16" s="42"/>
    </row>
    <row r="17" spans="1:31" s="48" customFormat="1" ht="18" customHeight="1" x14ac:dyDescent="0.2">
      <c r="A17" s="46" t="s">
        <v>81</v>
      </c>
      <c r="B17" s="47">
        <f t="shared" ref="B17:H17" si="55">SUM(B101:B102,B114:B115)-SUM(B72:B74,B88)</f>
        <v>-5863</v>
      </c>
      <c r="C17" s="47">
        <f t="shared" si="55"/>
        <v>-13709</v>
      </c>
      <c r="D17" s="47">
        <f t="shared" si="55"/>
        <v>-2680</v>
      </c>
      <c r="E17" s="47">
        <f t="shared" si="55"/>
        <v>-15161</v>
      </c>
      <c r="F17" s="47">
        <f t="shared" si="55"/>
        <v>37893</v>
      </c>
      <c r="G17" s="47">
        <f t="shared" si="55"/>
        <v>81077</v>
      </c>
      <c r="H17" s="47">
        <f t="shared" si="55"/>
        <v>214407</v>
      </c>
      <c r="I17" s="47">
        <f t="shared" ref="I17:J17" si="56">SUM(I101:I102,I114:I115)-SUM(I72:I74,I88)</f>
        <v>392639</v>
      </c>
      <c r="J17" s="47">
        <f t="shared" si="56"/>
        <v>500638</v>
      </c>
      <c r="K17" s="47">
        <f t="shared" ref="K17:L17" si="57">SUM(K101:K102,K114:K115)-SUM(K72:K74,K88)</f>
        <v>567437</v>
      </c>
      <c r="L17" s="47">
        <f t="shared" si="57"/>
        <v>604791</v>
      </c>
      <c r="M17" s="47">
        <f t="shared" ref="M17:N17" si="58">SUM(M101:M102,M114:M115)-SUM(M72:M74,M88)</f>
        <v>628017</v>
      </c>
      <c r="N17" s="47">
        <f t="shared" si="58"/>
        <v>642380</v>
      </c>
      <c r="O17" s="47">
        <f t="shared" ref="O17:P17" si="59">SUM(O101:O102,O114:O115)-SUM(O72:O74,O88)</f>
        <v>660174</v>
      </c>
      <c r="P17" s="47">
        <f t="shared" si="59"/>
        <v>634329</v>
      </c>
      <c r="Q17" s="47">
        <f t="shared" ref="Q17:R17" si="60">SUM(Q101:Q102,Q114:Q115)-SUM(Q72:Q74,Q88)</f>
        <v>637556</v>
      </c>
      <c r="R17" s="47">
        <f t="shared" si="60"/>
        <v>658538</v>
      </c>
      <c r="S17" s="47">
        <f t="shared" ref="S17:T17" si="61">SUM(S101:S102,S114:S115)-SUM(S72:S74,S88)</f>
        <v>642274</v>
      </c>
      <c r="T17" s="47">
        <f t="shared" si="61"/>
        <v>643536</v>
      </c>
      <c r="U17" s="47">
        <f t="shared" ref="U17" si="62">SUM(U101:U102,U114:U115)-SUM(U72:U74,U88)</f>
        <v>683435</v>
      </c>
      <c r="W17" s="47">
        <f>SUM(W101:W102,W114:W115)-SUM(W72:W74,W88)</f>
        <v>-15161</v>
      </c>
      <c r="X17" s="47">
        <f>SUM(X101:X102,X114:X115)-SUM(X72:X74,X88)</f>
        <v>392639</v>
      </c>
      <c r="Y17" s="47">
        <f>SUM(Y101:Y102,Y114:Y115)-SUM(Y72:Y74,Y88)</f>
        <v>628017</v>
      </c>
      <c r="Z17" s="47">
        <f>SUM(Z101:Z102,Z114:Z115)-SUM(Z72:Z74,Z88)</f>
        <v>637556</v>
      </c>
      <c r="AA17" s="47">
        <f ca="1">SUM(AA101:AA102,AA114:AA115)-SUM(AA72:AA74,AA88)</f>
        <v>683435</v>
      </c>
      <c r="AB17" s="33" t="s">
        <v>9</v>
      </c>
      <c r="AD17" s="42"/>
    </row>
    <row r="18" spans="1:31" ht="18" customHeight="1" x14ac:dyDescent="0.2">
      <c r="A18" s="43" t="s">
        <v>82</v>
      </c>
      <c r="B18" s="44"/>
      <c r="C18" s="44"/>
      <c r="D18" s="44"/>
      <c r="E18" s="44"/>
      <c r="F18" s="44"/>
      <c r="G18" s="44"/>
      <c r="H18" s="44"/>
      <c r="I18" s="44"/>
      <c r="J18" s="44"/>
      <c r="K18" s="44"/>
      <c r="L18" s="44"/>
      <c r="M18" s="44"/>
      <c r="N18" s="44"/>
      <c r="O18" s="44"/>
      <c r="P18" s="44"/>
      <c r="Q18" s="44"/>
      <c r="R18" s="44"/>
      <c r="S18" s="44"/>
      <c r="T18" s="44"/>
      <c r="U18" s="44"/>
      <c r="W18" s="44"/>
      <c r="X18" s="44"/>
      <c r="Y18" s="44"/>
      <c r="Z18" s="44"/>
      <c r="AA18" s="44"/>
      <c r="AB18" s="45" t="s">
        <v>9</v>
      </c>
      <c r="AD18" s="48"/>
      <c r="AE18" s="48"/>
    </row>
    <row r="19" spans="1:31" s="48" customFormat="1" ht="18" customHeight="1" x14ac:dyDescent="0.2">
      <c r="A19" s="46" t="s">
        <v>83</v>
      </c>
      <c r="B19" s="47">
        <v>0</v>
      </c>
      <c r="C19" s="47">
        <f>IF(ABS(-((B107-C107)+SUM(B131:B132)-SUM(C131:C132)+(B127-C127))-C14)&lt;10,0,-((B107-C107)+SUM(B131:B132)-SUM(C131:C132))-C14)</f>
        <v>0</v>
      </c>
      <c r="D19" s="47">
        <f>IF(ABS(-((C107-D107)+SUM(C131:C132)-SUM(D131:D132)+(C127-D127))-D14)&lt;10,0,-((C107-D107)+SUM(C131:C132)-SUM(D131:D132))-D14)</f>
        <v>0</v>
      </c>
      <c r="E19" s="47">
        <f>IF(ABS(-((D107-E107)+SUM(D131:D132)-SUM(E131:E132)+(D127-E127))-E14)&lt;10,0,-((D107-E107)+SUM(D131:D132)-SUM(E131:E132))-E14)</f>
        <v>0</v>
      </c>
      <c r="F19" s="47">
        <f>IF(ABS(-((E107-F107)+SUM(E131:E132)-SUM(F131:F132)+(E127-F127))-F14)&lt;10,0,-((E107-F107)+SUM(E131:E132)-SUM(F131:F132))-F14)</f>
        <v>0</v>
      </c>
      <c r="G19" s="47">
        <f>IF(ABS(-((F107-G107)+SUM(F131:F132)-SUM(G131:G132)+(F127-G127))-G14)&lt;10,0,-((F107-G107)+SUM(F131:F132)-SUM(G131:G132))-G14)</f>
        <v>0</v>
      </c>
      <c r="H19" s="47">
        <v>0</v>
      </c>
      <c r="I19" s="47">
        <v>0</v>
      </c>
      <c r="J19" s="47">
        <v>0</v>
      </c>
      <c r="K19" s="47">
        <v>0</v>
      </c>
      <c r="L19" s="47">
        <v>0</v>
      </c>
      <c r="M19" s="47">
        <v>0</v>
      </c>
      <c r="N19" s="47">
        <v>0</v>
      </c>
      <c r="O19" s="47">
        <v>0</v>
      </c>
      <c r="P19" s="47">
        <v>0</v>
      </c>
      <c r="Q19" s="47">
        <v>15550.1451</v>
      </c>
      <c r="R19" s="47">
        <v>24435.942300000002</v>
      </c>
      <c r="S19" s="47">
        <v>0</v>
      </c>
      <c r="T19" s="47">
        <v>18496.94586</v>
      </c>
      <c r="U19" s="47">
        <v>53314.783200000005</v>
      </c>
      <c r="W19" s="47">
        <f>SUM(B19:E19)</f>
        <v>0</v>
      </c>
      <c r="X19" s="47">
        <f>SUM(F19:I19)</f>
        <v>0</v>
      </c>
      <c r="Y19" s="47">
        <f>SUM(J19:M19)</f>
        <v>0</v>
      </c>
      <c r="Z19" s="47">
        <f>SUM(N19:Q19)</f>
        <v>15550.1451</v>
      </c>
      <c r="AA19" s="56">
        <f>SUM(R19:V19)</f>
        <v>96247.671360000008</v>
      </c>
      <c r="AB19" s="33" t="s">
        <v>9</v>
      </c>
      <c r="AD19" s="242">
        <f>SUM(N19:Q19)-Z19</f>
        <v>0</v>
      </c>
      <c r="AE19" s="242">
        <f>SUM(R19:V19)-AA19</f>
        <v>0</v>
      </c>
    </row>
    <row r="20" spans="1:31" ht="15.95" customHeight="1" x14ac:dyDescent="0.2">
      <c r="M20" s="217"/>
      <c r="N20" s="217"/>
      <c r="O20" s="217"/>
      <c r="P20" s="217"/>
      <c r="Q20" s="217"/>
      <c r="R20" s="217"/>
      <c r="S20" s="217"/>
      <c r="T20" s="217"/>
      <c r="U20" s="217"/>
      <c r="Z20" s="217"/>
      <c r="AA20" s="217"/>
      <c r="AB20" s="45" t="s">
        <v>9</v>
      </c>
      <c r="AD20" s="217"/>
    </row>
    <row r="21" spans="1:31" s="42" customFormat="1" ht="15.95" customHeight="1" x14ac:dyDescent="0.2">
      <c r="A21" s="39" t="s">
        <v>84</v>
      </c>
      <c r="B21" s="40"/>
      <c r="C21" s="40"/>
      <c r="D21" s="40"/>
      <c r="E21" s="40"/>
      <c r="F21" s="40"/>
      <c r="G21" s="40"/>
      <c r="H21" s="40"/>
      <c r="I21" s="40"/>
      <c r="J21" s="40"/>
      <c r="K21" s="40"/>
      <c r="L21" s="40"/>
      <c r="M21" s="40"/>
      <c r="N21" s="40"/>
      <c r="O21" s="40"/>
      <c r="P21" s="40"/>
      <c r="Q21" s="40"/>
      <c r="R21" s="40"/>
      <c r="S21" s="40"/>
      <c r="T21" s="40"/>
      <c r="U21" s="40"/>
      <c r="W21" s="40"/>
      <c r="X21" s="40"/>
      <c r="Y21" s="40"/>
      <c r="Z21" s="40"/>
      <c r="AA21" s="40"/>
      <c r="AB21" s="41" t="s">
        <v>9</v>
      </c>
    </row>
    <row r="22" spans="1:31" ht="15.95" customHeight="1" outlineLevel="1" x14ac:dyDescent="0.2">
      <c r="A22" s="55" t="s">
        <v>85</v>
      </c>
      <c r="B22" s="56">
        <v>0</v>
      </c>
      <c r="C22" s="56">
        <v>0</v>
      </c>
      <c r="D22" s="56">
        <v>0</v>
      </c>
      <c r="E22" s="56">
        <v>0</v>
      </c>
      <c r="F22" s="56">
        <v>0</v>
      </c>
      <c r="G22" s="56">
        <v>0</v>
      </c>
      <c r="H22" s="56">
        <v>0</v>
      </c>
      <c r="I22" s="56">
        <v>0</v>
      </c>
      <c r="J22" s="56">
        <f t="shared" ref="J22:O22" si="63">SUM(J23:J28)</f>
        <v>0</v>
      </c>
      <c r="K22" s="56">
        <f t="shared" si="63"/>
        <v>0</v>
      </c>
      <c r="L22" s="56">
        <f t="shared" si="63"/>
        <v>0</v>
      </c>
      <c r="M22" s="56">
        <f t="shared" si="63"/>
        <v>3199</v>
      </c>
      <c r="N22" s="56">
        <f t="shared" si="63"/>
        <v>33057</v>
      </c>
      <c r="O22" s="56">
        <f t="shared" si="63"/>
        <v>33056</v>
      </c>
      <c r="P22" s="56">
        <f t="shared" ref="P22" si="64">SUM(P23:P28)</f>
        <v>36940</v>
      </c>
      <c r="Q22" s="56">
        <f t="shared" ref="Q22" si="65">SUM(Q23:Q28)</f>
        <v>36940</v>
      </c>
      <c r="R22" s="56">
        <f t="shared" ref="R22" si="66">SUM(R23:R28)</f>
        <v>36940</v>
      </c>
      <c r="S22" s="56">
        <f t="shared" ref="S22:T22" si="67">SUM(S23:S28)</f>
        <v>36965</v>
      </c>
      <c r="T22" s="56">
        <f t="shared" si="67"/>
        <v>37523</v>
      </c>
      <c r="U22" s="56">
        <f t="shared" ref="U22" si="68">SUM(U23:U28)</f>
        <v>37440</v>
      </c>
      <c r="W22" s="56">
        <f>SUM(B22:E22)</f>
        <v>0</v>
      </c>
      <c r="X22" s="56">
        <f t="shared" ref="X22:X67" si="69">SUM(F22:I22)</f>
        <v>0</v>
      </c>
      <c r="Y22" s="56">
        <f t="shared" ref="Y22:Y67" si="70">SUM(J22:M22)</f>
        <v>3199</v>
      </c>
      <c r="Z22" s="56">
        <f>SUM(N22:Q22)</f>
        <v>139993</v>
      </c>
      <c r="AA22" s="56">
        <f>SUM(R22:V22)</f>
        <v>148868</v>
      </c>
      <c r="AB22" s="45" t="s">
        <v>9</v>
      </c>
      <c r="AD22" s="242">
        <f>SUM(N22:Q22)-Z22</f>
        <v>0</v>
      </c>
      <c r="AE22" s="242">
        <f>SUM(R22:V22)-AA22</f>
        <v>0</v>
      </c>
    </row>
    <row r="23" spans="1:31" ht="15.95" customHeight="1" outlineLevel="1" x14ac:dyDescent="0.2">
      <c r="A23" s="57" t="s">
        <v>86</v>
      </c>
      <c r="B23" s="58">
        <v>0</v>
      </c>
      <c r="C23" s="58">
        <v>0</v>
      </c>
      <c r="D23" s="58">
        <v>0</v>
      </c>
      <c r="E23" s="58">
        <v>0</v>
      </c>
      <c r="F23" s="58">
        <v>0</v>
      </c>
      <c r="G23" s="58">
        <v>0</v>
      </c>
      <c r="H23" s="58">
        <v>0</v>
      </c>
      <c r="I23" s="58">
        <v>0</v>
      </c>
      <c r="J23" s="58">
        <v>0</v>
      </c>
      <c r="K23" s="58">
        <v>0</v>
      </c>
      <c r="L23" s="58">
        <v>0</v>
      </c>
      <c r="M23" s="58">
        <v>3199</v>
      </c>
      <c r="N23" s="58">
        <v>33057</v>
      </c>
      <c r="O23" s="58">
        <v>33056</v>
      </c>
      <c r="P23" s="58">
        <v>36940</v>
      </c>
      <c r="Q23" s="58">
        <v>36940</v>
      </c>
      <c r="R23" s="58">
        <v>36940</v>
      </c>
      <c r="S23" s="58">
        <v>36965</v>
      </c>
      <c r="T23" s="58">
        <v>37523</v>
      </c>
      <c r="U23" s="58">
        <v>37440</v>
      </c>
      <c r="W23" s="58">
        <f t="shared" ref="W23:W67" si="71">SUM(B23:E23)</f>
        <v>0</v>
      </c>
      <c r="X23" s="58">
        <f t="shared" si="69"/>
        <v>0</v>
      </c>
      <c r="Y23" s="58">
        <f t="shared" si="70"/>
        <v>3199</v>
      </c>
      <c r="Z23" s="58">
        <f t="shared" ref="Z23:Z67" si="72">SUM(N23:Q23)</f>
        <v>139993</v>
      </c>
      <c r="AA23" s="58">
        <f t="shared" ref="AA23:AA67" si="73">SUM(R23:V23)</f>
        <v>148868</v>
      </c>
      <c r="AB23" s="45" t="s">
        <v>9</v>
      </c>
      <c r="AD23" s="242">
        <f t="shared" ref="AD23:AD67" si="74">SUM(N23:Q23)-Z23</f>
        <v>0</v>
      </c>
      <c r="AE23" s="242">
        <f t="shared" ref="AE23:AE67" si="75">SUM(R23:V23)-AA23</f>
        <v>0</v>
      </c>
    </row>
    <row r="24" spans="1:31" ht="15.95" customHeight="1" outlineLevel="1" x14ac:dyDescent="0.2">
      <c r="A24" s="57" t="s">
        <v>87</v>
      </c>
      <c r="B24" s="58">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W24" s="58">
        <f t="shared" si="71"/>
        <v>0</v>
      </c>
      <c r="X24" s="58">
        <f t="shared" si="69"/>
        <v>0</v>
      </c>
      <c r="Y24" s="58">
        <f t="shared" si="70"/>
        <v>0</v>
      </c>
      <c r="Z24" s="58">
        <f t="shared" si="72"/>
        <v>0</v>
      </c>
      <c r="AA24" s="58">
        <f t="shared" si="73"/>
        <v>0</v>
      </c>
      <c r="AB24" s="45" t="s">
        <v>9</v>
      </c>
      <c r="AD24" s="242">
        <f t="shared" si="74"/>
        <v>0</v>
      </c>
      <c r="AE24" s="242">
        <f t="shared" si="75"/>
        <v>0</v>
      </c>
    </row>
    <row r="25" spans="1:31" ht="15.95" customHeight="1" outlineLevel="1" x14ac:dyDescent="0.2">
      <c r="A25" s="57" t="s">
        <v>88</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W25" s="58">
        <f t="shared" si="71"/>
        <v>0</v>
      </c>
      <c r="X25" s="58">
        <f t="shared" si="69"/>
        <v>0</v>
      </c>
      <c r="Y25" s="58">
        <f t="shared" si="70"/>
        <v>0</v>
      </c>
      <c r="Z25" s="58">
        <f t="shared" si="72"/>
        <v>0</v>
      </c>
      <c r="AA25" s="58">
        <f t="shared" si="73"/>
        <v>0</v>
      </c>
      <c r="AB25" s="45" t="s">
        <v>9</v>
      </c>
      <c r="AD25" s="242">
        <f t="shared" si="74"/>
        <v>0</v>
      </c>
      <c r="AE25" s="242">
        <f t="shared" si="75"/>
        <v>0</v>
      </c>
    </row>
    <row r="26" spans="1:31" ht="15.95" customHeight="1" outlineLevel="1" x14ac:dyDescent="0.2">
      <c r="A26" s="57" t="s">
        <v>89</v>
      </c>
      <c r="B26" s="58">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W26" s="58">
        <f t="shared" si="71"/>
        <v>0</v>
      </c>
      <c r="X26" s="58">
        <f t="shared" si="69"/>
        <v>0</v>
      </c>
      <c r="Y26" s="58">
        <f t="shared" si="70"/>
        <v>0</v>
      </c>
      <c r="Z26" s="58">
        <f t="shared" si="72"/>
        <v>0</v>
      </c>
      <c r="AA26" s="58">
        <f t="shared" si="73"/>
        <v>0</v>
      </c>
      <c r="AB26" s="45" t="s">
        <v>9</v>
      </c>
      <c r="AD26" s="242">
        <f t="shared" si="74"/>
        <v>0</v>
      </c>
      <c r="AE26" s="242">
        <f t="shared" si="75"/>
        <v>0</v>
      </c>
    </row>
    <row r="27" spans="1:31" ht="15.95" customHeight="1" outlineLevel="1" x14ac:dyDescent="0.2">
      <c r="A27" s="57" t="s">
        <v>90</v>
      </c>
      <c r="B27" s="58">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W27" s="58">
        <f t="shared" si="71"/>
        <v>0</v>
      </c>
      <c r="X27" s="58">
        <f t="shared" si="69"/>
        <v>0</v>
      </c>
      <c r="Y27" s="58">
        <f t="shared" si="70"/>
        <v>0</v>
      </c>
      <c r="Z27" s="58">
        <f t="shared" si="72"/>
        <v>0</v>
      </c>
      <c r="AA27" s="58">
        <f t="shared" si="73"/>
        <v>0</v>
      </c>
      <c r="AB27" s="45" t="s">
        <v>9</v>
      </c>
      <c r="AD27" s="242">
        <f t="shared" si="74"/>
        <v>0</v>
      </c>
      <c r="AE27" s="242">
        <f t="shared" si="75"/>
        <v>0</v>
      </c>
    </row>
    <row r="28" spans="1:31" ht="15.95" customHeight="1" outlineLevel="1" x14ac:dyDescent="0.2">
      <c r="A28" s="57" t="s">
        <v>91</v>
      </c>
      <c r="B28" s="58">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W28" s="58">
        <f t="shared" si="71"/>
        <v>0</v>
      </c>
      <c r="X28" s="58">
        <f t="shared" si="69"/>
        <v>0</v>
      </c>
      <c r="Y28" s="58">
        <f t="shared" si="70"/>
        <v>0</v>
      </c>
      <c r="Z28" s="58">
        <f t="shared" si="72"/>
        <v>0</v>
      </c>
      <c r="AA28" s="58">
        <f t="shared" si="73"/>
        <v>0</v>
      </c>
      <c r="AB28" s="45" t="s">
        <v>9</v>
      </c>
      <c r="AD28" s="242">
        <f t="shared" si="74"/>
        <v>0</v>
      </c>
      <c r="AE28" s="242">
        <f t="shared" si="75"/>
        <v>0</v>
      </c>
    </row>
    <row r="29" spans="1:31" ht="15.95" customHeight="1" outlineLevel="1" x14ac:dyDescent="0.2">
      <c r="A29" s="55" t="s">
        <v>92</v>
      </c>
      <c r="B29" s="56">
        <v>0</v>
      </c>
      <c r="C29" s="56">
        <v>0</v>
      </c>
      <c r="D29" s="56">
        <v>0</v>
      </c>
      <c r="E29" s="56">
        <v>0</v>
      </c>
      <c r="F29" s="56">
        <v>0</v>
      </c>
      <c r="G29" s="56">
        <v>0</v>
      </c>
      <c r="H29" s="56">
        <v>0</v>
      </c>
      <c r="I29" s="56">
        <v>0</v>
      </c>
      <c r="J29" s="56">
        <f t="shared" ref="J29:O29" si="76">SUM(J30:J39)</f>
        <v>0</v>
      </c>
      <c r="K29" s="56">
        <f t="shared" si="76"/>
        <v>-2294</v>
      </c>
      <c r="L29" s="56">
        <f t="shared" si="76"/>
        <v>0</v>
      </c>
      <c r="M29" s="56">
        <f t="shared" si="76"/>
        <v>-337</v>
      </c>
      <c r="N29" s="56">
        <f t="shared" si="76"/>
        <v>-3493</v>
      </c>
      <c r="O29" s="56">
        <f t="shared" si="76"/>
        <v>-3497</v>
      </c>
      <c r="P29" s="56">
        <f t="shared" ref="P29" si="77">SUM(P30:P39)</f>
        <v>-3958</v>
      </c>
      <c r="Q29" s="56">
        <f t="shared" ref="Q29" si="78">SUM(Q30:Q39)</f>
        <v>-3896</v>
      </c>
      <c r="R29" s="56">
        <f t="shared" ref="R29:T29" si="79">SUM(R30:R39)</f>
        <v>-3895</v>
      </c>
      <c r="S29" s="56">
        <f t="shared" si="79"/>
        <v>-3897</v>
      </c>
      <c r="T29" s="56">
        <f t="shared" si="79"/>
        <v>-3959</v>
      </c>
      <c r="U29" s="56">
        <f t="shared" ref="U29" si="80">SUM(U30:U39)</f>
        <v>-3946</v>
      </c>
      <c r="W29" s="56">
        <f t="shared" si="71"/>
        <v>0</v>
      </c>
      <c r="X29" s="56">
        <f t="shared" si="69"/>
        <v>0</v>
      </c>
      <c r="Y29" s="56">
        <f t="shared" si="70"/>
        <v>-2631</v>
      </c>
      <c r="Z29" s="56">
        <f t="shared" si="72"/>
        <v>-14844</v>
      </c>
      <c r="AA29" s="56">
        <f t="shared" si="73"/>
        <v>-15697</v>
      </c>
      <c r="AB29" s="56"/>
      <c r="AC29" s="56"/>
      <c r="AD29" s="242">
        <f t="shared" si="74"/>
        <v>0</v>
      </c>
      <c r="AE29" s="242">
        <f t="shared" si="75"/>
        <v>0</v>
      </c>
    </row>
    <row r="30" spans="1:31" ht="15.95" customHeight="1" outlineLevel="1" x14ac:dyDescent="0.2">
      <c r="A30" s="57" t="s">
        <v>93</v>
      </c>
      <c r="B30" s="58">
        <v>0</v>
      </c>
      <c r="C30" s="58">
        <v>0</v>
      </c>
      <c r="D30" s="58">
        <v>0</v>
      </c>
      <c r="E30" s="58">
        <v>0</v>
      </c>
      <c r="F30" s="58">
        <v>0</v>
      </c>
      <c r="G30" s="58">
        <v>0</v>
      </c>
      <c r="H30" s="58">
        <v>0</v>
      </c>
      <c r="I30" s="58">
        <v>0</v>
      </c>
      <c r="J30" s="58">
        <v>0</v>
      </c>
      <c r="K30" s="58">
        <v>-409</v>
      </c>
      <c r="L30" s="58">
        <v>0</v>
      </c>
      <c r="M30" s="58">
        <v>-53</v>
      </c>
      <c r="N30" s="58">
        <v>-547</v>
      </c>
      <c r="O30" s="58">
        <v>-547</v>
      </c>
      <c r="P30" s="58">
        <v>-621</v>
      </c>
      <c r="Q30" s="58">
        <v>-610</v>
      </c>
      <c r="R30" s="58">
        <v>-610</v>
      </c>
      <c r="S30" s="58">
        <v>-609</v>
      </c>
      <c r="T30" s="58">
        <v>-620</v>
      </c>
      <c r="U30" s="58">
        <v>-617</v>
      </c>
      <c r="W30" s="58">
        <f t="shared" si="71"/>
        <v>0</v>
      </c>
      <c r="X30" s="58">
        <f t="shared" si="69"/>
        <v>0</v>
      </c>
      <c r="Y30" s="58">
        <f t="shared" si="70"/>
        <v>-462</v>
      </c>
      <c r="Z30" s="58">
        <f t="shared" si="72"/>
        <v>-2325</v>
      </c>
      <c r="AA30" s="58">
        <f t="shared" si="73"/>
        <v>-2456</v>
      </c>
      <c r="AB30" s="45" t="s">
        <v>9</v>
      </c>
      <c r="AD30" s="242">
        <f t="shared" si="74"/>
        <v>0</v>
      </c>
      <c r="AE30" s="242">
        <f t="shared" si="75"/>
        <v>0</v>
      </c>
    </row>
    <row r="31" spans="1:31" ht="15.95" customHeight="1" outlineLevel="1" x14ac:dyDescent="0.2">
      <c r="A31" s="57" t="s">
        <v>94</v>
      </c>
      <c r="B31" s="58">
        <v>0</v>
      </c>
      <c r="C31" s="58">
        <v>0</v>
      </c>
      <c r="D31" s="58">
        <v>0</v>
      </c>
      <c r="E31" s="58">
        <v>0</v>
      </c>
      <c r="F31" s="58">
        <v>0</v>
      </c>
      <c r="G31" s="58">
        <v>0</v>
      </c>
      <c r="H31" s="58">
        <v>0</v>
      </c>
      <c r="I31" s="58">
        <v>0</v>
      </c>
      <c r="J31" s="58">
        <v>0</v>
      </c>
      <c r="K31" s="58">
        <v>-1885</v>
      </c>
      <c r="L31" s="58">
        <v>0</v>
      </c>
      <c r="M31" s="58">
        <v>-243</v>
      </c>
      <c r="N31" s="58">
        <v>-2519</v>
      </c>
      <c r="O31" s="58">
        <v>-2521</v>
      </c>
      <c r="P31" s="58">
        <v>-2859</v>
      </c>
      <c r="Q31" s="58">
        <v>-2808</v>
      </c>
      <c r="R31" s="58">
        <v>-2807</v>
      </c>
      <c r="S31" s="58">
        <v>-2810</v>
      </c>
      <c r="T31" s="58">
        <v>-2852</v>
      </c>
      <c r="U31" s="58">
        <v>-2845</v>
      </c>
      <c r="W31" s="58">
        <f t="shared" si="71"/>
        <v>0</v>
      </c>
      <c r="X31" s="58">
        <f t="shared" si="69"/>
        <v>0</v>
      </c>
      <c r="Y31" s="58">
        <f t="shared" si="70"/>
        <v>-2128</v>
      </c>
      <c r="Z31" s="58">
        <f t="shared" si="72"/>
        <v>-10707</v>
      </c>
      <c r="AA31" s="58">
        <f t="shared" si="73"/>
        <v>-11314</v>
      </c>
      <c r="AB31" s="45" t="s">
        <v>9</v>
      </c>
      <c r="AD31" s="242">
        <f t="shared" si="74"/>
        <v>0</v>
      </c>
      <c r="AE31" s="242">
        <f t="shared" si="75"/>
        <v>0</v>
      </c>
    </row>
    <row r="32" spans="1:31" ht="15.95" customHeight="1" outlineLevel="1" x14ac:dyDescent="0.2">
      <c r="A32" s="57" t="s">
        <v>95</v>
      </c>
      <c r="B32" s="58">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W32" s="58">
        <f t="shared" si="71"/>
        <v>0</v>
      </c>
      <c r="X32" s="58">
        <f t="shared" si="69"/>
        <v>0</v>
      </c>
      <c r="Y32" s="58">
        <f t="shared" si="70"/>
        <v>0</v>
      </c>
      <c r="Z32" s="58">
        <f t="shared" si="72"/>
        <v>0</v>
      </c>
      <c r="AA32" s="58">
        <f t="shared" si="73"/>
        <v>0</v>
      </c>
      <c r="AB32" s="45" t="s">
        <v>9</v>
      </c>
      <c r="AD32" s="242">
        <f t="shared" si="74"/>
        <v>0</v>
      </c>
      <c r="AE32" s="242">
        <f t="shared" si="75"/>
        <v>0</v>
      </c>
    </row>
    <row r="33" spans="1:34" ht="15.95" customHeight="1" outlineLevel="1" x14ac:dyDescent="0.2">
      <c r="A33" s="57" t="s">
        <v>96</v>
      </c>
      <c r="B33" s="58">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W33" s="58">
        <f t="shared" si="71"/>
        <v>0</v>
      </c>
      <c r="X33" s="58">
        <f t="shared" si="69"/>
        <v>0</v>
      </c>
      <c r="Y33" s="58">
        <f t="shared" si="70"/>
        <v>0</v>
      </c>
      <c r="Z33" s="58">
        <f t="shared" si="72"/>
        <v>0</v>
      </c>
      <c r="AA33" s="58">
        <f t="shared" si="73"/>
        <v>0</v>
      </c>
      <c r="AB33" s="45" t="s">
        <v>9</v>
      </c>
      <c r="AD33" s="242">
        <f t="shared" si="74"/>
        <v>0</v>
      </c>
      <c r="AE33" s="242">
        <f t="shared" si="75"/>
        <v>0</v>
      </c>
    </row>
    <row r="34" spans="1:34" ht="15.95" customHeight="1" outlineLevel="1" x14ac:dyDescent="0.2">
      <c r="A34" s="57" t="s">
        <v>97</v>
      </c>
      <c r="B34" s="58">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W34" s="58">
        <f t="shared" si="71"/>
        <v>0</v>
      </c>
      <c r="X34" s="58">
        <f t="shared" si="69"/>
        <v>0</v>
      </c>
      <c r="Y34" s="58">
        <f t="shared" si="70"/>
        <v>0</v>
      </c>
      <c r="Z34" s="58">
        <f t="shared" si="72"/>
        <v>0</v>
      </c>
      <c r="AA34" s="58">
        <f t="shared" si="73"/>
        <v>0</v>
      </c>
      <c r="AB34" s="45" t="s">
        <v>9</v>
      </c>
      <c r="AD34" s="242">
        <f t="shared" si="74"/>
        <v>0</v>
      </c>
      <c r="AE34" s="242">
        <f t="shared" si="75"/>
        <v>0</v>
      </c>
    </row>
    <row r="35" spans="1:34" ht="15.95" customHeight="1" outlineLevel="1" x14ac:dyDescent="0.2">
      <c r="A35" s="57" t="s">
        <v>98</v>
      </c>
      <c r="B35" s="58">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W35" s="58">
        <f t="shared" si="71"/>
        <v>0</v>
      </c>
      <c r="X35" s="58">
        <f t="shared" si="69"/>
        <v>0</v>
      </c>
      <c r="Y35" s="58">
        <f t="shared" si="70"/>
        <v>0</v>
      </c>
      <c r="Z35" s="58">
        <f t="shared" si="72"/>
        <v>0</v>
      </c>
      <c r="AA35" s="58">
        <f t="shared" si="73"/>
        <v>0</v>
      </c>
      <c r="AB35" s="45" t="s">
        <v>9</v>
      </c>
      <c r="AD35" s="242">
        <f t="shared" si="74"/>
        <v>0</v>
      </c>
      <c r="AE35" s="242">
        <f t="shared" si="75"/>
        <v>0</v>
      </c>
    </row>
    <row r="36" spans="1:34" ht="15.95" customHeight="1" outlineLevel="1" x14ac:dyDescent="0.2">
      <c r="A36" s="57" t="s">
        <v>99</v>
      </c>
      <c r="B36" s="58">
        <v>0</v>
      </c>
      <c r="C36" s="58">
        <v>0</v>
      </c>
      <c r="D36" s="58">
        <v>0</v>
      </c>
      <c r="E36" s="58">
        <v>0</v>
      </c>
      <c r="F36" s="58">
        <v>0</v>
      </c>
      <c r="G36" s="58">
        <v>0</v>
      </c>
      <c r="H36" s="58">
        <v>0</v>
      </c>
      <c r="I36" s="58">
        <v>0</v>
      </c>
      <c r="J36" s="58">
        <v>0</v>
      </c>
      <c r="K36" s="58">
        <v>0</v>
      </c>
      <c r="L36" s="58">
        <v>0</v>
      </c>
      <c r="M36" s="58">
        <v>-11</v>
      </c>
      <c r="N36" s="58">
        <v>-118</v>
      </c>
      <c r="O36" s="58">
        <v>-119</v>
      </c>
      <c r="P36" s="58">
        <v>-132</v>
      </c>
      <c r="Q36" s="58">
        <v>-132</v>
      </c>
      <c r="R36" s="58">
        <v>-132</v>
      </c>
      <c r="S36" s="58">
        <v>-132</v>
      </c>
      <c r="T36" s="58">
        <v>-135</v>
      </c>
      <c r="U36" s="58">
        <v>-134</v>
      </c>
      <c r="W36" s="58">
        <f t="shared" si="71"/>
        <v>0</v>
      </c>
      <c r="X36" s="58">
        <f t="shared" si="69"/>
        <v>0</v>
      </c>
      <c r="Y36" s="58">
        <f t="shared" si="70"/>
        <v>-11</v>
      </c>
      <c r="Z36" s="58">
        <f t="shared" si="72"/>
        <v>-501</v>
      </c>
      <c r="AA36" s="58">
        <f t="shared" si="73"/>
        <v>-533</v>
      </c>
      <c r="AB36" s="45" t="s">
        <v>9</v>
      </c>
      <c r="AD36" s="242">
        <f t="shared" si="74"/>
        <v>0</v>
      </c>
      <c r="AE36" s="242">
        <f t="shared" si="75"/>
        <v>0</v>
      </c>
    </row>
    <row r="37" spans="1:34" ht="15.95" customHeight="1" outlineLevel="1" x14ac:dyDescent="0.2">
      <c r="A37" s="57" t="s">
        <v>100</v>
      </c>
      <c r="B37" s="58">
        <v>0</v>
      </c>
      <c r="C37" s="58">
        <v>0</v>
      </c>
      <c r="D37" s="58">
        <v>0</v>
      </c>
      <c r="E37" s="58">
        <v>0</v>
      </c>
      <c r="F37" s="58">
        <v>0</v>
      </c>
      <c r="G37" s="58">
        <v>0</v>
      </c>
      <c r="H37" s="58">
        <v>0</v>
      </c>
      <c r="I37" s="58">
        <v>0</v>
      </c>
      <c r="J37" s="58">
        <v>0</v>
      </c>
      <c r="K37" s="58">
        <v>0</v>
      </c>
      <c r="L37" s="58">
        <v>0</v>
      </c>
      <c r="M37" s="58">
        <v>-11</v>
      </c>
      <c r="N37" s="58">
        <v>-118</v>
      </c>
      <c r="O37" s="58">
        <v>-119</v>
      </c>
      <c r="P37" s="58">
        <v>-132</v>
      </c>
      <c r="Q37" s="58">
        <v>-132</v>
      </c>
      <c r="R37" s="58">
        <v>-132</v>
      </c>
      <c r="S37" s="58">
        <v>-132</v>
      </c>
      <c r="T37" s="58">
        <v>-135</v>
      </c>
      <c r="U37" s="58">
        <v>-134</v>
      </c>
      <c r="W37" s="58">
        <f t="shared" si="71"/>
        <v>0</v>
      </c>
      <c r="X37" s="58">
        <f t="shared" si="69"/>
        <v>0</v>
      </c>
      <c r="Y37" s="58">
        <f t="shared" si="70"/>
        <v>-11</v>
      </c>
      <c r="Z37" s="58">
        <f t="shared" si="72"/>
        <v>-501</v>
      </c>
      <c r="AA37" s="58">
        <f t="shared" si="73"/>
        <v>-533</v>
      </c>
      <c r="AB37" s="45" t="s">
        <v>9</v>
      </c>
      <c r="AD37" s="242">
        <f t="shared" si="74"/>
        <v>0</v>
      </c>
      <c r="AE37" s="242">
        <f t="shared" si="75"/>
        <v>0</v>
      </c>
    </row>
    <row r="38" spans="1:34" ht="15.95" customHeight="1" outlineLevel="1" x14ac:dyDescent="0.2">
      <c r="A38" s="57" t="s">
        <v>101</v>
      </c>
      <c r="B38" s="58">
        <v>0</v>
      </c>
      <c r="C38" s="58">
        <v>0</v>
      </c>
      <c r="D38" s="58">
        <v>0</v>
      </c>
      <c r="E38" s="58">
        <v>0</v>
      </c>
      <c r="F38" s="58">
        <v>0</v>
      </c>
      <c r="G38" s="58">
        <v>0</v>
      </c>
      <c r="H38" s="58">
        <v>0</v>
      </c>
      <c r="I38" s="58">
        <v>0</v>
      </c>
      <c r="J38" s="58">
        <v>0</v>
      </c>
      <c r="K38" s="58">
        <v>0</v>
      </c>
      <c r="L38" s="58">
        <v>0</v>
      </c>
      <c r="M38" s="58">
        <v>-6</v>
      </c>
      <c r="N38" s="58">
        <v>-59</v>
      </c>
      <c r="O38" s="58">
        <v>-59</v>
      </c>
      <c r="P38" s="58">
        <v>-66</v>
      </c>
      <c r="Q38" s="58">
        <v>-66</v>
      </c>
      <c r="R38" s="58">
        <v>-66</v>
      </c>
      <c r="S38" s="58">
        <v>-66</v>
      </c>
      <c r="T38" s="58">
        <v>-67</v>
      </c>
      <c r="U38" s="58">
        <v>-67</v>
      </c>
      <c r="W38" s="58">
        <f t="shared" si="71"/>
        <v>0</v>
      </c>
      <c r="X38" s="58">
        <f t="shared" si="69"/>
        <v>0</v>
      </c>
      <c r="Y38" s="58">
        <f t="shared" si="70"/>
        <v>-6</v>
      </c>
      <c r="Z38" s="58">
        <f t="shared" si="72"/>
        <v>-250</v>
      </c>
      <c r="AA38" s="58">
        <f t="shared" si="73"/>
        <v>-266</v>
      </c>
      <c r="AB38" s="45" t="s">
        <v>9</v>
      </c>
      <c r="AD38" s="242">
        <f t="shared" si="74"/>
        <v>0</v>
      </c>
      <c r="AE38" s="242">
        <f t="shared" si="75"/>
        <v>0</v>
      </c>
    </row>
    <row r="39" spans="1:34" ht="15.95" customHeight="1" outlineLevel="1" x14ac:dyDescent="0.2">
      <c r="A39" s="57" t="s">
        <v>102</v>
      </c>
      <c r="B39" s="58">
        <v>0</v>
      </c>
      <c r="C39" s="58">
        <v>0</v>
      </c>
      <c r="D39" s="58">
        <v>0</v>
      </c>
      <c r="E39" s="58">
        <v>0</v>
      </c>
      <c r="F39" s="58">
        <v>0</v>
      </c>
      <c r="G39" s="58">
        <v>0</v>
      </c>
      <c r="H39" s="58">
        <v>0</v>
      </c>
      <c r="I39" s="58">
        <v>0</v>
      </c>
      <c r="J39" s="58">
        <v>0</v>
      </c>
      <c r="K39" s="58">
        <v>0</v>
      </c>
      <c r="L39" s="58">
        <v>0</v>
      </c>
      <c r="M39" s="58">
        <v>-13</v>
      </c>
      <c r="N39" s="58">
        <v>-132</v>
      </c>
      <c r="O39" s="58">
        <v>-132</v>
      </c>
      <c r="P39" s="58">
        <v>-148</v>
      </c>
      <c r="Q39" s="58">
        <v>-148</v>
      </c>
      <c r="R39" s="58">
        <v>-148</v>
      </c>
      <c r="S39" s="58">
        <v>-148</v>
      </c>
      <c r="T39" s="58">
        <v>-150</v>
      </c>
      <c r="U39" s="58">
        <v>-149</v>
      </c>
      <c r="W39" s="58">
        <f t="shared" si="71"/>
        <v>0</v>
      </c>
      <c r="X39" s="58">
        <f t="shared" si="69"/>
        <v>0</v>
      </c>
      <c r="Y39" s="58">
        <f t="shared" si="70"/>
        <v>-13</v>
      </c>
      <c r="Z39" s="58">
        <f t="shared" si="72"/>
        <v>-560</v>
      </c>
      <c r="AA39" s="58">
        <f t="shared" si="73"/>
        <v>-595</v>
      </c>
      <c r="AB39" s="45" t="s">
        <v>9</v>
      </c>
      <c r="AD39" s="242">
        <f t="shared" si="74"/>
        <v>0</v>
      </c>
      <c r="AE39" s="242">
        <f t="shared" si="75"/>
        <v>0</v>
      </c>
    </row>
    <row r="40" spans="1:34" ht="15.95" customHeight="1" outlineLevel="1" x14ac:dyDescent="0.2">
      <c r="A40" s="55" t="s">
        <v>103</v>
      </c>
      <c r="B40" s="56">
        <f t="shared" ref="B40:H40" si="81">B22+B29</f>
        <v>0</v>
      </c>
      <c r="C40" s="56">
        <f t="shared" si="81"/>
        <v>0</v>
      </c>
      <c r="D40" s="56">
        <f t="shared" si="81"/>
        <v>0</v>
      </c>
      <c r="E40" s="56">
        <f t="shared" si="81"/>
        <v>0</v>
      </c>
      <c r="F40" s="56">
        <f t="shared" si="81"/>
        <v>0</v>
      </c>
      <c r="G40" s="56">
        <f t="shared" si="81"/>
        <v>0</v>
      </c>
      <c r="H40" s="56">
        <f t="shared" si="81"/>
        <v>0</v>
      </c>
      <c r="I40" s="56">
        <f t="shared" ref="I40:J40" si="82">I22+I29</f>
        <v>0</v>
      </c>
      <c r="J40" s="56">
        <f t="shared" si="82"/>
        <v>0</v>
      </c>
      <c r="K40" s="56">
        <f t="shared" ref="K40:L40" si="83">K22+K29</f>
        <v>-2294</v>
      </c>
      <c r="L40" s="56">
        <f t="shared" si="83"/>
        <v>0</v>
      </c>
      <c r="M40" s="56">
        <f t="shared" ref="M40:N40" si="84">M22+M29</f>
        <v>2862</v>
      </c>
      <c r="N40" s="56">
        <f t="shared" si="84"/>
        <v>29564</v>
      </c>
      <c r="O40" s="56">
        <f t="shared" ref="O40:T40" si="85">O22+O29</f>
        <v>29559</v>
      </c>
      <c r="P40" s="56">
        <f t="shared" si="85"/>
        <v>32982</v>
      </c>
      <c r="Q40" s="56">
        <f t="shared" si="85"/>
        <v>33044</v>
      </c>
      <c r="R40" s="56">
        <f t="shared" si="85"/>
        <v>33045</v>
      </c>
      <c r="S40" s="56">
        <f t="shared" si="85"/>
        <v>33068</v>
      </c>
      <c r="T40" s="56">
        <f t="shared" si="85"/>
        <v>33564</v>
      </c>
      <c r="U40" s="56">
        <f t="shared" ref="U40" si="86">U22+U29</f>
        <v>33494</v>
      </c>
      <c r="W40" s="56">
        <f t="shared" si="71"/>
        <v>0</v>
      </c>
      <c r="X40" s="56">
        <f t="shared" si="69"/>
        <v>0</v>
      </c>
      <c r="Y40" s="56">
        <f t="shared" si="70"/>
        <v>568</v>
      </c>
      <c r="Z40" s="56">
        <f t="shared" si="72"/>
        <v>125149</v>
      </c>
      <c r="AA40" s="56">
        <f t="shared" si="73"/>
        <v>133171</v>
      </c>
      <c r="AB40" s="33" t="s">
        <v>9</v>
      </c>
      <c r="AC40" s="48"/>
      <c r="AD40" s="242">
        <f t="shared" si="74"/>
        <v>0</v>
      </c>
      <c r="AE40" s="242">
        <f t="shared" si="75"/>
        <v>0</v>
      </c>
    </row>
    <row r="41" spans="1:34" ht="15.95" customHeight="1" outlineLevel="1" x14ac:dyDescent="0.2">
      <c r="A41" s="55" t="s">
        <v>104</v>
      </c>
      <c r="B41" s="56">
        <v>0</v>
      </c>
      <c r="C41" s="56">
        <v>0</v>
      </c>
      <c r="D41" s="56">
        <v>0</v>
      </c>
      <c r="E41" s="56">
        <v>0</v>
      </c>
      <c r="F41" s="56">
        <v>0</v>
      </c>
      <c r="G41" s="56">
        <v>0</v>
      </c>
      <c r="H41" s="56">
        <v>0</v>
      </c>
      <c r="I41" s="56">
        <v>0</v>
      </c>
      <c r="J41" s="56">
        <f t="shared" ref="J41:O41" si="87">SUM(J42:J45)</f>
        <v>0</v>
      </c>
      <c r="K41" s="56">
        <f t="shared" si="87"/>
        <v>0</v>
      </c>
      <c r="L41" s="56">
        <f t="shared" si="87"/>
        <v>0</v>
      </c>
      <c r="M41" s="56">
        <f t="shared" si="87"/>
        <v>0</v>
      </c>
      <c r="N41" s="56">
        <f t="shared" si="87"/>
        <v>-6993</v>
      </c>
      <c r="O41" s="56">
        <f t="shared" si="87"/>
        <v>-8408</v>
      </c>
      <c r="P41" s="56">
        <f t="shared" ref="P41" si="88">SUM(P42:P45)</f>
        <v>-7868</v>
      </c>
      <c r="Q41" s="56">
        <f t="shared" ref="Q41" si="89">SUM(Q42:Q45)</f>
        <v>-8171</v>
      </c>
      <c r="R41" s="56">
        <f t="shared" ref="R41:T41" si="90">SUM(R42:R45)</f>
        <v>-8268</v>
      </c>
      <c r="S41" s="56">
        <f t="shared" si="90"/>
        <v>-7872</v>
      </c>
      <c r="T41" s="56">
        <f t="shared" si="90"/>
        <v>-8334</v>
      </c>
      <c r="U41" s="56">
        <f t="shared" ref="U41" si="91">SUM(U42:U45)</f>
        <v>-7944</v>
      </c>
      <c r="W41" s="56">
        <f t="shared" si="71"/>
        <v>0</v>
      </c>
      <c r="X41" s="56">
        <f t="shared" si="69"/>
        <v>0</v>
      </c>
      <c r="Y41" s="56">
        <f t="shared" si="70"/>
        <v>0</v>
      </c>
      <c r="Z41" s="56">
        <f t="shared" si="72"/>
        <v>-31440</v>
      </c>
      <c r="AA41" s="56">
        <f t="shared" si="73"/>
        <v>-32418</v>
      </c>
      <c r="AB41" s="45" t="s">
        <v>9</v>
      </c>
      <c r="AD41" s="242">
        <f t="shared" si="74"/>
        <v>0</v>
      </c>
      <c r="AE41" s="242">
        <f t="shared" si="75"/>
        <v>0</v>
      </c>
    </row>
    <row r="42" spans="1:34" ht="15.95" customHeight="1" outlineLevel="1" x14ac:dyDescent="0.2">
      <c r="A42" s="57" t="s">
        <v>105</v>
      </c>
      <c r="B42" s="58">
        <v>0</v>
      </c>
      <c r="C42" s="58">
        <v>0</v>
      </c>
      <c r="D42" s="58">
        <v>0</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W42" s="58">
        <f t="shared" si="71"/>
        <v>0</v>
      </c>
      <c r="X42" s="58">
        <f t="shared" si="69"/>
        <v>0</v>
      </c>
      <c r="Y42" s="58">
        <f t="shared" si="70"/>
        <v>0</v>
      </c>
      <c r="Z42" s="58">
        <f t="shared" si="72"/>
        <v>0</v>
      </c>
      <c r="AA42" s="58">
        <f t="shared" si="73"/>
        <v>0</v>
      </c>
      <c r="AB42" s="45" t="s">
        <v>9</v>
      </c>
      <c r="AD42" s="242">
        <f t="shared" si="74"/>
        <v>0</v>
      </c>
      <c r="AE42" s="242">
        <f t="shared" si="75"/>
        <v>0</v>
      </c>
    </row>
    <row r="43" spans="1:34" ht="15.95" customHeight="1" outlineLevel="1" x14ac:dyDescent="0.2">
      <c r="A43" s="57" t="s">
        <v>106</v>
      </c>
      <c r="B43" s="58">
        <v>0</v>
      </c>
      <c r="C43" s="58">
        <v>0</v>
      </c>
      <c r="D43" s="58">
        <v>0</v>
      </c>
      <c r="E43" s="58">
        <v>0</v>
      </c>
      <c r="F43" s="58">
        <v>0</v>
      </c>
      <c r="G43" s="58">
        <v>0</v>
      </c>
      <c r="H43" s="58">
        <v>0</v>
      </c>
      <c r="I43" s="58">
        <v>0</v>
      </c>
      <c r="J43" s="58">
        <v>0</v>
      </c>
      <c r="K43" s="58">
        <v>0</v>
      </c>
      <c r="L43" s="58">
        <v>0</v>
      </c>
      <c r="M43" s="58">
        <v>0</v>
      </c>
      <c r="N43" s="58">
        <v>-2579</v>
      </c>
      <c r="O43" s="58">
        <v>-1787</v>
      </c>
      <c r="P43" s="58">
        <v>-1246</v>
      </c>
      <c r="Q43" s="58">
        <v>-1549</v>
      </c>
      <c r="R43" s="58">
        <v>-1646</v>
      </c>
      <c r="S43" s="58">
        <v>-1250</v>
      </c>
      <c r="T43" s="58">
        <v>-1712</v>
      </c>
      <c r="U43" s="58">
        <v>-1321</v>
      </c>
      <c r="W43" s="58">
        <f t="shared" si="71"/>
        <v>0</v>
      </c>
      <c r="X43" s="58">
        <f t="shared" si="69"/>
        <v>0</v>
      </c>
      <c r="Y43" s="58">
        <f t="shared" si="70"/>
        <v>0</v>
      </c>
      <c r="Z43" s="58">
        <f t="shared" si="72"/>
        <v>-7161</v>
      </c>
      <c r="AA43" s="58">
        <f t="shared" si="73"/>
        <v>-5929</v>
      </c>
      <c r="AB43" s="45" t="s">
        <v>9</v>
      </c>
      <c r="AD43" s="242">
        <f t="shared" si="74"/>
        <v>0</v>
      </c>
      <c r="AE43" s="242">
        <f t="shared" si="75"/>
        <v>0</v>
      </c>
    </row>
    <row r="44" spans="1:34" ht="15.95" customHeight="1" outlineLevel="1" x14ac:dyDescent="0.2">
      <c r="A44" s="57" t="s">
        <v>107</v>
      </c>
      <c r="B44" s="58">
        <v>0</v>
      </c>
      <c r="C44" s="58">
        <v>0</v>
      </c>
      <c r="D44" s="58">
        <v>0</v>
      </c>
      <c r="E44" s="58">
        <v>0</v>
      </c>
      <c r="F44" s="58">
        <v>0</v>
      </c>
      <c r="G44" s="58">
        <v>0</v>
      </c>
      <c r="H44" s="58">
        <v>0</v>
      </c>
      <c r="I44" s="58">
        <v>0</v>
      </c>
      <c r="J44" s="58">
        <v>0</v>
      </c>
      <c r="K44" s="58">
        <v>0</v>
      </c>
      <c r="L44" s="58">
        <v>0</v>
      </c>
      <c r="M44" s="58">
        <v>0</v>
      </c>
      <c r="N44" s="58">
        <v>0</v>
      </c>
      <c r="O44" s="58">
        <v>0</v>
      </c>
      <c r="P44" s="58">
        <v>0</v>
      </c>
      <c r="Q44" s="58">
        <v>0</v>
      </c>
      <c r="R44" s="58">
        <v>0</v>
      </c>
      <c r="S44" s="58">
        <v>0</v>
      </c>
      <c r="T44" s="58">
        <v>0</v>
      </c>
      <c r="U44" s="58">
        <v>0</v>
      </c>
      <c r="W44" s="58">
        <f t="shared" si="71"/>
        <v>0</v>
      </c>
      <c r="X44" s="58">
        <f t="shared" si="69"/>
        <v>0</v>
      </c>
      <c r="Y44" s="58">
        <f t="shared" si="70"/>
        <v>0</v>
      </c>
      <c r="Z44" s="58">
        <f t="shared" si="72"/>
        <v>0</v>
      </c>
      <c r="AA44" s="58">
        <f t="shared" si="73"/>
        <v>0</v>
      </c>
      <c r="AB44" s="45" t="s">
        <v>9</v>
      </c>
      <c r="AD44" s="242">
        <f t="shared" si="74"/>
        <v>0</v>
      </c>
      <c r="AE44" s="242">
        <f t="shared" si="75"/>
        <v>0</v>
      </c>
    </row>
    <row r="45" spans="1:34" ht="15.95" customHeight="1" outlineLevel="1" x14ac:dyDescent="0.2">
      <c r="A45" s="57" t="s">
        <v>108</v>
      </c>
      <c r="B45" s="58">
        <v>0</v>
      </c>
      <c r="C45" s="58">
        <v>0</v>
      </c>
      <c r="D45" s="58">
        <v>0</v>
      </c>
      <c r="E45" s="58">
        <v>0</v>
      </c>
      <c r="F45" s="58">
        <v>0</v>
      </c>
      <c r="G45" s="58">
        <v>0</v>
      </c>
      <c r="H45" s="58">
        <v>0</v>
      </c>
      <c r="I45" s="58">
        <v>0</v>
      </c>
      <c r="J45" s="58">
        <v>0</v>
      </c>
      <c r="K45" s="58">
        <v>0</v>
      </c>
      <c r="L45" s="58">
        <v>0</v>
      </c>
      <c r="M45" s="58">
        <v>0</v>
      </c>
      <c r="N45" s="58">
        <v>-4414</v>
      </c>
      <c r="O45" s="58">
        <v>-6621</v>
      </c>
      <c r="P45" s="58">
        <v>-6622</v>
      </c>
      <c r="Q45" s="58">
        <v>-6622</v>
      </c>
      <c r="R45" s="58">
        <v>-6622</v>
      </c>
      <c r="S45" s="58">
        <v>-6622</v>
      </c>
      <c r="T45" s="58">
        <v>-6622</v>
      </c>
      <c r="U45" s="58">
        <v>-6623</v>
      </c>
      <c r="W45" s="58">
        <f t="shared" si="71"/>
        <v>0</v>
      </c>
      <c r="X45" s="58">
        <f t="shared" si="69"/>
        <v>0</v>
      </c>
      <c r="Y45" s="58">
        <f t="shared" si="70"/>
        <v>0</v>
      </c>
      <c r="Z45" s="58">
        <f t="shared" si="72"/>
        <v>-24279</v>
      </c>
      <c r="AA45" s="58">
        <f t="shared" si="73"/>
        <v>-26489</v>
      </c>
      <c r="AB45" s="45" t="s">
        <v>9</v>
      </c>
      <c r="AD45" s="242">
        <f t="shared" si="74"/>
        <v>0</v>
      </c>
      <c r="AE45" s="242">
        <f t="shared" si="75"/>
        <v>0</v>
      </c>
    </row>
    <row r="46" spans="1:34" ht="15.95" customHeight="1" outlineLevel="1" x14ac:dyDescent="0.2">
      <c r="A46" s="55" t="s">
        <v>109</v>
      </c>
      <c r="B46" s="56">
        <v>0</v>
      </c>
      <c r="C46" s="56">
        <v>-12</v>
      </c>
      <c r="D46" s="56">
        <v>-9</v>
      </c>
      <c r="E46" s="56">
        <v>-8</v>
      </c>
      <c r="F46" s="56">
        <v>0</v>
      </c>
      <c r="G46" s="56">
        <v>-79</v>
      </c>
      <c r="H46" s="56">
        <v>-71</v>
      </c>
      <c r="I46" s="56">
        <f t="shared" ref="I46:N46" si="92">SUM(I47:I52)</f>
        <v>-5</v>
      </c>
      <c r="J46" s="56">
        <f t="shared" si="92"/>
        <v>-1</v>
      </c>
      <c r="K46" s="56">
        <f t="shared" si="92"/>
        <v>24760</v>
      </c>
      <c r="L46" s="56">
        <f t="shared" si="92"/>
        <v>-58</v>
      </c>
      <c r="M46" s="56">
        <f t="shared" si="92"/>
        <v>-59</v>
      </c>
      <c r="N46" s="56">
        <f t="shared" si="92"/>
        <v>-567</v>
      </c>
      <c r="O46" s="56">
        <f t="shared" ref="O46:P46" si="93">SUM(O47:O52)</f>
        <v>-726</v>
      </c>
      <c r="P46" s="56">
        <f t="shared" si="93"/>
        <v>-1376</v>
      </c>
      <c r="Q46" s="56">
        <f t="shared" ref="Q46" si="94">SUM(Q47:Q52)</f>
        <v>-1433</v>
      </c>
      <c r="R46" s="56">
        <f t="shared" ref="R46:T46" si="95">SUM(R47:R52)</f>
        <v>-953</v>
      </c>
      <c r="S46" s="56">
        <f t="shared" si="95"/>
        <v>-818</v>
      </c>
      <c r="T46" s="56">
        <f t="shared" si="95"/>
        <v>-1002</v>
      </c>
      <c r="U46" s="56">
        <f t="shared" ref="U46" si="96">SUM(U47:U52)</f>
        <v>-1228</v>
      </c>
      <c r="W46" s="56">
        <f t="shared" si="71"/>
        <v>-29</v>
      </c>
      <c r="X46" s="56">
        <f t="shared" si="69"/>
        <v>-155</v>
      </c>
      <c r="Y46" s="56">
        <f t="shared" si="70"/>
        <v>24642</v>
      </c>
      <c r="Z46" s="56">
        <f t="shared" si="72"/>
        <v>-4102</v>
      </c>
      <c r="AA46" s="58">
        <f t="shared" si="73"/>
        <v>-4001</v>
      </c>
      <c r="AB46" s="45" t="s">
        <v>9</v>
      </c>
      <c r="AD46" s="242">
        <f t="shared" si="74"/>
        <v>0</v>
      </c>
      <c r="AE46" s="242">
        <f t="shared" si="75"/>
        <v>0</v>
      </c>
      <c r="AF46" s="142"/>
      <c r="AH46" s="142"/>
    </row>
    <row r="47" spans="1:34" ht="15.95" customHeight="1" outlineLevel="1" x14ac:dyDescent="0.2">
      <c r="A47" s="57" t="s">
        <v>110</v>
      </c>
      <c r="B47" s="58">
        <v>0</v>
      </c>
      <c r="C47" s="58">
        <v>0</v>
      </c>
      <c r="D47" s="58">
        <v>0</v>
      </c>
      <c r="E47" s="58">
        <v>0</v>
      </c>
      <c r="F47" s="58">
        <v>0</v>
      </c>
      <c r="G47" s="58">
        <v>-79</v>
      </c>
      <c r="H47" s="58">
        <v>-71</v>
      </c>
      <c r="I47" s="58">
        <v>-5</v>
      </c>
      <c r="J47" s="58">
        <v>-1</v>
      </c>
      <c r="K47" s="58">
        <v>-43</v>
      </c>
      <c r="L47" s="58">
        <v>-58</v>
      </c>
      <c r="M47" s="58">
        <v>-59</v>
      </c>
      <c r="N47" s="58">
        <v>-526</v>
      </c>
      <c r="O47" s="58">
        <v>-399</v>
      </c>
      <c r="P47" s="58">
        <v>-627</v>
      </c>
      <c r="Q47" s="58">
        <v>-537</v>
      </c>
      <c r="R47" s="58">
        <v>-455</v>
      </c>
      <c r="S47" s="58">
        <v>-515</v>
      </c>
      <c r="T47" s="58">
        <v>-455</v>
      </c>
      <c r="U47" s="58">
        <v>-670</v>
      </c>
      <c r="W47" s="58">
        <f t="shared" si="71"/>
        <v>0</v>
      </c>
      <c r="X47" s="58">
        <f t="shared" si="69"/>
        <v>-155</v>
      </c>
      <c r="Y47" s="58">
        <f t="shared" si="70"/>
        <v>-161</v>
      </c>
      <c r="Z47" s="58">
        <f t="shared" si="72"/>
        <v>-2089</v>
      </c>
      <c r="AA47" s="58">
        <f t="shared" si="73"/>
        <v>-2095</v>
      </c>
      <c r="AB47" s="45" t="s">
        <v>9</v>
      </c>
      <c r="AD47" s="242">
        <f t="shared" si="74"/>
        <v>0</v>
      </c>
      <c r="AE47" s="242">
        <f t="shared" si="75"/>
        <v>0</v>
      </c>
    </row>
    <row r="48" spans="1:34" ht="15.95" customHeight="1" outlineLevel="1" x14ac:dyDescent="0.2">
      <c r="A48" s="57" t="s">
        <v>111</v>
      </c>
      <c r="B48" s="58">
        <v>0</v>
      </c>
      <c r="C48" s="58">
        <v>0</v>
      </c>
      <c r="D48" s="58">
        <v>0</v>
      </c>
      <c r="E48" s="58">
        <v>0</v>
      </c>
      <c r="F48" s="58">
        <v>0</v>
      </c>
      <c r="G48" s="58">
        <v>0</v>
      </c>
      <c r="H48" s="58">
        <v>0</v>
      </c>
      <c r="I48" s="58">
        <v>0</v>
      </c>
      <c r="J48" s="58">
        <v>0</v>
      </c>
      <c r="K48" s="58">
        <v>0</v>
      </c>
      <c r="L48" s="58">
        <v>0</v>
      </c>
      <c r="M48" s="58">
        <v>0</v>
      </c>
      <c r="N48" s="58">
        <v>0</v>
      </c>
      <c r="O48" s="58">
        <v>0</v>
      </c>
      <c r="P48" s="58">
        <v>0</v>
      </c>
      <c r="Q48" s="58">
        <v>0</v>
      </c>
      <c r="R48" s="58">
        <v>0</v>
      </c>
      <c r="S48" s="58">
        <v>0</v>
      </c>
      <c r="T48" s="58">
        <v>0</v>
      </c>
      <c r="U48" s="58">
        <v>0</v>
      </c>
      <c r="W48" s="58">
        <f t="shared" si="71"/>
        <v>0</v>
      </c>
      <c r="X48" s="58">
        <f t="shared" si="69"/>
        <v>0</v>
      </c>
      <c r="Y48" s="58">
        <f t="shared" si="70"/>
        <v>0</v>
      </c>
      <c r="Z48" s="58">
        <f t="shared" si="72"/>
        <v>0</v>
      </c>
      <c r="AA48" s="58">
        <f t="shared" si="73"/>
        <v>0</v>
      </c>
      <c r="AB48" s="45" t="s">
        <v>9</v>
      </c>
      <c r="AD48" s="242">
        <f t="shared" si="74"/>
        <v>0</v>
      </c>
      <c r="AE48" s="242">
        <f t="shared" si="75"/>
        <v>0</v>
      </c>
    </row>
    <row r="49" spans="1:31" ht="15.95" customHeight="1" outlineLevel="1" x14ac:dyDescent="0.2">
      <c r="A49" s="57" t="s">
        <v>112</v>
      </c>
      <c r="B49" s="58">
        <v>0</v>
      </c>
      <c r="C49" s="58">
        <v>0</v>
      </c>
      <c r="D49" s="58">
        <v>0</v>
      </c>
      <c r="E49" s="58">
        <v>0</v>
      </c>
      <c r="F49" s="58">
        <v>0</v>
      </c>
      <c r="G49" s="58">
        <v>0</v>
      </c>
      <c r="H49" s="58">
        <v>0</v>
      </c>
      <c r="I49" s="58">
        <v>0</v>
      </c>
      <c r="J49" s="58">
        <v>0</v>
      </c>
      <c r="K49" s="58">
        <v>0</v>
      </c>
      <c r="L49" s="58">
        <v>0</v>
      </c>
      <c r="M49" s="58">
        <v>0</v>
      </c>
      <c r="N49" s="58">
        <v>-431</v>
      </c>
      <c r="O49" s="58">
        <v>-448</v>
      </c>
      <c r="P49" s="58">
        <v>-749</v>
      </c>
      <c r="Q49" s="58">
        <v>-896</v>
      </c>
      <c r="R49" s="58">
        <v>-498</v>
      </c>
      <c r="S49" s="58">
        <v>-303</v>
      </c>
      <c r="T49" s="58">
        <v>-547</v>
      </c>
      <c r="U49" s="58">
        <v>-558</v>
      </c>
      <c r="W49" s="58">
        <f t="shared" si="71"/>
        <v>0</v>
      </c>
      <c r="X49" s="58">
        <f t="shared" si="69"/>
        <v>0</v>
      </c>
      <c r="Y49" s="58">
        <f t="shared" si="70"/>
        <v>0</v>
      </c>
      <c r="Z49" s="58">
        <f t="shared" si="72"/>
        <v>-2524</v>
      </c>
      <c r="AA49" s="58">
        <f t="shared" si="73"/>
        <v>-1906</v>
      </c>
      <c r="AB49" s="45" t="s">
        <v>9</v>
      </c>
      <c r="AD49" s="242">
        <f t="shared" si="74"/>
        <v>0</v>
      </c>
      <c r="AE49" s="242">
        <f t="shared" si="75"/>
        <v>0</v>
      </c>
    </row>
    <row r="50" spans="1:31" ht="15.95" customHeight="1" outlineLevel="1" x14ac:dyDescent="0.2">
      <c r="A50" s="57" t="s">
        <v>113</v>
      </c>
      <c r="B50" s="58">
        <v>0</v>
      </c>
      <c r="C50" s="58">
        <v>0</v>
      </c>
      <c r="D50" s="58">
        <v>0</v>
      </c>
      <c r="E50" s="58">
        <v>0</v>
      </c>
      <c r="F50" s="58">
        <v>0</v>
      </c>
      <c r="G50" s="58">
        <v>0</v>
      </c>
      <c r="H50" s="58">
        <v>0</v>
      </c>
      <c r="I50" s="58">
        <v>0</v>
      </c>
      <c r="J50" s="58">
        <v>0</v>
      </c>
      <c r="K50" s="58">
        <v>0</v>
      </c>
      <c r="L50" s="58">
        <v>0</v>
      </c>
      <c r="M50" s="58">
        <v>0</v>
      </c>
      <c r="N50" s="58">
        <v>0</v>
      </c>
      <c r="O50" s="58">
        <v>0</v>
      </c>
      <c r="P50" s="58">
        <v>0</v>
      </c>
      <c r="Q50" s="58">
        <v>0</v>
      </c>
      <c r="R50" s="58">
        <v>0</v>
      </c>
      <c r="S50" s="58">
        <v>0</v>
      </c>
      <c r="T50" s="58">
        <v>0</v>
      </c>
      <c r="U50" s="58">
        <v>0</v>
      </c>
      <c r="W50" s="58">
        <f t="shared" si="71"/>
        <v>0</v>
      </c>
      <c r="X50" s="58">
        <f t="shared" si="69"/>
        <v>0</v>
      </c>
      <c r="Y50" s="58">
        <f t="shared" si="70"/>
        <v>0</v>
      </c>
      <c r="Z50" s="58">
        <f t="shared" si="72"/>
        <v>0</v>
      </c>
      <c r="AA50" s="58">
        <f t="shared" si="73"/>
        <v>0</v>
      </c>
      <c r="AB50" s="45" t="s">
        <v>9</v>
      </c>
      <c r="AD50" s="242">
        <f t="shared" si="74"/>
        <v>0</v>
      </c>
      <c r="AE50" s="242">
        <f t="shared" si="75"/>
        <v>0</v>
      </c>
    </row>
    <row r="51" spans="1:31" ht="15.95" customHeight="1" outlineLevel="1" x14ac:dyDescent="0.2">
      <c r="A51" s="57" t="s">
        <v>114</v>
      </c>
      <c r="B51" s="58">
        <v>0</v>
      </c>
      <c r="C51" s="58">
        <v>0</v>
      </c>
      <c r="D51" s="58">
        <v>0</v>
      </c>
      <c r="E51" s="58">
        <v>0</v>
      </c>
      <c r="F51" s="58">
        <v>0</v>
      </c>
      <c r="G51" s="58">
        <v>0</v>
      </c>
      <c r="H51" s="58">
        <v>0</v>
      </c>
      <c r="I51" s="58">
        <v>0</v>
      </c>
      <c r="J51" s="58">
        <v>0</v>
      </c>
      <c r="K51" s="58">
        <v>24803</v>
      </c>
      <c r="L51" s="58">
        <v>0</v>
      </c>
      <c r="M51" s="58">
        <v>0</v>
      </c>
      <c r="N51" s="58">
        <v>390</v>
      </c>
      <c r="O51" s="58">
        <v>121</v>
      </c>
      <c r="P51" s="58">
        <v>0</v>
      </c>
      <c r="Q51" s="58">
        <v>0</v>
      </c>
      <c r="R51" s="58">
        <v>0</v>
      </c>
      <c r="S51" s="58">
        <v>0</v>
      </c>
      <c r="T51" s="58">
        <v>0</v>
      </c>
      <c r="U51" s="58">
        <v>0</v>
      </c>
      <c r="W51" s="58">
        <f t="shared" si="71"/>
        <v>0</v>
      </c>
      <c r="X51" s="58">
        <f t="shared" si="69"/>
        <v>0</v>
      </c>
      <c r="Y51" s="58">
        <f t="shared" si="70"/>
        <v>24803</v>
      </c>
      <c r="Z51" s="58">
        <f t="shared" si="72"/>
        <v>511</v>
      </c>
      <c r="AA51" s="58">
        <f t="shared" si="73"/>
        <v>0</v>
      </c>
      <c r="AB51" s="45" t="s">
        <v>9</v>
      </c>
      <c r="AD51" s="242">
        <f t="shared" si="74"/>
        <v>0</v>
      </c>
      <c r="AE51" s="242">
        <f t="shared" si="75"/>
        <v>0</v>
      </c>
    </row>
    <row r="52" spans="1:31" ht="15.95" customHeight="1" outlineLevel="1" x14ac:dyDescent="0.2">
      <c r="A52" s="57" t="s">
        <v>115</v>
      </c>
      <c r="B52" s="58">
        <v>0</v>
      </c>
      <c r="C52" s="58">
        <v>0</v>
      </c>
      <c r="D52" s="58">
        <v>0</v>
      </c>
      <c r="E52" s="58">
        <v>0</v>
      </c>
      <c r="F52" s="58">
        <v>0</v>
      </c>
      <c r="G52" s="58">
        <v>0</v>
      </c>
      <c r="H52" s="58">
        <v>0</v>
      </c>
      <c r="I52" s="58">
        <v>0</v>
      </c>
      <c r="J52" s="58">
        <v>0</v>
      </c>
      <c r="K52" s="58">
        <v>0</v>
      </c>
      <c r="L52" s="58">
        <v>0</v>
      </c>
      <c r="M52" s="58">
        <v>0</v>
      </c>
      <c r="N52" s="58">
        <v>0</v>
      </c>
      <c r="O52" s="58">
        <v>0</v>
      </c>
      <c r="P52" s="58">
        <v>0</v>
      </c>
      <c r="Q52" s="58">
        <v>0</v>
      </c>
      <c r="R52" s="58">
        <v>0</v>
      </c>
      <c r="S52" s="58">
        <v>0</v>
      </c>
      <c r="T52" s="58">
        <v>0</v>
      </c>
      <c r="U52" s="58">
        <v>0</v>
      </c>
      <c r="W52" s="58">
        <f t="shared" si="71"/>
        <v>0</v>
      </c>
      <c r="X52" s="58">
        <f t="shared" si="69"/>
        <v>0</v>
      </c>
      <c r="Y52" s="58">
        <f t="shared" si="70"/>
        <v>0</v>
      </c>
      <c r="Z52" s="58">
        <f t="shared" si="72"/>
        <v>0</v>
      </c>
      <c r="AA52" s="58">
        <f t="shared" si="73"/>
        <v>0</v>
      </c>
      <c r="AB52" s="45" t="s">
        <v>9</v>
      </c>
      <c r="AD52" s="242">
        <f t="shared" si="74"/>
        <v>0</v>
      </c>
      <c r="AE52" s="242">
        <f t="shared" si="75"/>
        <v>0</v>
      </c>
    </row>
    <row r="53" spans="1:31" ht="15.95" customHeight="1" outlineLevel="1" x14ac:dyDescent="0.2">
      <c r="A53" s="59" t="s">
        <v>116</v>
      </c>
      <c r="B53" s="56">
        <f t="shared" ref="B53:H53" si="97">B40+B41+B46</f>
        <v>0</v>
      </c>
      <c r="C53" s="56">
        <f t="shared" si="97"/>
        <v>-12</v>
      </c>
      <c r="D53" s="56">
        <f t="shared" si="97"/>
        <v>-9</v>
      </c>
      <c r="E53" s="56">
        <f t="shared" si="97"/>
        <v>-8</v>
      </c>
      <c r="F53" s="56">
        <f t="shared" si="97"/>
        <v>0</v>
      </c>
      <c r="G53" s="56">
        <f t="shared" si="97"/>
        <v>-79</v>
      </c>
      <c r="H53" s="56">
        <f t="shared" si="97"/>
        <v>-71</v>
      </c>
      <c r="I53" s="56">
        <f t="shared" ref="I53:J53" si="98">I40+I41+I46</f>
        <v>-5</v>
      </c>
      <c r="J53" s="56">
        <f t="shared" si="98"/>
        <v>-1</v>
      </c>
      <c r="K53" s="56">
        <f t="shared" ref="K53:L53" si="99">K40+K41+K46</f>
        <v>22466</v>
      </c>
      <c r="L53" s="56">
        <f t="shared" si="99"/>
        <v>-58</v>
      </c>
      <c r="M53" s="56">
        <f t="shared" ref="M53:N53" si="100">M40+M41+M46</f>
        <v>2803</v>
      </c>
      <c r="N53" s="56">
        <f t="shared" si="100"/>
        <v>22004</v>
      </c>
      <c r="O53" s="56">
        <f t="shared" ref="O53:T53" si="101">O40+O41+O46</f>
        <v>20425</v>
      </c>
      <c r="P53" s="56">
        <f t="shared" si="101"/>
        <v>23738</v>
      </c>
      <c r="Q53" s="56">
        <f t="shared" si="101"/>
        <v>23440</v>
      </c>
      <c r="R53" s="56">
        <f t="shared" si="101"/>
        <v>23824</v>
      </c>
      <c r="S53" s="56">
        <f t="shared" si="101"/>
        <v>24378</v>
      </c>
      <c r="T53" s="56">
        <f t="shared" si="101"/>
        <v>24228</v>
      </c>
      <c r="U53" s="56">
        <f t="shared" ref="U53" si="102">U40+U41+U46</f>
        <v>24322</v>
      </c>
      <c r="W53" s="56">
        <f t="shared" si="71"/>
        <v>-29</v>
      </c>
      <c r="X53" s="56">
        <f t="shared" si="69"/>
        <v>-155</v>
      </c>
      <c r="Y53" s="56">
        <f t="shared" si="70"/>
        <v>25210</v>
      </c>
      <c r="Z53" s="56">
        <f t="shared" si="72"/>
        <v>89607</v>
      </c>
      <c r="AA53" s="56">
        <f t="shared" si="73"/>
        <v>96752</v>
      </c>
      <c r="AB53" s="45" t="s">
        <v>9</v>
      </c>
      <c r="AD53" s="242">
        <f t="shared" si="74"/>
        <v>0</v>
      </c>
      <c r="AE53" s="242">
        <f t="shared" si="75"/>
        <v>0</v>
      </c>
    </row>
    <row r="54" spans="1:31" ht="15.95" customHeight="1" outlineLevel="1" x14ac:dyDescent="0.2">
      <c r="A54" s="60" t="s">
        <v>117</v>
      </c>
      <c r="B54" s="56">
        <v>0</v>
      </c>
      <c r="C54" s="56">
        <v>0</v>
      </c>
      <c r="D54" s="56">
        <v>0</v>
      </c>
      <c r="E54" s="56">
        <v>0</v>
      </c>
      <c r="F54" s="56">
        <v>0</v>
      </c>
      <c r="G54" s="56">
        <v>0</v>
      </c>
      <c r="H54" s="56">
        <v>0</v>
      </c>
      <c r="I54" s="56">
        <v>0</v>
      </c>
      <c r="J54" s="56">
        <f t="shared" ref="J54:O54" si="103">SUM(J55:J57)</f>
        <v>0</v>
      </c>
      <c r="K54" s="56">
        <f t="shared" si="103"/>
        <v>0</v>
      </c>
      <c r="L54" s="56">
        <f t="shared" si="103"/>
        <v>0</v>
      </c>
      <c r="M54" s="56">
        <f t="shared" si="103"/>
        <v>-2034</v>
      </c>
      <c r="N54" s="56">
        <f t="shared" si="103"/>
        <v>-25706</v>
      </c>
      <c r="O54" s="56">
        <f t="shared" si="103"/>
        <v>-28025</v>
      </c>
      <c r="P54" s="56">
        <f t="shared" ref="P54:T54" si="104">SUM(P55:P57)</f>
        <v>-2170</v>
      </c>
      <c r="Q54" s="56">
        <f t="shared" si="104"/>
        <v>-15933</v>
      </c>
      <c r="R54" s="56">
        <f t="shared" si="104"/>
        <v>-24024</v>
      </c>
      <c r="S54" s="56">
        <f t="shared" si="104"/>
        <v>-16400</v>
      </c>
      <c r="T54" s="56">
        <f t="shared" si="104"/>
        <v>-12167</v>
      </c>
      <c r="U54" s="56">
        <f t="shared" ref="U54" si="105">SUM(U55:U57)</f>
        <v>-14812</v>
      </c>
      <c r="W54" s="56">
        <f t="shared" si="71"/>
        <v>0</v>
      </c>
      <c r="X54" s="56">
        <f t="shared" si="69"/>
        <v>0</v>
      </c>
      <c r="Y54" s="56">
        <f t="shared" si="70"/>
        <v>-2034</v>
      </c>
      <c r="Z54" s="56">
        <f t="shared" si="72"/>
        <v>-71834</v>
      </c>
      <c r="AA54" s="56">
        <f t="shared" si="73"/>
        <v>-67403</v>
      </c>
      <c r="AB54" s="45" t="s">
        <v>9</v>
      </c>
      <c r="AD54" s="242">
        <f t="shared" si="74"/>
        <v>0</v>
      </c>
      <c r="AE54" s="242">
        <f t="shared" si="75"/>
        <v>0</v>
      </c>
    </row>
    <row r="55" spans="1:31" ht="15.95" customHeight="1" outlineLevel="1" x14ac:dyDescent="0.2">
      <c r="A55" s="57" t="s">
        <v>118</v>
      </c>
      <c r="B55" s="58">
        <v>0</v>
      </c>
      <c r="C55" s="58">
        <v>0</v>
      </c>
      <c r="D55" s="58">
        <v>0</v>
      </c>
      <c r="E55" s="58">
        <v>0</v>
      </c>
      <c r="F55" s="58">
        <v>0</v>
      </c>
      <c r="G55" s="58">
        <v>0</v>
      </c>
      <c r="H55" s="58">
        <v>0</v>
      </c>
      <c r="I55" s="58">
        <v>0</v>
      </c>
      <c r="J55" s="58">
        <v>0</v>
      </c>
      <c r="K55" s="58">
        <v>0</v>
      </c>
      <c r="L55" s="58">
        <v>0</v>
      </c>
      <c r="M55" s="58">
        <v>-2027</v>
      </c>
      <c r="N55" s="58">
        <v>-25490</v>
      </c>
      <c r="O55" s="58">
        <v>-27802</v>
      </c>
      <c r="P55" s="58">
        <v>-2077</v>
      </c>
      <c r="Q55" s="58">
        <v>-15801</v>
      </c>
      <c r="R55" s="58">
        <v>-23918</v>
      </c>
      <c r="S55" s="58">
        <v>-16208</v>
      </c>
      <c r="T55" s="58">
        <v>-12060</v>
      </c>
      <c r="U55" s="58">
        <v>-14671</v>
      </c>
      <c r="W55" s="58">
        <f t="shared" si="71"/>
        <v>0</v>
      </c>
      <c r="X55" s="58">
        <f t="shared" si="69"/>
        <v>0</v>
      </c>
      <c r="Y55" s="58">
        <f t="shared" si="70"/>
        <v>-2027</v>
      </c>
      <c r="Z55" s="58">
        <f t="shared" si="72"/>
        <v>-71170</v>
      </c>
      <c r="AA55" s="58">
        <f t="shared" si="73"/>
        <v>-66857</v>
      </c>
      <c r="AB55" s="45" t="s">
        <v>9</v>
      </c>
      <c r="AD55" s="242">
        <f t="shared" si="74"/>
        <v>0</v>
      </c>
      <c r="AE55" s="242">
        <f t="shared" si="75"/>
        <v>0</v>
      </c>
    </row>
    <row r="56" spans="1:31" ht="15.95" customHeight="1" outlineLevel="1" x14ac:dyDescent="0.2">
      <c r="A56" s="57" t="s">
        <v>119</v>
      </c>
      <c r="B56" s="58">
        <v>0</v>
      </c>
      <c r="C56" s="58">
        <v>0</v>
      </c>
      <c r="D56" s="58">
        <v>0</v>
      </c>
      <c r="E56" s="58">
        <v>0</v>
      </c>
      <c r="F56" s="58">
        <v>0</v>
      </c>
      <c r="G56" s="58">
        <v>0</v>
      </c>
      <c r="H56" s="58">
        <v>0</v>
      </c>
      <c r="I56" s="58">
        <v>0</v>
      </c>
      <c r="J56" s="58">
        <v>0</v>
      </c>
      <c r="K56" s="58">
        <v>0</v>
      </c>
      <c r="L56" s="58">
        <v>0</v>
      </c>
      <c r="M56" s="58">
        <v>0</v>
      </c>
      <c r="N56" s="58">
        <v>0</v>
      </c>
      <c r="O56" s="58">
        <v>0</v>
      </c>
      <c r="P56" s="58">
        <v>0</v>
      </c>
      <c r="Q56" s="58">
        <v>0</v>
      </c>
      <c r="R56" s="58">
        <v>0</v>
      </c>
      <c r="S56" s="58">
        <v>0</v>
      </c>
      <c r="T56" s="58">
        <v>0</v>
      </c>
      <c r="U56" s="58">
        <v>0</v>
      </c>
      <c r="W56" s="58">
        <f t="shared" si="71"/>
        <v>0</v>
      </c>
      <c r="X56" s="58">
        <f t="shared" si="69"/>
        <v>0</v>
      </c>
      <c r="Y56" s="58">
        <f t="shared" si="70"/>
        <v>0</v>
      </c>
      <c r="Z56" s="58">
        <f t="shared" si="72"/>
        <v>0</v>
      </c>
      <c r="AA56" s="58">
        <f t="shared" si="73"/>
        <v>0</v>
      </c>
      <c r="AB56" s="45" t="s">
        <v>9</v>
      </c>
      <c r="AD56" s="242">
        <f t="shared" si="74"/>
        <v>0</v>
      </c>
      <c r="AE56" s="242">
        <f t="shared" si="75"/>
        <v>0</v>
      </c>
    </row>
    <row r="57" spans="1:31" ht="15.95" customHeight="1" outlineLevel="1" x14ac:dyDescent="0.2">
      <c r="A57" s="57" t="s">
        <v>120</v>
      </c>
      <c r="B57" s="58">
        <v>0</v>
      </c>
      <c r="C57" s="58">
        <v>0</v>
      </c>
      <c r="D57" s="58">
        <v>0</v>
      </c>
      <c r="E57" s="58">
        <v>0</v>
      </c>
      <c r="F57" s="58">
        <v>0</v>
      </c>
      <c r="G57" s="58">
        <v>0</v>
      </c>
      <c r="H57" s="58">
        <v>0</v>
      </c>
      <c r="I57" s="58">
        <v>0</v>
      </c>
      <c r="J57" s="58">
        <v>0</v>
      </c>
      <c r="K57" s="58">
        <v>0</v>
      </c>
      <c r="L57" s="58">
        <v>0</v>
      </c>
      <c r="M57" s="58">
        <v>-7</v>
      </c>
      <c r="N57" s="58">
        <v>-216</v>
      </c>
      <c r="O57" s="58">
        <v>-223</v>
      </c>
      <c r="P57" s="58">
        <v>-93</v>
      </c>
      <c r="Q57" s="58">
        <v>-132</v>
      </c>
      <c r="R57" s="58">
        <v>-106</v>
      </c>
      <c r="S57" s="58">
        <v>-192</v>
      </c>
      <c r="T57" s="58">
        <v>-107</v>
      </c>
      <c r="U57" s="58">
        <v>-141</v>
      </c>
      <c r="W57" s="58">
        <f t="shared" si="71"/>
        <v>0</v>
      </c>
      <c r="X57" s="58">
        <f t="shared" si="69"/>
        <v>0</v>
      </c>
      <c r="Y57" s="58">
        <f t="shared" si="70"/>
        <v>-7</v>
      </c>
      <c r="Z57" s="58">
        <f t="shared" si="72"/>
        <v>-664</v>
      </c>
      <c r="AA57" s="58">
        <f t="shared" si="73"/>
        <v>-546</v>
      </c>
      <c r="AB57" s="45" t="s">
        <v>9</v>
      </c>
      <c r="AD57" s="242">
        <f t="shared" si="74"/>
        <v>0</v>
      </c>
      <c r="AE57" s="242">
        <f t="shared" si="75"/>
        <v>0</v>
      </c>
    </row>
    <row r="58" spans="1:31" ht="15.95" customHeight="1" outlineLevel="1" x14ac:dyDescent="0.2">
      <c r="A58" s="60" t="s">
        <v>121</v>
      </c>
      <c r="B58" s="56">
        <v>0</v>
      </c>
      <c r="C58" s="56">
        <v>0</v>
      </c>
      <c r="D58" s="56">
        <v>0</v>
      </c>
      <c r="E58" s="56">
        <v>0</v>
      </c>
      <c r="F58" s="56">
        <v>0</v>
      </c>
      <c r="G58" s="56">
        <v>0</v>
      </c>
      <c r="H58" s="56">
        <v>0</v>
      </c>
      <c r="I58" s="56">
        <v>0</v>
      </c>
      <c r="J58" s="56">
        <f t="shared" ref="J58:O58" si="106">SUM(J59:J60)</f>
        <v>0</v>
      </c>
      <c r="K58" s="56">
        <f t="shared" si="106"/>
        <v>0</v>
      </c>
      <c r="L58" s="56">
        <f t="shared" si="106"/>
        <v>0</v>
      </c>
      <c r="M58" s="56">
        <f t="shared" si="106"/>
        <v>7</v>
      </c>
      <c r="N58" s="56">
        <f t="shared" si="106"/>
        <v>184</v>
      </c>
      <c r="O58" s="56">
        <f t="shared" si="106"/>
        <v>362</v>
      </c>
      <c r="P58" s="56">
        <f t="shared" ref="P58:T58" si="107">SUM(P59:P60)</f>
        <v>767</v>
      </c>
      <c r="Q58" s="56">
        <f t="shared" si="107"/>
        <v>932</v>
      </c>
      <c r="R58" s="56">
        <f t="shared" si="107"/>
        <v>1120</v>
      </c>
      <c r="S58" s="56">
        <f t="shared" si="107"/>
        <v>1386</v>
      </c>
      <c r="T58" s="56">
        <f t="shared" si="107"/>
        <v>1634</v>
      </c>
      <c r="U58" s="56">
        <f t="shared" ref="U58" si="108">SUM(U59:U60)</f>
        <v>1669</v>
      </c>
      <c r="W58" s="56">
        <f t="shared" si="71"/>
        <v>0</v>
      </c>
      <c r="X58" s="56">
        <f t="shared" si="69"/>
        <v>0</v>
      </c>
      <c r="Y58" s="56">
        <f t="shared" si="70"/>
        <v>7</v>
      </c>
      <c r="Z58" s="56">
        <f t="shared" si="72"/>
        <v>2245</v>
      </c>
      <c r="AA58" s="56">
        <f t="shared" si="73"/>
        <v>5809</v>
      </c>
      <c r="AB58" s="45" t="s">
        <v>9</v>
      </c>
      <c r="AD58" s="242">
        <f t="shared" si="74"/>
        <v>0</v>
      </c>
      <c r="AE58" s="242">
        <f t="shared" si="75"/>
        <v>0</v>
      </c>
    </row>
    <row r="59" spans="1:31" ht="15.95" customHeight="1" outlineLevel="1" x14ac:dyDescent="0.2">
      <c r="A59" s="57" t="s">
        <v>122</v>
      </c>
      <c r="B59" s="58">
        <v>0</v>
      </c>
      <c r="C59" s="58">
        <v>0</v>
      </c>
      <c r="D59" s="58">
        <v>0</v>
      </c>
      <c r="E59" s="58">
        <v>0</v>
      </c>
      <c r="F59" s="58">
        <v>0</v>
      </c>
      <c r="G59" s="58">
        <v>0</v>
      </c>
      <c r="H59" s="58">
        <v>0</v>
      </c>
      <c r="I59" s="58">
        <v>0</v>
      </c>
      <c r="J59" s="58">
        <v>0</v>
      </c>
      <c r="K59" s="58">
        <v>0</v>
      </c>
      <c r="L59" s="58">
        <v>0</v>
      </c>
      <c r="M59" s="58">
        <v>4</v>
      </c>
      <c r="N59" s="58">
        <v>181</v>
      </c>
      <c r="O59" s="58">
        <v>275</v>
      </c>
      <c r="P59" s="58">
        <v>692</v>
      </c>
      <c r="Q59" s="58">
        <v>888</v>
      </c>
      <c r="R59" s="58">
        <v>1093</v>
      </c>
      <c r="S59" s="58">
        <v>1382</v>
      </c>
      <c r="T59" s="58">
        <v>1625</v>
      </c>
      <c r="U59" s="58">
        <v>1648</v>
      </c>
      <c r="W59" s="58">
        <f t="shared" si="71"/>
        <v>0</v>
      </c>
      <c r="X59" s="58">
        <f t="shared" si="69"/>
        <v>0</v>
      </c>
      <c r="Y59" s="58">
        <f t="shared" si="70"/>
        <v>4</v>
      </c>
      <c r="Z59" s="58">
        <f t="shared" si="72"/>
        <v>2036</v>
      </c>
      <c r="AA59" s="58">
        <f t="shared" si="73"/>
        <v>5748</v>
      </c>
      <c r="AB59" s="45" t="s">
        <v>9</v>
      </c>
      <c r="AD59" s="242">
        <f t="shared" si="74"/>
        <v>0</v>
      </c>
      <c r="AE59" s="242">
        <f t="shared" si="75"/>
        <v>0</v>
      </c>
    </row>
    <row r="60" spans="1:31" ht="15.95" customHeight="1" outlineLevel="1" x14ac:dyDescent="0.2">
      <c r="A60" s="57" t="s">
        <v>120</v>
      </c>
      <c r="B60" s="58">
        <v>0</v>
      </c>
      <c r="C60" s="58">
        <v>0</v>
      </c>
      <c r="D60" s="58">
        <v>0</v>
      </c>
      <c r="E60" s="58">
        <v>0</v>
      </c>
      <c r="F60" s="58">
        <v>0</v>
      </c>
      <c r="G60" s="58">
        <v>0</v>
      </c>
      <c r="H60" s="58">
        <v>0</v>
      </c>
      <c r="I60" s="58">
        <v>0</v>
      </c>
      <c r="J60" s="58">
        <v>0</v>
      </c>
      <c r="K60" s="58">
        <v>0</v>
      </c>
      <c r="L60" s="58">
        <v>0</v>
      </c>
      <c r="M60" s="58">
        <v>3</v>
      </c>
      <c r="N60" s="58">
        <v>3</v>
      </c>
      <c r="O60" s="58">
        <v>87</v>
      </c>
      <c r="P60" s="58">
        <v>75</v>
      </c>
      <c r="Q60" s="58">
        <v>44</v>
      </c>
      <c r="R60" s="58">
        <v>27</v>
      </c>
      <c r="S60" s="58">
        <v>4</v>
      </c>
      <c r="T60" s="58">
        <v>9</v>
      </c>
      <c r="U60" s="58">
        <v>21</v>
      </c>
      <c r="W60" s="58">
        <f t="shared" si="71"/>
        <v>0</v>
      </c>
      <c r="X60" s="58">
        <f t="shared" si="69"/>
        <v>0</v>
      </c>
      <c r="Y60" s="58">
        <f t="shared" si="70"/>
        <v>3</v>
      </c>
      <c r="Z60" s="58">
        <f t="shared" si="72"/>
        <v>209</v>
      </c>
      <c r="AA60" s="58">
        <f t="shared" si="73"/>
        <v>61</v>
      </c>
      <c r="AB60" s="45" t="s">
        <v>9</v>
      </c>
      <c r="AD60" s="242">
        <f t="shared" si="74"/>
        <v>0</v>
      </c>
      <c r="AE60" s="242">
        <f t="shared" si="75"/>
        <v>0</v>
      </c>
    </row>
    <row r="61" spans="1:31" ht="15.95" customHeight="1" outlineLevel="1" x14ac:dyDescent="0.2">
      <c r="A61" s="55" t="s">
        <v>123</v>
      </c>
      <c r="B61" s="56">
        <f t="shared" ref="B61:H61" si="109">B53+B54+B58</f>
        <v>0</v>
      </c>
      <c r="C61" s="56">
        <f t="shared" si="109"/>
        <v>-12</v>
      </c>
      <c r="D61" s="56">
        <f t="shared" si="109"/>
        <v>-9</v>
      </c>
      <c r="E61" s="56">
        <f t="shared" si="109"/>
        <v>-8</v>
      </c>
      <c r="F61" s="56">
        <f t="shared" si="109"/>
        <v>0</v>
      </c>
      <c r="G61" s="56">
        <f t="shared" si="109"/>
        <v>-79</v>
      </c>
      <c r="H61" s="56">
        <f t="shared" si="109"/>
        <v>-71</v>
      </c>
      <c r="I61" s="56">
        <f t="shared" ref="I61:J61" si="110">I53+I54+I58</f>
        <v>-5</v>
      </c>
      <c r="J61" s="56">
        <f t="shared" si="110"/>
        <v>-1</v>
      </c>
      <c r="K61" s="56">
        <f t="shared" ref="K61:L61" si="111">K53+K54+K58</f>
        <v>22466</v>
      </c>
      <c r="L61" s="56">
        <f t="shared" si="111"/>
        <v>-58</v>
      </c>
      <c r="M61" s="56">
        <f t="shared" ref="M61:N61" si="112">M53+M54+M58</f>
        <v>776</v>
      </c>
      <c r="N61" s="56">
        <f t="shared" si="112"/>
        <v>-3518</v>
      </c>
      <c r="O61" s="56">
        <f t="shared" ref="O61:T61" si="113">O53+O54+O58</f>
        <v>-7238</v>
      </c>
      <c r="P61" s="56">
        <f t="shared" si="113"/>
        <v>22335</v>
      </c>
      <c r="Q61" s="56">
        <f t="shared" si="113"/>
        <v>8439</v>
      </c>
      <c r="R61" s="56">
        <f t="shared" si="113"/>
        <v>920</v>
      </c>
      <c r="S61" s="56">
        <f t="shared" si="113"/>
        <v>9364</v>
      </c>
      <c r="T61" s="56">
        <f t="shared" si="113"/>
        <v>13695</v>
      </c>
      <c r="U61" s="56">
        <f t="shared" ref="U61" si="114">U53+U54+U58</f>
        <v>11179</v>
      </c>
      <c r="W61" s="56">
        <f t="shared" si="71"/>
        <v>-29</v>
      </c>
      <c r="X61" s="56">
        <f t="shared" si="69"/>
        <v>-155</v>
      </c>
      <c r="Y61" s="56">
        <f t="shared" si="70"/>
        <v>23183</v>
      </c>
      <c r="Z61" s="56">
        <f t="shared" si="72"/>
        <v>20018</v>
      </c>
      <c r="AA61" s="56">
        <f t="shared" si="73"/>
        <v>35158</v>
      </c>
      <c r="AB61" s="45" t="s">
        <v>9</v>
      </c>
      <c r="AD61" s="242">
        <f t="shared" si="74"/>
        <v>0</v>
      </c>
      <c r="AE61" s="242">
        <f t="shared" si="75"/>
        <v>0</v>
      </c>
    </row>
    <row r="62" spans="1:31" ht="15.95" customHeight="1" outlineLevel="1" x14ac:dyDescent="0.2">
      <c r="A62" s="55" t="s">
        <v>124</v>
      </c>
      <c r="B62" s="56">
        <v>0</v>
      </c>
      <c r="C62" s="56">
        <v>0</v>
      </c>
      <c r="D62" s="56">
        <v>0</v>
      </c>
      <c r="E62" s="56">
        <v>0</v>
      </c>
      <c r="F62" s="56">
        <v>0</v>
      </c>
      <c r="G62" s="56">
        <v>0</v>
      </c>
      <c r="H62" s="56">
        <v>0</v>
      </c>
      <c r="I62" s="56">
        <v>0</v>
      </c>
      <c r="J62" s="56">
        <v>0</v>
      </c>
      <c r="K62" s="56">
        <f t="shared" ref="K62:P62" si="115">SUM(K63:K66)</f>
        <v>-7641</v>
      </c>
      <c r="L62" s="56">
        <f t="shared" si="115"/>
        <v>13</v>
      </c>
      <c r="M62" s="56">
        <f t="shared" si="115"/>
        <v>811</v>
      </c>
      <c r="N62" s="56">
        <f t="shared" si="115"/>
        <v>0</v>
      </c>
      <c r="O62" s="56">
        <f t="shared" si="115"/>
        <v>0</v>
      </c>
      <c r="P62" s="56">
        <f t="shared" si="115"/>
        <v>-273</v>
      </c>
      <c r="Q62" s="56">
        <f t="shared" ref="Q62:T62" si="116">SUM(Q63:Q66)</f>
        <v>-3802</v>
      </c>
      <c r="R62" s="56">
        <f t="shared" si="116"/>
        <v>-323</v>
      </c>
      <c r="S62" s="56">
        <f t="shared" si="116"/>
        <v>-2531</v>
      </c>
      <c r="T62" s="56">
        <f t="shared" si="116"/>
        <v>-4501</v>
      </c>
      <c r="U62" s="56">
        <f t="shared" ref="U62" si="117">SUM(U63:U66)</f>
        <v>-932</v>
      </c>
      <c r="W62" s="56">
        <f t="shared" si="71"/>
        <v>0</v>
      </c>
      <c r="X62" s="56">
        <f t="shared" si="69"/>
        <v>0</v>
      </c>
      <c r="Y62" s="56">
        <f t="shared" si="70"/>
        <v>-6817</v>
      </c>
      <c r="Z62" s="56">
        <f t="shared" si="72"/>
        <v>-4075</v>
      </c>
      <c r="AA62" s="56">
        <f t="shared" si="73"/>
        <v>-8287</v>
      </c>
      <c r="AB62" s="45" t="s">
        <v>9</v>
      </c>
      <c r="AD62" s="242">
        <f t="shared" si="74"/>
        <v>0</v>
      </c>
      <c r="AE62" s="242">
        <f t="shared" si="75"/>
        <v>0</v>
      </c>
    </row>
    <row r="63" spans="1:31" ht="15.95" customHeight="1" outlineLevel="1" x14ac:dyDescent="0.2">
      <c r="A63" s="57" t="s">
        <v>125</v>
      </c>
      <c r="B63" s="58">
        <v>0</v>
      </c>
      <c r="C63" s="58">
        <v>0</v>
      </c>
      <c r="D63" s="58">
        <v>0</v>
      </c>
      <c r="E63" s="58">
        <v>0</v>
      </c>
      <c r="F63" s="58">
        <v>0</v>
      </c>
      <c r="G63" s="58">
        <v>0</v>
      </c>
      <c r="H63" s="58">
        <v>0</v>
      </c>
      <c r="I63" s="58">
        <v>0</v>
      </c>
      <c r="J63" s="58">
        <v>0</v>
      </c>
      <c r="K63" s="58">
        <v>-5615</v>
      </c>
      <c r="L63" s="58">
        <v>11</v>
      </c>
      <c r="M63" s="58">
        <v>598</v>
      </c>
      <c r="N63" s="58">
        <v>0</v>
      </c>
      <c r="O63" s="58">
        <v>0</v>
      </c>
      <c r="P63" s="58">
        <v>-202</v>
      </c>
      <c r="Q63" s="58">
        <v>-2789</v>
      </c>
      <c r="R63" s="58">
        <v>-235</v>
      </c>
      <c r="S63" s="58">
        <v>-1859</v>
      </c>
      <c r="T63" s="58">
        <v>-3306</v>
      </c>
      <c r="U63" s="58">
        <v>-619</v>
      </c>
      <c r="W63" s="58">
        <f t="shared" si="71"/>
        <v>0</v>
      </c>
      <c r="X63" s="58">
        <f t="shared" si="69"/>
        <v>0</v>
      </c>
      <c r="Y63" s="58">
        <f t="shared" si="70"/>
        <v>-5006</v>
      </c>
      <c r="Z63" s="58">
        <f t="shared" si="72"/>
        <v>-2991</v>
      </c>
      <c r="AA63" s="58">
        <f t="shared" si="73"/>
        <v>-6019</v>
      </c>
      <c r="AB63" s="45" t="s">
        <v>9</v>
      </c>
      <c r="AD63" s="242">
        <f t="shared" si="74"/>
        <v>0</v>
      </c>
      <c r="AE63" s="242">
        <f t="shared" si="75"/>
        <v>0</v>
      </c>
    </row>
    <row r="64" spans="1:31" ht="15.95" customHeight="1" outlineLevel="1" x14ac:dyDescent="0.2">
      <c r="A64" s="57" t="s">
        <v>126</v>
      </c>
      <c r="B64" s="58">
        <v>0</v>
      </c>
      <c r="C64" s="58">
        <v>0</v>
      </c>
      <c r="D64" s="58">
        <v>0</v>
      </c>
      <c r="E64" s="58">
        <v>0</v>
      </c>
      <c r="F64" s="58">
        <v>0</v>
      </c>
      <c r="G64" s="58">
        <v>0</v>
      </c>
      <c r="H64" s="58">
        <v>0</v>
      </c>
      <c r="I64" s="58">
        <v>0</v>
      </c>
      <c r="J64" s="58">
        <v>0</v>
      </c>
      <c r="K64" s="58">
        <v>-2026</v>
      </c>
      <c r="L64" s="58">
        <v>2</v>
      </c>
      <c r="M64" s="58">
        <v>213</v>
      </c>
      <c r="N64" s="58">
        <v>0</v>
      </c>
      <c r="O64" s="58">
        <v>0</v>
      </c>
      <c r="P64" s="58">
        <v>-71</v>
      </c>
      <c r="Q64" s="58">
        <v>-1013</v>
      </c>
      <c r="R64" s="58">
        <v>-88</v>
      </c>
      <c r="S64" s="58">
        <v>-672</v>
      </c>
      <c r="T64" s="58">
        <v>-1195</v>
      </c>
      <c r="U64" s="58">
        <v>-313</v>
      </c>
      <c r="W64" s="58">
        <f t="shared" si="71"/>
        <v>0</v>
      </c>
      <c r="X64" s="58">
        <f t="shared" si="69"/>
        <v>0</v>
      </c>
      <c r="Y64" s="58">
        <f t="shared" si="70"/>
        <v>-1811</v>
      </c>
      <c r="Z64" s="58">
        <f t="shared" si="72"/>
        <v>-1084</v>
      </c>
      <c r="AA64" s="58">
        <f t="shared" si="73"/>
        <v>-2268</v>
      </c>
      <c r="AB64" s="45" t="s">
        <v>9</v>
      </c>
      <c r="AD64" s="242">
        <f t="shared" si="74"/>
        <v>0</v>
      </c>
      <c r="AE64" s="242">
        <f t="shared" si="75"/>
        <v>0</v>
      </c>
    </row>
    <row r="65" spans="1:36" ht="15.95" customHeight="1" outlineLevel="1" x14ac:dyDescent="0.2">
      <c r="A65" s="57" t="s">
        <v>127</v>
      </c>
      <c r="B65" s="58">
        <v>0</v>
      </c>
      <c r="C65" s="58">
        <v>0</v>
      </c>
      <c r="D65" s="58">
        <v>0</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W65" s="58">
        <f t="shared" si="71"/>
        <v>0</v>
      </c>
      <c r="X65" s="58">
        <f t="shared" si="69"/>
        <v>0</v>
      </c>
      <c r="Y65" s="58">
        <f t="shared" si="70"/>
        <v>0</v>
      </c>
      <c r="Z65" s="58">
        <f t="shared" si="72"/>
        <v>0</v>
      </c>
      <c r="AA65" s="58">
        <f t="shared" si="73"/>
        <v>0</v>
      </c>
      <c r="AB65" s="45" t="s">
        <v>9</v>
      </c>
      <c r="AD65" s="242">
        <f t="shared" si="74"/>
        <v>0</v>
      </c>
      <c r="AE65" s="242">
        <f t="shared" si="75"/>
        <v>0</v>
      </c>
    </row>
    <row r="66" spans="1:36" ht="15.95" customHeight="1" outlineLevel="1" x14ac:dyDescent="0.2">
      <c r="A66" s="57" t="s">
        <v>128</v>
      </c>
      <c r="B66" s="58">
        <v>0</v>
      </c>
      <c r="C66" s="58">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c r="U66" s="58">
        <v>0</v>
      </c>
      <c r="W66" s="58">
        <f t="shared" si="71"/>
        <v>0</v>
      </c>
      <c r="X66" s="58">
        <f t="shared" si="69"/>
        <v>0</v>
      </c>
      <c r="Y66" s="58">
        <f t="shared" si="70"/>
        <v>0</v>
      </c>
      <c r="Z66" s="58">
        <f t="shared" si="72"/>
        <v>0</v>
      </c>
      <c r="AA66" s="58">
        <f t="shared" si="73"/>
        <v>0</v>
      </c>
      <c r="AB66" s="45" t="s">
        <v>9</v>
      </c>
      <c r="AD66" s="242">
        <f t="shared" si="74"/>
        <v>0</v>
      </c>
      <c r="AE66" s="242">
        <f t="shared" si="75"/>
        <v>0</v>
      </c>
    </row>
    <row r="67" spans="1:36" ht="15.95" customHeight="1" outlineLevel="1" x14ac:dyDescent="0.2">
      <c r="A67" s="55" t="s">
        <v>78</v>
      </c>
      <c r="B67" s="56">
        <f t="shared" ref="B67:H67" si="118">B61+B62</f>
        <v>0</v>
      </c>
      <c r="C67" s="56">
        <f t="shared" si="118"/>
        <v>-12</v>
      </c>
      <c r="D67" s="56">
        <f t="shared" si="118"/>
        <v>-9</v>
      </c>
      <c r="E67" s="56">
        <f t="shared" si="118"/>
        <v>-8</v>
      </c>
      <c r="F67" s="56">
        <f t="shared" si="118"/>
        <v>0</v>
      </c>
      <c r="G67" s="56">
        <f t="shared" si="118"/>
        <v>-79</v>
      </c>
      <c r="H67" s="56">
        <f t="shared" si="118"/>
        <v>-71</v>
      </c>
      <c r="I67" s="56">
        <f t="shared" ref="I67:J67" si="119">I61+I62</f>
        <v>-5</v>
      </c>
      <c r="J67" s="56">
        <f t="shared" si="119"/>
        <v>-1</v>
      </c>
      <c r="K67" s="56">
        <f t="shared" ref="K67:L67" si="120">K61+K62</f>
        <v>14825</v>
      </c>
      <c r="L67" s="56">
        <f t="shared" si="120"/>
        <v>-45</v>
      </c>
      <c r="M67" s="56">
        <f t="shared" ref="M67:N67" si="121">M61+M62</f>
        <v>1587</v>
      </c>
      <c r="N67" s="56">
        <f t="shared" si="121"/>
        <v>-3518</v>
      </c>
      <c r="O67" s="56">
        <f t="shared" ref="O67:T67" si="122">O61+O62</f>
        <v>-7238</v>
      </c>
      <c r="P67" s="56">
        <f t="shared" si="122"/>
        <v>22062</v>
      </c>
      <c r="Q67" s="56">
        <f t="shared" si="122"/>
        <v>4637</v>
      </c>
      <c r="R67" s="56">
        <f t="shared" si="122"/>
        <v>597</v>
      </c>
      <c r="S67" s="56">
        <f t="shared" si="122"/>
        <v>6833</v>
      </c>
      <c r="T67" s="56">
        <f t="shared" si="122"/>
        <v>9194</v>
      </c>
      <c r="U67" s="56">
        <f t="shared" ref="U67" si="123">U61+U62</f>
        <v>10247</v>
      </c>
      <c r="W67" s="56">
        <f t="shared" si="71"/>
        <v>-29</v>
      </c>
      <c r="X67" s="56">
        <f t="shared" si="69"/>
        <v>-155</v>
      </c>
      <c r="Y67" s="56">
        <f t="shared" si="70"/>
        <v>16366</v>
      </c>
      <c r="Z67" s="56">
        <f t="shared" si="72"/>
        <v>15943</v>
      </c>
      <c r="AA67" s="56">
        <f t="shared" si="73"/>
        <v>26871</v>
      </c>
      <c r="AB67" s="45" t="s">
        <v>9</v>
      </c>
      <c r="AD67" s="242">
        <f t="shared" si="74"/>
        <v>0</v>
      </c>
      <c r="AE67" s="242">
        <f t="shared" si="75"/>
        <v>0</v>
      </c>
    </row>
    <row r="68" spans="1:36" ht="15.95" customHeight="1" collapsed="1" x14ac:dyDescent="0.2">
      <c r="AB68" s="45" t="s">
        <v>9</v>
      </c>
    </row>
    <row r="69" spans="1:36" s="42" customFormat="1" ht="15.95" customHeight="1" x14ac:dyDescent="0.2">
      <c r="A69" s="39" t="s">
        <v>129</v>
      </c>
      <c r="B69" s="40"/>
      <c r="C69" s="40"/>
      <c r="D69" s="40"/>
      <c r="E69" s="40"/>
      <c r="F69" s="40"/>
      <c r="G69" s="40"/>
      <c r="H69" s="40"/>
      <c r="I69" s="40"/>
      <c r="J69" s="40"/>
      <c r="K69" s="40"/>
      <c r="L69" s="40"/>
      <c r="M69" s="40"/>
      <c r="N69" s="40"/>
      <c r="O69" s="40"/>
      <c r="P69" s="40"/>
      <c r="Q69" s="40"/>
      <c r="R69" s="40"/>
      <c r="S69" s="40"/>
      <c r="T69" s="40"/>
      <c r="U69" s="40"/>
      <c r="W69" s="40"/>
      <c r="X69" s="40"/>
      <c r="Y69" s="40"/>
      <c r="Z69" s="40"/>
      <c r="AA69" s="40"/>
      <c r="AB69" s="41" t="s">
        <v>9</v>
      </c>
    </row>
    <row r="70" spans="1:36" ht="15.95" customHeight="1" x14ac:dyDescent="0.2">
      <c r="A70" s="43" t="s">
        <v>130</v>
      </c>
      <c r="B70" s="44">
        <f t="shared" ref="B70:H70" si="124">B71+B84</f>
        <v>24190</v>
      </c>
      <c r="C70" s="44">
        <f t="shared" si="124"/>
        <v>38272</v>
      </c>
      <c r="D70" s="44">
        <f t="shared" si="124"/>
        <v>38701</v>
      </c>
      <c r="E70" s="44">
        <f t="shared" si="124"/>
        <v>570440</v>
      </c>
      <c r="F70" s="44">
        <f t="shared" si="124"/>
        <v>549190</v>
      </c>
      <c r="G70" s="44">
        <f t="shared" si="124"/>
        <v>555978</v>
      </c>
      <c r="H70" s="44">
        <f t="shared" si="124"/>
        <v>578571</v>
      </c>
      <c r="I70" s="44">
        <f t="shared" ref="I70:J70" si="125">I71+I84</f>
        <v>605022</v>
      </c>
      <c r="J70" s="44">
        <f t="shared" si="125"/>
        <v>621250</v>
      </c>
      <c r="K70" s="44">
        <f t="shared" ref="K70:L70" si="126">K71+K84</f>
        <v>660014</v>
      </c>
      <c r="L70" s="44">
        <f t="shared" si="126"/>
        <v>746002</v>
      </c>
      <c r="M70" s="44">
        <f t="shared" ref="M70:N70" si="127">M71+M84</f>
        <v>1025171</v>
      </c>
      <c r="N70" s="44">
        <f t="shared" si="127"/>
        <v>977811</v>
      </c>
      <c r="O70" s="44">
        <f t="shared" ref="O70:T70" si="128">O71+O84</f>
        <v>963168</v>
      </c>
      <c r="P70" s="44">
        <f t="shared" si="128"/>
        <v>983978</v>
      </c>
      <c r="Q70" s="44">
        <f t="shared" si="128"/>
        <v>975252</v>
      </c>
      <c r="R70" s="44">
        <f t="shared" si="128"/>
        <v>970969</v>
      </c>
      <c r="S70" s="44">
        <f t="shared" si="128"/>
        <v>971900</v>
      </c>
      <c r="T70" s="44">
        <f t="shared" si="128"/>
        <v>981645</v>
      </c>
      <c r="U70" s="44">
        <f t="shared" ref="U70" si="129">U71+U84</f>
        <v>928693</v>
      </c>
      <c r="W70" s="154">
        <f t="shared" ref="W70:W101" si="130">E70</f>
        <v>570440</v>
      </c>
      <c r="X70" s="154">
        <f t="shared" ref="X70:X101" si="131">I70</f>
        <v>605022</v>
      </c>
      <c r="Y70" s="154">
        <f t="shared" ref="Y70:Y101" si="132">M70</f>
        <v>1025171</v>
      </c>
      <c r="Z70" s="44">
        <f t="shared" ref="Z70:Z101" si="133">Q70</f>
        <v>975252</v>
      </c>
      <c r="AA70" s="44">
        <f t="shared" ref="AA70:AA101" ca="1" si="134">OFFSET(V70,0,-1)</f>
        <v>928693</v>
      </c>
      <c r="AB70" s="45" t="s">
        <v>9</v>
      </c>
      <c r="AD70" s="242">
        <f t="shared" ref="AD70:AD132" si="135">Q70-Z70</f>
        <v>0</v>
      </c>
      <c r="AE70" s="242">
        <f t="shared" ref="AE70:AE133" ca="1" si="136">AA70-OFFSET(V70,,-1)</f>
        <v>0</v>
      </c>
    </row>
    <row r="71" spans="1:36" ht="15.95" customHeight="1" outlineLevel="1" x14ac:dyDescent="0.2">
      <c r="A71" s="61" t="s">
        <v>131</v>
      </c>
      <c r="B71" s="62">
        <v>5945</v>
      </c>
      <c r="C71" s="62">
        <v>13856</v>
      </c>
      <c r="D71" s="62">
        <v>2925</v>
      </c>
      <c r="E71" s="62">
        <v>512859</v>
      </c>
      <c r="F71" s="62">
        <v>471616</v>
      </c>
      <c r="G71" s="62">
        <v>432692</v>
      </c>
      <c r="H71" s="62">
        <v>311582</v>
      </c>
      <c r="I71" s="62">
        <f t="shared" ref="I71:N71" si="137">SUM(I72:I83)</f>
        <v>156147</v>
      </c>
      <c r="J71" s="62">
        <f t="shared" si="137"/>
        <v>69051</v>
      </c>
      <c r="K71" s="62">
        <f t="shared" si="137"/>
        <v>20141</v>
      </c>
      <c r="L71" s="62">
        <f t="shared" si="137"/>
        <v>14804</v>
      </c>
      <c r="M71" s="62">
        <f t="shared" si="137"/>
        <v>98436</v>
      </c>
      <c r="N71" s="62">
        <f t="shared" si="137"/>
        <v>45031</v>
      </c>
      <c r="O71" s="62">
        <f t="shared" ref="O71:T71" si="138">SUM(O72:O83)</f>
        <v>44758</v>
      </c>
      <c r="P71" s="62">
        <f t="shared" si="138"/>
        <v>64446</v>
      </c>
      <c r="Q71" s="62">
        <f t="shared" si="138"/>
        <v>70135</v>
      </c>
      <c r="R71" s="62">
        <f t="shared" si="138"/>
        <v>65151</v>
      </c>
      <c r="S71" s="62">
        <f t="shared" si="138"/>
        <v>83271</v>
      </c>
      <c r="T71" s="62">
        <f t="shared" si="138"/>
        <v>98176</v>
      </c>
      <c r="U71" s="62">
        <f t="shared" ref="U71" si="139">SUM(U72:U83)</f>
        <v>51831</v>
      </c>
      <c r="W71" s="155">
        <f t="shared" si="130"/>
        <v>512859</v>
      </c>
      <c r="X71" s="155">
        <f t="shared" si="131"/>
        <v>156147</v>
      </c>
      <c r="Y71" s="155">
        <f t="shared" si="132"/>
        <v>98436</v>
      </c>
      <c r="Z71" s="62">
        <f t="shared" si="133"/>
        <v>70135</v>
      </c>
      <c r="AA71" s="62">
        <f t="shared" ca="1" si="134"/>
        <v>51831</v>
      </c>
      <c r="AB71" s="45" t="s">
        <v>9</v>
      </c>
      <c r="AD71" s="242">
        <f t="shared" si="135"/>
        <v>0</v>
      </c>
      <c r="AE71" s="242">
        <f t="shared" ca="1" si="136"/>
        <v>0</v>
      </c>
      <c r="AF71" s="126"/>
      <c r="AG71" s="126"/>
      <c r="AH71" s="126"/>
      <c r="AI71" s="126"/>
      <c r="AJ71" s="126"/>
    </row>
    <row r="72" spans="1:36" ht="15.95" customHeight="1" outlineLevel="1" x14ac:dyDescent="0.2">
      <c r="A72" s="63" t="s">
        <v>132</v>
      </c>
      <c r="B72" s="54">
        <v>5863</v>
      </c>
      <c r="C72" s="54">
        <v>13709</v>
      </c>
      <c r="D72" s="54">
        <v>2680</v>
      </c>
      <c r="E72" s="54">
        <v>652</v>
      </c>
      <c r="F72" s="54">
        <v>472</v>
      </c>
      <c r="G72" s="54">
        <v>508</v>
      </c>
      <c r="H72" s="54">
        <v>424</v>
      </c>
      <c r="I72" s="54">
        <v>60</v>
      </c>
      <c r="J72" s="54">
        <v>318</v>
      </c>
      <c r="K72" s="54">
        <v>1294</v>
      </c>
      <c r="L72" s="54">
        <v>97</v>
      </c>
      <c r="M72" s="54">
        <v>3103</v>
      </c>
      <c r="N72" s="54">
        <v>52</v>
      </c>
      <c r="O72" s="54">
        <v>52</v>
      </c>
      <c r="P72" s="54">
        <v>46</v>
      </c>
      <c r="Q72" s="54">
        <v>98</v>
      </c>
      <c r="R72" s="54">
        <v>27</v>
      </c>
      <c r="S72" s="54">
        <v>26</v>
      </c>
      <c r="T72" s="54">
        <v>38</v>
      </c>
      <c r="U72" s="54">
        <v>104</v>
      </c>
      <c r="W72" s="156">
        <f t="shared" si="130"/>
        <v>652</v>
      </c>
      <c r="X72" s="156">
        <f t="shared" si="131"/>
        <v>60</v>
      </c>
      <c r="Y72" s="156">
        <f t="shared" si="132"/>
        <v>3103</v>
      </c>
      <c r="Z72" s="54">
        <f t="shared" si="133"/>
        <v>98</v>
      </c>
      <c r="AA72" s="54">
        <f t="shared" ca="1" si="134"/>
        <v>104</v>
      </c>
      <c r="AB72" s="45" t="s">
        <v>9</v>
      </c>
      <c r="AD72" s="242">
        <f t="shared" si="135"/>
        <v>0</v>
      </c>
      <c r="AE72" s="242">
        <f t="shared" ca="1" si="136"/>
        <v>0</v>
      </c>
    </row>
    <row r="73" spans="1:36" ht="15.95" customHeight="1" outlineLevel="1" x14ac:dyDescent="0.2">
      <c r="A73" s="63" t="s">
        <v>133</v>
      </c>
      <c r="B73" s="54">
        <v>0</v>
      </c>
      <c r="C73" s="54">
        <v>0</v>
      </c>
      <c r="D73" s="54">
        <v>0</v>
      </c>
      <c r="E73" s="54">
        <v>511967</v>
      </c>
      <c r="F73" s="54">
        <v>470856</v>
      </c>
      <c r="G73" s="54">
        <v>430814</v>
      </c>
      <c r="H73" s="54">
        <v>309574</v>
      </c>
      <c r="I73" s="54">
        <v>153950</v>
      </c>
      <c r="J73" s="54">
        <v>66347</v>
      </c>
      <c r="K73" s="54">
        <v>16366</v>
      </c>
      <c r="L73" s="54">
        <v>4683</v>
      </c>
      <c r="M73" s="54">
        <v>5783</v>
      </c>
      <c r="N73" s="54">
        <v>9502</v>
      </c>
      <c r="O73" s="54">
        <v>11650</v>
      </c>
      <c r="P73" s="54">
        <v>31853</v>
      </c>
      <c r="Q73" s="54">
        <v>36506</v>
      </c>
      <c r="R73" s="54">
        <v>31473</v>
      </c>
      <c r="S73" s="54">
        <v>55892</v>
      </c>
      <c r="T73" s="54">
        <v>58387</v>
      </c>
      <c r="U73" s="54">
        <v>24877</v>
      </c>
      <c r="W73" s="156">
        <f t="shared" si="130"/>
        <v>511967</v>
      </c>
      <c r="X73" s="156">
        <f t="shared" si="131"/>
        <v>153950</v>
      </c>
      <c r="Y73" s="156">
        <f t="shared" si="132"/>
        <v>5783</v>
      </c>
      <c r="Z73" s="54">
        <f t="shared" si="133"/>
        <v>36506</v>
      </c>
      <c r="AA73" s="54">
        <f t="shared" ca="1" si="134"/>
        <v>24877</v>
      </c>
      <c r="AB73" s="45" t="s">
        <v>9</v>
      </c>
      <c r="AD73" s="242">
        <f t="shared" si="135"/>
        <v>0</v>
      </c>
      <c r="AE73" s="242">
        <f t="shared" ca="1" si="136"/>
        <v>0</v>
      </c>
    </row>
    <row r="74" spans="1:36" ht="15.95" customHeight="1" outlineLevel="1" x14ac:dyDescent="0.2">
      <c r="A74" s="63" t="s">
        <v>134</v>
      </c>
      <c r="B74" s="54">
        <v>0</v>
      </c>
      <c r="C74" s="54">
        <v>0</v>
      </c>
      <c r="D74" s="54">
        <v>0</v>
      </c>
      <c r="E74" s="54">
        <v>0</v>
      </c>
      <c r="F74" s="54">
        <v>0</v>
      </c>
      <c r="G74" s="54">
        <v>0</v>
      </c>
      <c r="H74" s="54">
        <v>0</v>
      </c>
      <c r="I74" s="54">
        <v>0</v>
      </c>
      <c r="J74" s="54">
        <v>0</v>
      </c>
      <c r="K74" s="54">
        <v>0</v>
      </c>
      <c r="L74" s="54">
        <v>0</v>
      </c>
      <c r="M74" s="54">
        <v>0</v>
      </c>
      <c r="N74" s="54">
        <v>0</v>
      </c>
      <c r="O74" s="54">
        <v>0</v>
      </c>
      <c r="P74" s="54">
        <v>0</v>
      </c>
      <c r="Q74" s="54">
        <v>0</v>
      </c>
      <c r="R74" s="54">
        <v>0</v>
      </c>
      <c r="S74" s="54">
        <v>2771</v>
      </c>
      <c r="T74" s="54">
        <v>11062</v>
      </c>
      <c r="U74" s="54">
        <v>2744</v>
      </c>
      <c r="W74" s="156">
        <f t="shared" si="130"/>
        <v>0</v>
      </c>
      <c r="X74" s="156">
        <f t="shared" si="131"/>
        <v>0</v>
      </c>
      <c r="Y74" s="156">
        <f t="shared" si="132"/>
        <v>0</v>
      </c>
      <c r="Z74" s="54">
        <f t="shared" si="133"/>
        <v>0</v>
      </c>
      <c r="AA74" s="54">
        <f t="shared" ca="1" si="134"/>
        <v>2744</v>
      </c>
      <c r="AB74" s="45" t="s">
        <v>9</v>
      </c>
      <c r="AD74" s="242">
        <f t="shared" si="135"/>
        <v>0</v>
      </c>
      <c r="AE74" s="242">
        <f t="shared" ca="1" si="136"/>
        <v>0</v>
      </c>
    </row>
    <row r="75" spans="1:36" ht="15.95" customHeight="1" outlineLevel="1" x14ac:dyDescent="0.2">
      <c r="A75" s="63" t="s">
        <v>135</v>
      </c>
      <c r="B75" s="54">
        <v>0</v>
      </c>
      <c r="C75" s="54">
        <v>0</v>
      </c>
      <c r="D75" s="54">
        <v>0</v>
      </c>
      <c r="E75" s="54">
        <v>0</v>
      </c>
      <c r="F75" s="54">
        <v>0</v>
      </c>
      <c r="G75" s="54">
        <v>0</v>
      </c>
      <c r="H75" s="54">
        <v>0</v>
      </c>
      <c r="I75" s="54">
        <v>0</v>
      </c>
      <c r="J75" s="54">
        <v>0</v>
      </c>
      <c r="K75" s="54">
        <v>0</v>
      </c>
      <c r="L75" s="54">
        <v>0</v>
      </c>
      <c r="M75" s="54">
        <v>3199</v>
      </c>
      <c r="N75" s="54">
        <v>14727</v>
      </c>
      <c r="O75" s="54">
        <v>16075</v>
      </c>
      <c r="P75" s="54">
        <v>18871</v>
      </c>
      <c r="Q75" s="54">
        <v>20293</v>
      </c>
      <c r="R75" s="54">
        <v>21785</v>
      </c>
      <c r="S75" s="54">
        <v>12341</v>
      </c>
      <c r="T75" s="54">
        <v>12361</v>
      </c>
      <c r="U75" s="54">
        <v>11805</v>
      </c>
      <c r="W75" s="156">
        <f t="shared" si="130"/>
        <v>0</v>
      </c>
      <c r="X75" s="156">
        <f t="shared" si="131"/>
        <v>0</v>
      </c>
      <c r="Y75" s="156">
        <f t="shared" si="132"/>
        <v>3199</v>
      </c>
      <c r="Z75" s="54">
        <f t="shared" si="133"/>
        <v>20293</v>
      </c>
      <c r="AA75" s="54">
        <f t="shared" ca="1" si="134"/>
        <v>11805</v>
      </c>
      <c r="AB75" s="45" t="s">
        <v>9</v>
      </c>
      <c r="AD75" s="242">
        <f t="shared" si="135"/>
        <v>0</v>
      </c>
      <c r="AE75" s="242">
        <f t="shared" ca="1" si="136"/>
        <v>0</v>
      </c>
    </row>
    <row r="76" spans="1:36" ht="15.95" customHeight="1" outlineLevel="1" x14ac:dyDescent="0.2">
      <c r="A76" s="63" t="s">
        <v>136</v>
      </c>
      <c r="B76" s="54">
        <v>0</v>
      </c>
      <c r="C76" s="54">
        <v>0</v>
      </c>
      <c r="D76" s="54">
        <v>0</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W76" s="156">
        <f t="shared" si="130"/>
        <v>0</v>
      </c>
      <c r="X76" s="156">
        <f t="shared" si="131"/>
        <v>0</v>
      </c>
      <c r="Y76" s="156">
        <f t="shared" si="132"/>
        <v>0</v>
      </c>
      <c r="Z76" s="54">
        <f t="shared" si="133"/>
        <v>0</v>
      </c>
      <c r="AA76" s="54">
        <f t="shared" ca="1" si="134"/>
        <v>0</v>
      </c>
      <c r="AB76" s="45" t="s">
        <v>9</v>
      </c>
      <c r="AD76" s="242">
        <f t="shared" si="135"/>
        <v>0</v>
      </c>
      <c r="AE76" s="242">
        <f t="shared" ca="1" si="136"/>
        <v>0</v>
      </c>
    </row>
    <row r="77" spans="1:36" ht="15.95" customHeight="1" outlineLevel="1" x14ac:dyDescent="0.2">
      <c r="A77" s="63" t="s">
        <v>137</v>
      </c>
      <c r="B77" s="54">
        <v>82</v>
      </c>
      <c r="C77" s="54">
        <v>122</v>
      </c>
      <c r="D77" s="54">
        <v>158</v>
      </c>
      <c r="E77" s="54">
        <v>182</v>
      </c>
      <c r="F77" s="54">
        <v>230</v>
      </c>
      <c r="G77" s="54">
        <v>1304</v>
      </c>
      <c r="H77" s="54">
        <v>1526</v>
      </c>
      <c r="I77" s="54">
        <v>2055</v>
      </c>
      <c r="J77" s="54">
        <v>2145</v>
      </c>
      <c r="K77" s="54">
        <v>2240</v>
      </c>
      <c r="L77" s="54">
        <v>9656</v>
      </c>
      <c r="M77" s="54">
        <v>2602</v>
      </c>
      <c r="N77" s="54">
        <v>1697</v>
      </c>
      <c r="O77" s="54">
        <v>1249</v>
      </c>
      <c r="P77" s="54">
        <v>1490</v>
      </c>
      <c r="Q77" s="54">
        <v>2703</v>
      </c>
      <c r="R77" s="54">
        <v>898</v>
      </c>
      <c r="S77" s="54">
        <v>1282</v>
      </c>
      <c r="T77" s="54">
        <v>5301</v>
      </c>
      <c r="U77" s="54">
        <v>1503</v>
      </c>
      <c r="W77" s="156">
        <f t="shared" si="130"/>
        <v>182</v>
      </c>
      <c r="X77" s="156">
        <f t="shared" si="131"/>
        <v>2055</v>
      </c>
      <c r="Y77" s="156">
        <f t="shared" si="132"/>
        <v>2602</v>
      </c>
      <c r="Z77" s="54">
        <f t="shared" si="133"/>
        <v>2703</v>
      </c>
      <c r="AA77" s="54">
        <f t="shared" ca="1" si="134"/>
        <v>1503</v>
      </c>
      <c r="AB77" s="45" t="s">
        <v>9</v>
      </c>
      <c r="AD77" s="242">
        <f t="shared" si="135"/>
        <v>0</v>
      </c>
      <c r="AE77" s="242">
        <f t="shared" ca="1" si="136"/>
        <v>0</v>
      </c>
    </row>
    <row r="78" spans="1:36" ht="15.95" customHeight="1" outlineLevel="1" x14ac:dyDescent="0.2">
      <c r="A78" s="63" t="s">
        <v>138</v>
      </c>
      <c r="B78" s="54">
        <v>0</v>
      </c>
      <c r="C78" s="54">
        <v>0</v>
      </c>
      <c r="D78" s="54">
        <v>0</v>
      </c>
      <c r="E78" s="54">
        <v>0</v>
      </c>
      <c r="F78" s="54">
        <v>0</v>
      </c>
      <c r="G78" s="54">
        <v>0</v>
      </c>
      <c r="H78" s="54">
        <v>0</v>
      </c>
      <c r="I78" s="54">
        <v>0</v>
      </c>
      <c r="J78" s="54">
        <v>0</v>
      </c>
      <c r="K78" s="54">
        <v>0</v>
      </c>
      <c r="L78" s="54">
        <v>0</v>
      </c>
      <c r="M78" s="54">
        <v>80624</v>
      </c>
      <c r="N78" s="54">
        <v>15466</v>
      </c>
      <c r="O78" s="54">
        <v>13621</v>
      </c>
      <c r="P78" s="54">
        <v>11623</v>
      </c>
      <c r="Q78" s="54">
        <v>10015</v>
      </c>
      <c r="R78" s="54">
        <v>10618</v>
      </c>
      <c r="S78" s="54">
        <v>10624</v>
      </c>
      <c r="T78" s="54">
        <v>10581</v>
      </c>
      <c r="U78" s="54">
        <v>10347</v>
      </c>
      <c r="W78" s="156">
        <f t="shared" si="130"/>
        <v>0</v>
      </c>
      <c r="X78" s="156">
        <f t="shared" si="131"/>
        <v>0</v>
      </c>
      <c r="Y78" s="156">
        <f t="shared" si="132"/>
        <v>80624</v>
      </c>
      <c r="Z78" s="54">
        <f t="shared" si="133"/>
        <v>10015</v>
      </c>
      <c r="AA78" s="54">
        <f t="shared" ca="1" si="134"/>
        <v>10347</v>
      </c>
      <c r="AB78" s="45" t="s">
        <v>9</v>
      </c>
      <c r="AD78" s="242">
        <f t="shared" si="135"/>
        <v>0</v>
      </c>
      <c r="AE78" s="242">
        <f t="shared" ca="1" si="136"/>
        <v>0</v>
      </c>
    </row>
    <row r="79" spans="1:36" ht="15.95" customHeight="1" outlineLevel="1" x14ac:dyDescent="0.2">
      <c r="A79" s="63" t="s">
        <v>139</v>
      </c>
      <c r="B79" s="54">
        <v>0</v>
      </c>
      <c r="C79" s="54">
        <v>0</v>
      </c>
      <c r="D79" s="54">
        <v>0</v>
      </c>
      <c r="E79" s="54">
        <v>0</v>
      </c>
      <c r="F79" s="54">
        <v>0</v>
      </c>
      <c r="G79" s="54">
        <v>0</v>
      </c>
      <c r="H79" s="54">
        <v>0</v>
      </c>
      <c r="I79" s="54">
        <v>0</v>
      </c>
      <c r="J79" s="54">
        <v>0</v>
      </c>
      <c r="K79" s="54">
        <v>0</v>
      </c>
      <c r="L79" s="54">
        <v>0</v>
      </c>
      <c r="M79" s="54">
        <v>0</v>
      </c>
      <c r="N79" s="54">
        <v>0</v>
      </c>
      <c r="O79" s="54">
        <v>20</v>
      </c>
      <c r="P79" s="54">
        <v>8</v>
      </c>
      <c r="Q79" s="54">
        <v>16</v>
      </c>
      <c r="R79" s="54">
        <v>16</v>
      </c>
      <c r="S79" s="54">
        <v>16</v>
      </c>
      <c r="T79" s="54">
        <v>32</v>
      </c>
      <c r="U79" s="54">
        <v>32</v>
      </c>
      <c r="W79" s="156">
        <f t="shared" si="130"/>
        <v>0</v>
      </c>
      <c r="X79" s="156">
        <f t="shared" si="131"/>
        <v>0</v>
      </c>
      <c r="Y79" s="156">
        <f t="shared" si="132"/>
        <v>0</v>
      </c>
      <c r="Z79" s="54">
        <f t="shared" si="133"/>
        <v>16</v>
      </c>
      <c r="AA79" s="54">
        <f t="shared" ca="1" si="134"/>
        <v>32</v>
      </c>
      <c r="AB79" s="45" t="s">
        <v>9</v>
      </c>
      <c r="AD79" s="242">
        <f t="shared" si="135"/>
        <v>0</v>
      </c>
      <c r="AE79" s="242">
        <f t="shared" ca="1" si="136"/>
        <v>0</v>
      </c>
    </row>
    <row r="80" spans="1:36" ht="15.95" customHeight="1" outlineLevel="1" x14ac:dyDescent="0.25">
      <c r="A80" s="63" t="s">
        <v>140</v>
      </c>
      <c r="B80" s="54">
        <v>0</v>
      </c>
      <c r="C80" s="54">
        <v>0</v>
      </c>
      <c r="D80" s="54">
        <v>0</v>
      </c>
      <c r="E80" s="54">
        <v>0</v>
      </c>
      <c r="F80" s="54">
        <v>0</v>
      </c>
      <c r="G80" s="54">
        <v>0</v>
      </c>
      <c r="H80" s="54">
        <v>0</v>
      </c>
      <c r="I80" s="54">
        <v>0</v>
      </c>
      <c r="J80" s="54">
        <v>0</v>
      </c>
      <c r="K80" s="54">
        <v>0</v>
      </c>
      <c r="L80" s="54">
        <v>0</v>
      </c>
      <c r="M80" s="54">
        <v>0</v>
      </c>
      <c r="N80" s="54">
        <v>0</v>
      </c>
      <c r="O80" s="54">
        <v>0</v>
      </c>
      <c r="P80" s="54">
        <v>0</v>
      </c>
      <c r="Q80" s="54">
        <v>0</v>
      </c>
      <c r="R80" s="131">
        <v>0</v>
      </c>
      <c r="S80" s="131">
        <v>0</v>
      </c>
      <c r="T80" s="54">
        <v>0</v>
      </c>
      <c r="U80" s="54">
        <v>0</v>
      </c>
      <c r="W80" s="156">
        <f t="shared" si="130"/>
        <v>0</v>
      </c>
      <c r="X80" s="156">
        <f t="shared" si="131"/>
        <v>0</v>
      </c>
      <c r="Y80" s="156">
        <f t="shared" si="132"/>
        <v>0</v>
      </c>
      <c r="Z80" s="54">
        <f t="shared" si="133"/>
        <v>0</v>
      </c>
      <c r="AA80" s="54">
        <f t="shared" ca="1" si="134"/>
        <v>0</v>
      </c>
      <c r="AB80" s="45" t="s">
        <v>9</v>
      </c>
      <c r="AD80" s="242">
        <f t="shared" si="135"/>
        <v>0</v>
      </c>
      <c r="AE80" s="242">
        <f t="shared" ca="1" si="136"/>
        <v>0</v>
      </c>
    </row>
    <row r="81" spans="1:31" ht="15.95" customHeight="1" outlineLevel="1" x14ac:dyDescent="0.2">
      <c r="A81" s="63" t="s">
        <v>141</v>
      </c>
      <c r="B81" s="54">
        <v>0</v>
      </c>
      <c r="C81" s="54">
        <v>0</v>
      </c>
      <c r="D81" s="54">
        <v>0</v>
      </c>
      <c r="E81" s="54">
        <v>0</v>
      </c>
      <c r="F81" s="54">
        <v>0</v>
      </c>
      <c r="G81" s="54">
        <v>8</v>
      </c>
      <c r="H81" s="54">
        <v>0</v>
      </c>
      <c r="I81" s="54">
        <v>2</v>
      </c>
      <c r="J81" s="54">
        <v>15</v>
      </c>
      <c r="K81" s="54">
        <v>22</v>
      </c>
      <c r="L81" s="54">
        <v>27</v>
      </c>
      <c r="M81" s="54">
        <v>32</v>
      </c>
      <c r="N81" s="54">
        <v>45</v>
      </c>
      <c r="O81" s="54">
        <v>131</v>
      </c>
      <c r="P81" s="54">
        <v>92</v>
      </c>
      <c r="Q81" s="54">
        <v>70</v>
      </c>
      <c r="R81" s="54">
        <v>41</v>
      </c>
      <c r="S81" s="54">
        <v>15</v>
      </c>
      <c r="T81" s="54">
        <v>121</v>
      </c>
      <c r="U81" s="54">
        <v>96</v>
      </c>
      <c r="W81" s="156">
        <f t="shared" si="130"/>
        <v>0</v>
      </c>
      <c r="X81" s="156">
        <f t="shared" si="131"/>
        <v>2</v>
      </c>
      <c r="Y81" s="156">
        <f t="shared" si="132"/>
        <v>32</v>
      </c>
      <c r="Z81" s="54">
        <f t="shared" si="133"/>
        <v>70</v>
      </c>
      <c r="AA81" s="54">
        <f t="shared" ca="1" si="134"/>
        <v>96</v>
      </c>
      <c r="AB81" s="45" t="s">
        <v>9</v>
      </c>
      <c r="AD81" s="242">
        <f t="shared" si="135"/>
        <v>0</v>
      </c>
      <c r="AE81" s="242">
        <f t="shared" ca="1" si="136"/>
        <v>0</v>
      </c>
    </row>
    <row r="82" spans="1:31" ht="15.95" customHeight="1" outlineLevel="1" x14ac:dyDescent="0.25">
      <c r="A82" s="63" t="s">
        <v>142</v>
      </c>
      <c r="B82" s="54">
        <v>0</v>
      </c>
      <c r="C82" s="54">
        <v>0</v>
      </c>
      <c r="D82" s="54">
        <v>0</v>
      </c>
      <c r="E82" s="54">
        <v>0</v>
      </c>
      <c r="F82" s="54">
        <v>0</v>
      </c>
      <c r="G82" s="54">
        <v>0</v>
      </c>
      <c r="H82" s="54">
        <v>0</v>
      </c>
      <c r="I82" s="54">
        <v>0</v>
      </c>
      <c r="J82" s="54">
        <v>0</v>
      </c>
      <c r="K82" s="54">
        <v>0</v>
      </c>
      <c r="L82" s="54">
        <v>0</v>
      </c>
      <c r="M82" s="54">
        <v>0</v>
      </c>
      <c r="N82" s="54">
        <v>0</v>
      </c>
      <c r="O82" s="54">
        <v>0</v>
      </c>
      <c r="P82" s="54">
        <v>0</v>
      </c>
      <c r="Q82" s="54">
        <v>0</v>
      </c>
      <c r="R82" s="131">
        <v>0</v>
      </c>
      <c r="S82" s="131">
        <v>0</v>
      </c>
      <c r="T82" s="54">
        <v>0</v>
      </c>
      <c r="U82" s="54">
        <v>0</v>
      </c>
      <c r="W82" s="156">
        <f t="shared" si="130"/>
        <v>0</v>
      </c>
      <c r="X82" s="156">
        <f t="shared" si="131"/>
        <v>0</v>
      </c>
      <c r="Y82" s="156">
        <f t="shared" si="132"/>
        <v>0</v>
      </c>
      <c r="Z82" s="54">
        <f t="shared" si="133"/>
        <v>0</v>
      </c>
      <c r="AA82" s="54">
        <f t="shared" ca="1" si="134"/>
        <v>0</v>
      </c>
      <c r="AB82" s="45" t="s">
        <v>9</v>
      </c>
      <c r="AD82" s="242">
        <f t="shared" si="135"/>
        <v>0</v>
      </c>
      <c r="AE82" s="242">
        <f t="shared" ca="1" si="136"/>
        <v>0</v>
      </c>
    </row>
    <row r="83" spans="1:31" ht="15.95" customHeight="1" outlineLevel="1" x14ac:dyDescent="0.2">
      <c r="A83" s="63" t="s">
        <v>143</v>
      </c>
      <c r="B83" s="54">
        <v>0</v>
      </c>
      <c r="C83" s="54">
        <v>25</v>
      </c>
      <c r="D83" s="54">
        <v>87</v>
      </c>
      <c r="E83" s="54">
        <v>58</v>
      </c>
      <c r="F83" s="54">
        <v>58</v>
      </c>
      <c r="G83" s="54">
        <v>58</v>
      </c>
      <c r="H83" s="54">
        <v>58</v>
      </c>
      <c r="I83" s="54">
        <v>80</v>
      </c>
      <c r="J83" s="54">
        <v>226</v>
      </c>
      <c r="K83" s="54">
        <v>219</v>
      </c>
      <c r="L83" s="54">
        <v>341</v>
      </c>
      <c r="M83" s="54">
        <v>3093</v>
      </c>
      <c r="N83" s="54">
        <v>3542</v>
      </c>
      <c r="O83" s="54">
        <v>1960</v>
      </c>
      <c r="P83" s="54">
        <v>463</v>
      </c>
      <c r="Q83" s="54">
        <v>434</v>
      </c>
      <c r="R83" s="54">
        <v>293</v>
      </c>
      <c r="S83" s="54">
        <v>304</v>
      </c>
      <c r="T83" s="54">
        <v>293</v>
      </c>
      <c r="U83" s="54">
        <v>323</v>
      </c>
      <c r="W83" s="156">
        <f t="shared" si="130"/>
        <v>58</v>
      </c>
      <c r="X83" s="156">
        <f t="shared" si="131"/>
        <v>80</v>
      </c>
      <c r="Y83" s="156">
        <f t="shared" si="132"/>
        <v>3093</v>
      </c>
      <c r="Z83" s="54">
        <f t="shared" si="133"/>
        <v>434</v>
      </c>
      <c r="AA83" s="54">
        <f t="shared" ca="1" si="134"/>
        <v>323</v>
      </c>
      <c r="AB83" s="45" t="s">
        <v>9</v>
      </c>
      <c r="AD83" s="242">
        <f t="shared" si="135"/>
        <v>0</v>
      </c>
      <c r="AE83" s="242">
        <f t="shared" ca="1" si="136"/>
        <v>0</v>
      </c>
    </row>
    <row r="84" spans="1:31" ht="15.95" customHeight="1" outlineLevel="1" x14ac:dyDescent="0.2">
      <c r="A84" s="61" t="s">
        <v>144</v>
      </c>
      <c r="B84" s="62">
        <v>18245</v>
      </c>
      <c r="C84" s="62">
        <v>24416</v>
      </c>
      <c r="D84" s="62">
        <v>35776</v>
      </c>
      <c r="E84" s="62">
        <v>57581</v>
      </c>
      <c r="F84" s="62">
        <v>77574</v>
      </c>
      <c r="G84" s="62">
        <v>123286</v>
      </c>
      <c r="H84" s="62">
        <v>266989</v>
      </c>
      <c r="I84" s="62">
        <f t="shared" ref="I84:N84" si="140">SUM(I85:I98)</f>
        <v>448875</v>
      </c>
      <c r="J84" s="62">
        <f t="shared" si="140"/>
        <v>552199</v>
      </c>
      <c r="K84" s="62">
        <f t="shared" si="140"/>
        <v>639873</v>
      </c>
      <c r="L84" s="62">
        <f t="shared" si="140"/>
        <v>731198</v>
      </c>
      <c r="M84" s="62">
        <f t="shared" si="140"/>
        <v>926735</v>
      </c>
      <c r="N84" s="62">
        <f t="shared" si="140"/>
        <v>932780</v>
      </c>
      <c r="O84" s="62">
        <f t="shared" ref="O84:T84" si="141">SUM(O85:O98)</f>
        <v>918410</v>
      </c>
      <c r="P84" s="62">
        <f t="shared" si="141"/>
        <v>919532</v>
      </c>
      <c r="Q84" s="62">
        <f t="shared" si="141"/>
        <v>905117</v>
      </c>
      <c r="R84" s="62">
        <f t="shared" si="141"/>
        <v>905818</v>
      </c>
      <c r="S84" s="62">
        <f t="shared" si="141"/>
        <v>888629</v>
      </c>
      <c r="T84" s="62">
        <f t="shared" si="141"/>
        <v>883469</v>
      </c>
      <c r="U84" s="62">
        <f t="shared" ref="U84" si="142">SUM(U85:U98)</f>
        <v>876862</v>
      </c>
      <c r="W84" s="62">
        <f t="shared" si="130"/>
        <v>57581</v>
      </c>
      <c r="X84" s="62">
        <f t="shared" si="131"/>
        <v>448875</v>
      </c>
      <c r="Y84" s="62">
        <f t="shared" si="132"/>
        <v>926735</v>
      </c>
      <c r="Z84" s="62">
        <f t="shared" si="133"/>
        <v>905117</v>
      </c>
      <c r="AA84" s="62">
        <f t="shared" ca="1" si="134"/>
        <v>876862</v>
      </c>
      <c r="AB84" s="45" t="s">
        <v>9</v>
      </c>
      <c r="AD84" s="242">
        <f t="shared" si="135"/>
        <v>0</v>
      </c>
      <c r="AE84" s="242">
        <f t="shared" ca="1" si="136"/>
        <v>0</v>
      </c>
    </row>
    <row r="85" spans="1:31" ht="15.95" customHeight="1" outlineLevel="1" x14ac:dyDescent="0.2">
      <c r="A85" s="63" t="s">
        <v>135</v>
      </c>
      <c r="B85" s="58">
        <v>0</v>
      </c>
      <c r="C85" s="58">
        <v>0</v>
      </c>
      <c r="D85" s="58">
        <v>0</v>
      </c>
      <c r="E85" s="58">
        <v>0</v>
      </c>
      <c r="F85" s="58">
        <v>0</v>
      </c>
      <c r="G85" s="58">
        <v>0</v>
      </c>
      <c r="H85" s="58">
        <v>0</v>
      </c>
      <c r="I85" s="58">
        <v>0</v>
      </c>
      <c r="J85" s="58">
        <v>0</v>
      </c>
      <c r="K85" s="58">
        <v>0</v>
      </c>
      <c r="L85" s="58">
        <v>0</v>
      </c>
      <c r="M85" s="58">
        <v>0</v>
      </c>
      <c r="N85" s="58">
        <v>0</v>
      </c>
      <c r="O85" s="58">
        <v>0</v>
      </c>
      <c r="P85" s="58">
        <v>0</v>
      </c>
      <c r="Q85" s="58">
        <v>0</v>
      </c>
      <c r="R85" s="58">
        <v>0</v>
      </c>
      <c r="S85" s="58">
        <v>101</v>
      </c>
      <c r="T85" s="58">
        <v>846</v>
      </c>
      <c r="U85" s="58">
        <v>862</v>
      </c>
      <c r="W85" s="58">
        <f t="shared" si="130"/>
        <v>0</v>
      </c>
      <c r="X85" s="58">
        <f t="shared" si="131"/>
        <v>0</v>
      </c>
      <c r="Y85" s="58">
        <f t="shared" si="132"/>
        <v>0</v>
      </c>
      <c r="Z85" s="58">
        <f t="shared" si="133"/>
        <v>0</v>
      </c>
      <c r="AA85" s="58">
        <f t="shared" ca="1" si="134"/>
        <v>862</v>
      </c>
      <c r="AB85" s="45" t="s">
        <v>9</v>
      </c>
      <c r="AD85" s="242">
        <f t="shared" si="135"/>
        <v>0</v>
      </c>
      <c r="AE85" s="242">
        <f t="shared" ca="1" si="136"/>
        <v>0</v>
      </c>
    </row>
    <row r="86" spans="1:31" ht="15.95" customHeight="1" outlineLevel="1" x14ac:dyDescent="0.2">
      <c r="A86" s="63" t="s">
        <v>136</v>
      </c>
      <c r="B86" s="54">
        <v>0</v>
      </c>
      <c r="C86" s="54">
        <v>0</v>
      </c>
      <c r="D86" s="54">
        <v>0</v>
      </c>
      <c r="E86" s="54">
        <v>0</v>
      </c>
      <c r="F86" s="54">
        <v>0</v>
      </c>
      <c r="G86" s="54">
        <v>0</v>
      </c>
      <c r="H86" s="54">
        <v>0</v>
      </c>
      <c r="I86" s="54">
        <v>0</v>
      </c>
      <c r="J86" s="54">
        <v>0</v>
      </c>
      <c r="K86" s="54">
        <v>0</v>
      </c>
      <c r="L86" s="54">
        <v>0</v>
      </c>
      <c r="M86" s="54">
        <v>0</v>
      </c>
      <c r="N86" s="54">
        <v>0</v>
      </c>
      <c r="O86" s="54">
        <v>0</v>
      </c>
      <c r="P86" s="54">
        <v>0</v>
      </c>
      <c r="Q86" s="54">
        <v>0</v>
      </c>
      <c r="R86" s="132">
        <v>0</v>
      </c>
      <c r="S86" s="132">
        <v>0</v>
      </c>
      <c r="T86" s="58">
        <v>0</v>
      </c>
      <c r="U86" s="58">
        <v>0</v>
      </c>
      <c r="W86" s="54">
        <f t="shared" si="130"/>
        <v>0</v>
      </c>
      <c r="X86" s="54">
        <f t="shared" si="131"/>
        <v>0</v>
      </c>
      <c r="Y86" s="54">
        <f t="shared" si="132"/>
        <v>0</v>
      </c>
      <c r="Z86" s="54">
        <f t="shared" si="133"/>
        <v>0</v>
      </c>
      <c r="AA86" s="54">
        <f t="shared" ca="1" si="134"/>
        <v>0</v>
      </c>
      <c r="AB86" s="45" t="s">
        <v>9</v>
      </c>
      <c r="AD86" s="242">
        <f t="shared" si="135"/>
        <v>0</v>
      </c>
      <c r="AE86" s="242">
        <f t="shared" ca="1" si="136"/>
        <v>0</v>
      </c>
    </row>
    <row r="87" spans="1:31" ht="15.95" customHeight="1" outlineLevel="1" x14ac:dyDescent="0.2">
      <c r="A87" s="63" t="s">
        <v>145</v>
      </c>
      <c r="B87" s="54">
        <v>0</v>
      </c>
      <c r="C87" s="54">
        <v>0</v>
      </c>
      <c r="D87" s="54">
        <v>0</v>
      </c>
      <c r="E87" s="54">
        <v>0</v>
      </c>
      <c r="F87" s="54">
        <v>0</v>
      </c>
      <c r="G87" s="54">
        <v>0</v>
      </c>
      <c r="H87" s="54">
        <v>0</v>
      </c>
      <c r="I87" s="54">
        <v>0</v>
      </c>
      <c r="J87" s="54">
        <v>0</v>
      </c>
      <c r="K87" s="54">
        <v>0</v>
      </c>
      <c r="L87" s="54">
        <v>0</v>
      </c>
      <c r="M87" s="54">
        <v>0</v>
      </c>
      <c r="N87" s="54">
        <v>0</v>
      </c>
      <c r="O87" s="54">
        <v>0</v>
      </c>
      <c r="P87" s="54">
        <v>0</v>
      </c>
      <c r="Q87" s="54">
        <v>0</v>
      </c>
      <c r="R87" s="132">
        <v>0</v>
      </c>
      <c r="S87" s="132">
        <v>0</v>
      </c>
      <c r="T87" s="58">
        <v>0</v>
      </c>
      <c r="U87" s="58">
        <v>0</v>
      </c>
      <c r="W87" s="54">
        <f t="shared" si="130"/>
        <v>0</v>
      </c>
      <c r="X87" s="54">
        <f t="shared" si="131"/>
        <v>0</v>
      </c>
      <c r="Y87" s="54">
        <f t="shared" si="132"/>
        <v>0</v>
      </c>
      <c r="Z87" s="54">
        <f t="shared" si="133"/>
        <v>0</v>
      </c>
      <c r="AA87" s="54">
        <f t="shared" ca="1" si="134"/>
        <v>0</v>
      </c>
      <c r="AB87" s="45" t="s">
        <v>9</v>
      </c>
      <c r="AD87" s="242">
        <f t="shared" si="135"/>
        <v>0</v>
      </c>
      <c r="AE87" s="242">
        <f t="shared" ca="1" si="136"/>
        <v>0</v>
      </c>
    </row>
    <row r="88" spans="1:31" ht="15.95" customHeight="1" outlineLevel="1" x14ac:dyDescent="0.2">
      <c r="A88" s="63" t="s">
        <v>134</v>
      </c>
      <c r="B88" s="54">
        <v>0</v>
      </c>
      <c r="C88" s="54">
        <v>0</v>
      </c>
      <c r="D88" s="54">
        <v>0</v>
      </c>
      <c r="E88" s="54">
        <v>0</v>
      </c>
      <c r="F88" s="54">
        <v>0</v>
      </c>
      <c r="G88" s="54">
        <v>0</v>
      </c>
      <c r="H88" s="54">
        <v>0</v>
      </c>
      <c r="I88" s="54">
        <v>0</v>
      </c>
      <c r="J88" s="54">
        <v>0</v>
      </c>
      <c r="K88" s="54">
        <v>0</v>
      </c>
      <c r="L88" s="54">
        <v>0</v>
      </c>
      <c r="M88" s="54">
        <v>0</v>
      </c>
      <c r="N88" s="54">
        <v>10459</v>
      </c>
      <c r="O88" s="54">
        <v>2710</v>
      </c>
      <c r="P88" s="54">
        <v>10434</v>
      </c>
      <c r="Q88" s="54">
        <v>2641</v>
      </c>
      <c r="R88" s="54">
        <v>10681</v>
      </c>
      <c r="S88" s="54">
        <v>0</v>
      </c>
      <c r="T88" s="58">
        <v>0</v>
      </c>
      <c r="U88" s="58">
        <v>0</v>
      </c>
      <c r="W88" s="54">
        <f t="shared" si="130"/>
        <v>0</v>
      </c>
      <c r="X88" s="54">
        <f t="shared" si="131"/>
        <v>0</v>
      </c>
      <c r="Y88" s="54">
        <f t="shared" si="132"/>
        <v>0</v>
      </c>
      <c r="Z88" s="54">
        <f t="shared" si="133"/>
        <v>2641</v>
      </c>
      <c r="AA88" s="54">
        <f t="shared" ca="1" si="134"/>
        <v>0</v>
      </c>
      <c r="AB88" s="45" t="s">
        <v>9</v>
      </c>
      <c r="AD88" s="242">
        <f t="shared" si="135"/>
        <v>0</v>
      </c>
      <c r="AE88" s="242">
        <f t="shared" ca="1" si="136"/>
        <v>0</v>
      </c>
    </row>
    <row r="89" spans="1:31" ht="15.95" customHeight="1" outlineLevel="1" x14ac:dyDescent="0.2">
      <c r="A89" s="63" t="s">
        <v>137</v>
      </c>
      <c r="B89" s="54">
        <v>0</v>
      </c>
      <c r="C89" s="54">
        <v>0</v>
      </c>
      <c r="D89" s="54">
        <v>0</v>
      </c>
      <c r="E89" s="54">
        <v>0</v>
      </c>
      <c r="F89" s="54">
        <v>0</v>
      </c>
      <c r="G89" s="54">
        <v>0</v>
      </c>
      <c r="H89" s="54">
        <v>0</v>
      </c>
      <c r="I89" s="54">
        <v>0</v>
      </c>
      <c r="J89" s="54">
        <v>0</v>
      </c>
      <c r="K89" s="54">
        <v>0</v>
      </c>
      <c r="L89" s="54">
        <v>0</v>
      </c>
      <c r="M89" s="54">
        <v>0</v>
      </c>
      <c r="N89" s="54">
        <v>0</v>
      </c>
      <c r="O89" s="54">
        <v>0</v>
      </c>
      <c r="P89" s="54">
        <v>0</v>
      </c>
      <c r="Q89" s="54">
        <v>0</v>
      </c>
      <c r="R89" s="132">
        <v>0</v>
      </c>
      <c r="S89" s="132">
        <v>0</v>
      </c>
      <c r="T89" s="58">
        <v>0</v>
      </c>
      <c r="U89" s="58">
        <v>0</v>
      </c>
      <c r="W89" s="54">
        <f t="shared" si="130"/>
        <v>0</v>
      </c>
      <c r="X89" s="54">
        <f t="shared" si="131"/>
        <v>0</v>
      </c>
      <c r="Y89" s="54">
        <f t="shared" si="132"/>
        <v>0</v>
      </c>
      <c r="Z89" s="54">
        <f t="shared" si="133"/>
        <v>0</v>
      </c>
      <c r="AA89" s="54">
        <f t="shared" ca="1" si="134"/>
        <v>0</v>
      </c>
      <c r="AB89" s="45" t="s">
        <v>9</v>
      </c>
      <c r="AD89" s="242">
        <f t="shared" si="135"/>
        <v>0</v>
      </c>
      <c r="AE89" s="242">
        <f t="shared" ca="1" si="136"/>
        <v>0</v>
      </c>
    </row>
    <row r="90" spans="1:31" ht="15.95" customHeight="1" outlineLevel="1" x14ac:dyDescent="0.2">
      <c r="A90" s="63" t="s">
        <v>146</v>
      </c>
      <c r="B90" s="54">
        <v>0</v>
      </c>
      <c r="C90" s="54">
        <v>0</v>
      </c>
      <c r="D90" s="54">
        <v>0</v>
      </c>
      <c r="E90" s="54">
        <v>0</v>
      </c>
      <c r="F90" s="54">
        <v>0</v>
      </c>
      <c r="G90" s="54">
        <v>0</v>
      </c>
      <c r="H90" s="54">
        <v>0</v>
      </c>
      <c r="I90" s="54">
        <v>0</v>
      </c>
      <c r="J90" s="54">
        <v>0</v>
      </c>
      <c r="K90" s="54">
        <v>0</v>
      </c>
      <c r="L90" s="54">
        <v>0</v>
      </c>
      <c r="M90" s="54">
        <v>0</v>
      </c>
      <c r="N90" s="54">
        <v>0</v>
      </c>
      <c r="O90" s="54">
        <v>0</v>
      </c>
      <c r="P90" s="54">
        <v>0</v>
      </c>
      <c r="Q90" s="54">
        <v>0</v>
      </c>
      <c r="R90" s="132">
        <v>0</v>
      </c>
      <c r="S90" s="132">
        <v>0</v>
      </c>
      <c r="T90" s="58">
        <v>0</v>
      </c>
      <c r="U90" s="58">
        <v>0</v>
      </c>
      <c r="W90" s="54">
        <f t="shared" si="130"/>
        <v>0</v>
      </c>
      <c r="X90" s="54">
        <f t="shared" si="131"/>
        <v>0</v>
      </c>
      <c r="Y90" s="54">
        <f t="shared" si="132"/>
        <v>0</v>
      </c>
      <c r="Z90" s="54">
        <f t="shared" si="133"/>
        <v>0</v>
      </c>
      <c r="AA90" s="54">
        <f t="shared" ca="1" si="134"/>
        <v>0</v>
      </c>
      <c r="AB90" s="45" t="s">
        <v>9</v>
      </c>
      <c r="AD90" s="242">
        <f t="shared" si="135"/>
        <v>0</v>
      </c>
      <c r="AE90" s="242">
        <f t="shared" ca="1" si="136"/>
        <v>0</v>
      </c>
    </row>
    <row r="91" spans="1:31" ht="15.95" customHeight="1" outlineLevel="1" x14ac:dyDescent="0.2">
      <c r="A91" s="63" t="s">
        <v>138</v>
      </c>
      <c r="B91" s="54">
        <v>0</v>
      </c>
      <c r="C91" s="54">
        <v>0</v>
      </c>
      <c r="D91" s="54">
        <v>0</v>
      </c>
      <c r="E91" s="54">
        <v>0</v>
      </c>
      <c r="F91" s="54">
        <v>0</v>
      </c>
      <c r="G91" s="54">
        <v>0</v>
      </c>
      <c r="H91" s="54">
        <v>0</v>
      </c>
      <c r="I91" s="54">
        <v>0</v>
      </c>
      <c r="J91" s="54">
        <v>0</v>
      </c>
      <c r="K91" s="54">
        <v>0</v>
      </c>
      <c r="L91" s="54">
        <v>0</v>
      </c>
      <c r="M91" s="54">
        <v>0</v>
      </c>
      <c r="N91" s="54">
        <v>0</v>
      </c>
      <c r="O91" s="54">
        <v>0</v>
      </c>
      <c r="P91" s="54">
        <v>0</v>
      </c>
      <c r="Q91" s="54">
        <v>0</v>
      </c>
      <c r="R91" s="132">
        <v>0</v>
      </c>
      <c r="S91" s="132">
        <v>0</v>
      </c>
      <c r="T91" s="58">
        <v>0</v>
      </c>
      <c r="U91" s="58">
        <v>0</v>
      </c>
      <c r="W91" s="54">
        <f t="shared" si="130"/>
        <v>0</v>
      </c>
      <c r="X91" s="54">
        <f t="shared" si="131"/>
        <v>0</v>
      </c>
      <c r="Y91" s="54">
        <f t="shared" si="132"/>
        <v>0</v>
      </c>
      <c r="Z91" s="54">
        <f t="shared" si="133"/>
        <v>0</v>
      </c>
      <c r="AA91" s="54">
        <f t="shared" ca="1" si="134"/>
        <v>0</v>
      </c>
      <c r="AB91" s="45" t="s">
        <v>9</v>
      </c>
      <c r="AD91" s="242">
        <f t="shared" si="135"/>
        <v>0</v>
      </c>
      <c r="AE91" s="242">
        <f t="shared" ca="1" si="136"/>
        <v>0</v>
      </c>
    </row>
    <row r="92" spans="1:31" ht="15.95" customHeight="1" outlineLevel="1" x14ac:dyDescent="0.2">
      <c r="A92" s="63" t="s">
        <v>139</v>
      </c>
      <c r="B92" s="54">
        <v>0</v>
      </c>
      <c r="C92" s="54">
        <v>0</v>
      </c>
      <c r="D92" s="54">
        <v>0</v>
      </c>
      <c r="E92" s="54">
        <v>0</v>
      </c>
      <c r="F92" s="54">
        <v>0</v>
      </c>
      <c r="G92" s="54">
        <v>0</v>
      </c>
      <c r="H92" s="54">
        <v>0</v>
      </c>
      <c r="I92" s="54">
        <v>0</v>
      </c>
      <c r="J92" s="54">
        <v>0</v>
      </c>
      <c r="K92" s="54">
        <v>0</v>
      </c>
      <c r="L92" s="54">
        <v>0</v>
      </c>
      <c r="M92" s="54">
        <v>0</v>
      </c>
      <c r="N92" s="54">
        <v>0</v>
      </c>
      <c r="O92" s="54">
        <v>0</v>
      </c>
      <c r="P92" s="54">
        <v>0</v>
      </c>
      <c r="Q92" s="54">
        <v>0</v>
      </c>
      <c r="R92" s="132">
        <v>0</v>
      </c>
      <c r="S92" s="132">
        <v>0</v>
      </c>
      <c r="T92" s="58">
        <v>0</v>
      </c>
      <c r="U92" s="58">
        <v>0</v>
      </c>
      <c r="W92" s="54">
        <f t="shared" si="130"/>
        <v>0</v>
      </c>
      <c r="X92" s="54">
        <f t="shared" si="131"/>
        <v>0</v>
      </c>
      <c r="Y92" s="54">
        <f t="shared" si="132"/>
        <v>0</v>
      </c>
      <c r="Z92" s="54">
        <f t="shared" si="133"/>
        <v>0</v>
      </c>
      <c r="AA92" s="54">
        <f t="shared" ca="1" si="134"/>
        <v>0</v>
      </c>
      <c r="AB92" s="45" t="s">
        <v>9</v>
      </c>
      <c r="AD92" s="242">
        <f t="shared" si="135"/>
        <v>0</v>
      </c>
      <c r="AE92" s="242">
        <f t="shared" ca="1" si="136"/>
        <v>0</v>
      </c>
    </row>
    <row r="93" spans="1:31" ht="15.95" customHeight="1" outlineLevel="1" x14ac:dyDescent="0.2">
      <c r="A93" s="63" t="s">
        <v>140</v>
      </c>
      <c r="B93" s="54">
        <v>0</v>
      </c>
      <c r="C93" s="54">
        <v>0</v>
      </c>
      <c r="D93" s="54">
        <v>0</v>
      </c>
      <c r="E93" s="54">
        <v>0</v>
      </c>
      <c r="F93" s="54">
        <v>0</v>
      </c>
      <c r="G93" s="54">
        <v>0</v>
      </c>
      <c r="H93" s="54">
        <v>0</v>
      </c>
      <c r="I93" s="54">
        <v>0</v>
      </c>
      <c r="J93" s="54">
        <v>0</v>
      </c>
      <c r="K93" s="54">
        <v>0</v>
      </c>
      <c r="L93" s="54">
        <v>0</v>
      </c>
      <c r="M93" s="54">
        <v>0</v>
      </c>
      <c r="N93" s="54">
        <v>0</v>
      </c>
      <c r="O93" s="54">
        <v>0</v>
      </c>
      <c r="P93" s="54">
        <v>0</v>
      </c>
      <c r="Q93" s="54">
        <v>0</v>
      </c>
      <c r="R93" s="54">
        <v>0</v>
      </c>
      <c r="S93" s="54">
        <v>0</v>
      </c>
      <c r="T93" s="58">
        <v>0</v>
      </c>
      <c r="U93" s="58">
        <v>0</v>
      </c>
      <c r="W93" s="54">
        <f t="shared" si="130"/>
        <v>0</v>
      </c>
      <c r="X93" s="54">
        <f t="shared" si="131"/>
        <v>0</v>
      </c>
      <c r="Y93" s="54">
        <f t="shared" si="132"/>
        <v>0</v>
      </c>
      <c r="Z93" s="54">
        <f t="shared" si="133"/>
        <v>0</v>
      </c>
      <c r="AA93" s="54">
        <f t="shared" ca="1" si="134"/>
        <v>0</v>
      </c>
      <c r="AB93" s="45" t="s">
        <v>9</v>
      </c>
      <c r="AD93" s="242">
        <f t="shared" si="135"/>
        <v>0</v>
      </c>
      <c r="AE93" s="242">
        <f t="shared" ca="1" si="136"/>
        <v>0</v>
      </c>
    </row>
    <row r="94" spans="1:31" ht="15.95" customHeight="1" outlineLevel="1" x14ac:dyDescent="0.2">
      <c r="A94" s="63" t="s">
        <v>142</v>
      </c>
      <c r="B94" s="54">
        <v>0</v>
      </c>
      <c r="C94" s="54">
        <v>0</v>
      </c>
      <c r="D94" s="54">
        <v>0</v>
      </c>
      <c r="E94" s="54">
        <v>0</v>
      </c>
      <c r="F94" s="54">
        <v>0</v>
      </c>
      <c r="G94" s="54">
        <v>0</v>
      </c>
      <c r="H94" s="54">
        <v>0</v>
      </c>
      <c r="I94" s="54">
        <v>0</v>
      </c>
      <c r="J94" s="54">
        <v>0</v>
      </c>
      <c r="K94" s="54">
        <v>0</v>
      </c>
      <c r="L94" s="54">
        <v>0</v>
      </c>
      <c r="M94" s="54">
        <v>0</v>
      </c>
      <c r="N94" s="54">
        <v>0</v>
      </c>
      <c r="O94" s="54">
        <v>0</v>
      </c>
      <c r="P94" s="54">
        <v>0</v>
      </c>
      <c r="Q94" s="54">
        <v>0</v>
      </c>
      <c r="R94" s="132">
        <v>0</v>
      </c>
      <c r="S94" s="132">
        <v>0</v>
      </c>
      <c r="T94" s="58">
        <v>0</v>
      </c>
      <c r="U94" s="58">
        <v>0</v>
      </c>
      <c r="W94" s="54">
        <f t="shared" si="130"/>
        <v>0</v>
      </c>
      <c r="X94" s="54">
        <f t="shared" si="131"/>
        <v>0</v>
      </c>
      <c r="Y94" s="54">
        <f t="shared" si="132"/>
        <v>0</v>
      </c>
      <c r="Z94" s="54">
        <f t="shared" si="133"/>
        <v>0</v>
      </c>
      <c r="AA94" s="54">
        <f t="shared" ca="1" si="134"/>
        <v>0</v>
      </c>
      <c r="AB94" s="45" t="s">
        <v>9</v>
      </c>
      <c r="AD94" s="242">
        <f t="shared" si="135"/>
        <v>0</v>
      </c>
      <c r="AE94" s="242">
        <f t="shared" ca="1" si="136"/>
        <v>0</v>
      </c>
    </row>
    <row r="95" spans="1:31" ht="15.95" customHeight="1" outlineLevel="1" x14ac:dyDescent="0.2">
      <c r="A95" s="63" t="s">
        <v>143</v>
      </c>
      <c r="B95" s="54">
        <v>0</v>
      </c>
      <c r="C95" s="54">
        <v>0</v>
      </c>
      <c r="D95" s="54">
        <v>0</v>
      </c>
      <c r="E95" s="54">
        <v>0</v>
      </c>
      <c r="F95" s="54">
        <v>0</v>
      </c>
      <c r="G95" s="54">
        <v>0</v>
      </c>
      <c r="H95" s="54">
        <v>0</v>
      </c>
      <c r="I95" s="54">
        <v>0</v>
      </c>
      <c r="J95" s="54">
        <v>0</v>
      </c>
      <c r="K95" s="54">
        <v>0</v>
      </c>
      <c r="L95" s="54">
        <v>0</v>
      </c>
      <c r="M95" s="54">
        <v>0</v>
      </c>
      <c r="N95" s="54">
        <v>0</v>
      </c>
      <c r="O95" s="54">
        <v>0</v>
      </c>
      <c r="P95" s="54">
        <v>0</v>
      </c>
      <c r="Q95" s="54">
        <v>0</v>
      </c>
      <c r="R95" s="132">
        <v>0</v>
      </c>
      <c r="S95" s="132">
        <v>0</v>
      </c>
      <c r="T95" s="58">
        <v>0</v>
      </c>
      <c r="U95" s="58">
        <v>0</v>
      </c>
      <c r="W95" s="54">
        <f t="shared" si="130"/>
        <v>0</v>
      </c>
      <c r="X95" s="54">
        <f t="shared" si="131"/>
        <v>0</v>
      </c>
      <c r="Y95" s="54">
        <f t="shared" si="132"/>
        <v>0</v>
      </c>
      <c r="Z95" s="54">
        <f t="shared" si="133"/>
        <v>0</v>
      </c>
      <c r="AA95" s="54">
        <f t="shared" ca="1" si="134"/>
        <v>0</v>
      </c>
      <c r="AB95" s="45" t="s">
        <v>9</v>
      </c>
      <c r="AD95" s="242">
        <f t="shared" si="135"/>
        <v>0</v>
      </c>
      <c r="AE95" s="242">
        <f t="shared" ca="1" si="136"/>
        <v>0</v>
      </c>
    </row>
    <row r="96" spans="1:31" ht="15.95" customHeight="1" outlineLevel="1" x14ac:dyDescent="0.2">
      <c r="A96" s="63" t="s">
        <v>147</v>
      </c>
      <c r="B96" s="54">
        <v>0</v>
      </c>
      <c r="C96" s="54">
        <v>0</v>
      </c>
      <c r="D96" s="54">
        <v>0</v>
      </c>
      <c r="E96" s="54">
        <v>0</v>
      </c>
      <c r="F96" s="54">
        <v>0</v>
      </c>
      <c r="G96" s="54">
        <v>0</v>
      </c>
      <c r="H96" s="54">
        <v>0</v>
      </c>
      <c r="I96" s="54">
        <v>0</v>
      </c>
      <c r="J96" s="54">
        <v>0</v>
      </c>
      <c r="K96" s="54">
        <v>0</v>
      </c>
      <c r="L96" s="54">
        <v>0</v>
      </c>
      <c r="M96" s="54">
        <v>0</v>
      </c>
      <c r="N96" s="54">
        <v>0</v>
      </c>
      <c r="O96" s="54">
        <v>0</v>
      </c>
      <c r="P96" s="54">
        <v>0</v>
      </c>
      <c r="Q96" s="54">
        <v>0</v>
      </c>
      <c r="R96" s="132">
        <v>0</v>
      </c>
      <c r="S96" s="132">
        <v>0</v>
      </c>
      <c r="T96" s="58">
        <v>0</v>
      </c>
      <c r="U96" s="58">
        <v>0</v>
      </c>
      <c r="W96" s="54">
        <f t="shared" si="130"/>
        <v>0</v>
      </c>
      <c r="X96" s="54">
        <f t="shared" si="131"/>
        <v>0</v>
      </c>
      <c r="Y96" s="54">
        <f t="shared" si="132"/>
        <v>0</v>
      </c>
      <c r="Z96" s="54">
        <f t="shared" si="133"/>
        <v>0</v>
      </c>
      <c r="AA96" s="54">
        <f t="shared" ca="1" si="134"/>
        <v>0</v>
      </c>
      <c r="AB96" s="45" t="s">
        <v>9</v>
      </c>
      <c r="AD96" s="242">
        <f t="shared" si="135"/>
        <v>0</v>
      </c>
      <c r="AE96" s="242">
        <f t="shared" ca="1" si="136"/>
        <v>0</v>
      </c>
    </row>
    <row r="97" spans="1:31" ht="15.95" customHeight="1" outlineLevel="1" x14ac:dyDescent="0.2">
      <c r="A97" s="63" t="s">
        <v>148</v>
      </c>
      <c r="B97" s="54">
        <v>18141</v>
      </c>
      <c r="C97" s="54">
        <v>24299</v>
      </c>
      <c r="D97" s="54">
        <v>35203</v>
      </c>
      <c r="E97" s="54">
        <v>56954</v>
      </c>
      <c r="F97" s="54">
        <v>76906</v>
      </c>
      <c r="G97" s="54">
        <v>122536</v>
      </c>
      <c r="H97" s="54">
        <v>266217</v>
      </c>
      <c r="I97" s="54">
        <v>448084</v>
      </c>
      <c r="J97" s="54">
        <v>551403</v>
      </c>
      <c r="K97" s="54">
        <v>639003</v>
      </c>
      <c r="L97" s="54">
        <v>730222</v>
      </c>
      <c r="M97" s="54">
        <v>925706</v>
      </c>
      <c r="N97" s="54">
        <v>920961</v>
      </c>
      <c r="O97" s="54">
        <v>914340</v>
      </c>
      <c r="P97" s="54">
        <v>907738</v>
      </c>
      <c r="Q97" s="54">
        <v>901116</v>
      </c>
      <c r="R97" s="54">
        <v>893777</v>
      </c>
      <c r="S97" s="54">
        <v>887168</v>
      </c>
      <c r="T97" s="58">
        <v>881263</v>
      </c>
      <c r="U97" s="58">
        <v>874640</v>
      </c>
      <c r="W97" s="54">
        <f t="shared" si="130"/>
        <v>56954</v>
      </c>
      <c r="X97" s="54">
        <f t="shared" si="131"/>
        <v>448084</v>
      </c>
      <c r="Y97" s="54">
        <f t="shared" si="132"/>
        <v>925706</v>
      </c>
      <c r="Z97" s="54">
        <f t="shared" si="133"/>
        <v>901116</v>
      </c>
      <c r="AA97" s="54">
        <f t="shared" ca="1" si="134"/>
        <v>874640</v>
      </c>
      <c r="AB97" s="45" t="s">
        <v>9</v>
      </c>
      <c r="AD97" s="242">
        <f t="shared" si="135"/>
        <v>0</v>
      </c>
      <c r="AE97" s="242">
        <f t="shared" ca="1" si="136"/>
        <v>0</v>
      </c>
    </row>
    <row r="98" spans="1:31" ht="15.95" customHeight="1" outlineLevel="1" x14ac:dyDescent="0.2">
      <c r="A98" s="63" t="s">
        <v>149</v>
      </c>
      <c r="B98" s="54">
        <v>104</v>
      </c>
      <c r="C98" s="54">
        <v>117</v>
      </c>
      <c r="D98" s="54">
        <v>573</v>
      </c>
      <c r="E98" s="54">
        <v>627</v>
      </c>
      <c r="F98" s="54">
        <v>668</v>
      </c>
      <c r="G98" s="54">
        <v>750</v>
      </c>
      <c r="H98" s="54">
        <v>772</v>
      </c>
      <c r="I98" s="54">
        <v>791</v>
      </c>
      <c r="J98" s="54">
        <v>796</v>
      </c>
      <c r="K98" s="54">
        <v>870</v>
      </c>
      <c r="L98" s="54">
        <v>976</v>
      </c>
      <c r="M98" s="54">
        <v>1029</v>
      </c>
      <c r="N98" s="54">
        <v>1360</v>
      </c>
      <c r="O98" s="54">
        <v>1360</v>
      </c>
      <c r="P98" s="54">
        <v>1360</v>
      </c>
      <c r="Q98" s="54">
        <v>1360</v>
      </c>
      <c r="R98" s="54">
        <v>1360</v>
      </c>
      <c r="S98" s="54">
        <v>1360</v>
      </c>
      <c r="T98" s="58">
        <v>1360</v>
      </c>
      <c r="U98" s="58">
        <v>1360</v>
      </c>
      <c r="W98" s="54">
        <f t="shared" si="130"/>
        <v>627</v>
      </c>
      <c r="X98" s="54">
        <f t="shared" si="131"/>
        <v>791</v>
      </c>
      <c r="Y98" s="54">
        <f t="shared" si="132"/>
        <v>1029</v>
      </c>
      <c r="Z98" s="54">
        <f t="shared" si="133"/>
        <v>1360</v>
      </c>
      <c r="AA98" s="54">
        <f t="shared" ca="1" si="134"/>
        <v>1360</v>
      </c>
      <c r="AB98" s="45" t="s">
        <v>9</v>
      </c>
      <c r="AD98" s="242">
        <f t="shared" si="135"/>
        <v>0</v>
      </c>
      <c r="AE98" s="242">
        <f t="shared" ca="1" si="136"/>
        <v>0</v>
      </c>
    </row>
    <row r="99" spans="1:31" ht="15.95" customHeight="1" x14ac:dyDescent="0.2">
      <c r="A99" s="43" t="s">
        <v>150</v>
      </c>
      <c r="B99" s="144">
        <f t="shared" ref="B99:H99" si="143">B100+B113+B126</f>
        <v>24190</v>
      </c>
      <c r="C99" s="144">
        <f t="shared" si="143"/>
        <v>38272</v>
      </c>
      <c r="D99" s="144">
        <f t="shared" si="143"/>
        <v>38701</v>
      </c>
      <c r="E99" s="144">
        <f t="shared" si="143"/>
        <v>570440</v>
      </c>
      <c r="F99" s="144">
        <f t="shared" si="143"/>
        <v>549190</v>
      </c>
      <c r="G99" s="144">
        <f t="shared" si="143"/>
        <v>555978</v>
      </c>
      <c r="H99" s="144">
        <f t="shared" si="143"/>
        <v>578642</v>
      </c>
      <c r="I99" s="144">
        <f t="shared" ref="I99:J99" si="144">I100+I113+I126</f>
        <v>605022</v>
      </c>
      <c r="J99" s="144">
        <f t="shared" si="144"/>
        <v>621250</v>
      </c>
      <c r="K99" s="144">
        <f t="shared" ref="K99:L99" si="145">K100+K113+K126</f>
        <v>660014</v>
      </c>
      <c r="L99" s="144">
        <f t="shared" si="145"/>
        <v>746002</v>
      </c>
      <c r="M99" s="144">
        <f t="shared" ref="M99:N99" si="146">M100+M113+M126</f>
        <v>1025171</v>
      </c>
      <c r="N99" s="144">
        <f t="shared" si="146"/>
        <v>977811</v>
      </c>
      <c r="O99" s="144">
        <f t="shared" ref="O99:T99" si="147">O100+O113+O126</f>
        <v>963168</v>
      </c>
      <c r="P99" s="144">
        <f t="shared" si="147"/>
        <v>983978</v>
      </c>
      <c r="Q99" s="144">
        <f t="shared" si="147"/>
        <v>975252</v>
      </c>
      <c r="R99" s="144">
        <f t="shared" si="147"/>
        <v>970969</v>
      </c>
      <c r="S99" s="144">
        <f t="shared" si="147"/>
        <v>971900</v>
      </c>
      <c r="T99" s="144">
        <f t="shared" si="147"/>
        <v>981645</v>
      </c>
      <c r="U99" s="144">
        <f t="shared" ref="U99" si="148">U100+U113+U126</f>
        <v>928693</v>
      </c>
      <c r="W99" s="44">
        <f t="shared" si="130"/>
        <v>570440</v>
      </c>
      <c r="X99" s="44">
        <f t="shared" si="131"/>
        <v>605022</v>
      </c>
      <c r="Y99" s="44">
        <f t="shared" si="132"/>
        <v>1025171</v>
      </c>
      <c r="Z99" s="44">
        <f t="shared" si="133"/>
        <v>975252</v>
      </c>
      <c r="AA99" s="44">
        <f t="shared" ca="1" si="134"/>
        <v>928693</v>
      </c>
      <c r="AB99" s="45" t="s">
        <v>9</v>
      </c>
      <c r="AD99" s="242">
        <f t="shared" si="135"/>
        <v>0</v>
      </c>
      <c r="AE99" s="242">
        <f t="shared" ca="1" si="136"/>
        <v>0</v>
      </c>
    </row>
    <row r="100" spans="1:31" ht="15.95" customHeight="1" outlineLevel="1" x14ac:dyDescent="0.2">
      <c r="A100" s="61" t="s">
        <v>151</v>
      </c>
      <c r="B100" s="62">
        <v>598</v>
      </c>
      <c r="C100" s="62">
        <v>692</v>
      </c>
      <c r="D100" s="62">
        <v>1130</v>
      </c>
      <c r="E100" s="62">
        <v>40560</v>
      </c>
      <c r="F100" s="62">
        <v>1048</v>
      </c>
      <c r="G100" s="62">
        <v>4737</v>
      </c>
      <c r="H100" s="62">
        <v>15395</v>
      </c>
      <c r="I100" s="62">
        <f t="shared" ref="I100:N100" si="149">SUM(I101:I112)</f>
        <v>19606</v>
      </c>
      <c r="J100" s="62">
        <f t="shared" si="149"/>
        <v>15181</v>
      </c>
      <c r="K100" s="62">
        <f t="shared" si="149"/>
        <v>16226</v>
      </c>
      <c r="L100" s="62">
        <f t="shared" si="149"/>
        <v>22785</v>
      </c>
      <c r="M100" s="62">
        <f t="shared" si="149"/>
        <v>191387</v>
      </c>
      <c r="N100" s="62">
        <f t="shared" si="149"/>
        <v>88184</v>
      </c>
      <c r="O100" s="62">
        <f t="shared" ref="O100:T100" si="150">SUM(O101:O112)</f>
        <v>49776</v>
      </c>
      <c r="P100" s="62">
        <f t="shared" si="150"/>
        <v>65858</v>
      </c>
      <c r="Q100" s="62">
        <f t="shared" si="150"/>
        <v>53481</v>
      </c>
      <c r="R100" s="62">
        <f t="shared" si="150"/>
        <v>47637</v>
      </c>
      <c r="S100" s="62">
        <f t="shared" si="150"/>
        <v>41423</v>
      </c>
      <c r="T100" s="62">
        <f t="shared" si="150"/>
        <v>53862</v>
      </c>
      <c r="U100" s="62">
        <f t="shared" ref="U100" si="151">SUM(U101:U112)</f>
        <v>37238</v>
      </c>
      <c r="W100" s="62">
        <f t="shared" si="130"/>
        <v>40560</v>
      </c>
      <c r="X100" s="62">
        <f t="shared" si="131"/>
        <v>19606</v>
      </c>
      <c r="Y100" s="62">
        <f t="shared" si="132"/>
        <v>191387</v>
      </c>
      <c r="Z100" s="62">
        <f t="shared" si="133"/>
        <v>53481</v>
      </c>
      <c r="AA100" s="62">
        <f t="shared" ca="1" si="134"/>
        <v>37238</v>
      </c>
      <c r="AB100" s="45" t="s">
        <v>9</v>
      </c>
      <c r="AD100" s="242">
        <f t="shared" si="135"/>
        <v>0</v>
      </c>
      <c r="AE100" s="242">
        <f t="shared" ca="1" si="136"/>
        <v>0</v>
      </c>
    </row>
    <row r="101" spans="1:31" ht="15.95" customHeight="1" outlineLevel="1" x14ac:dyDescent="0.2">
      <c r="A101" s="63" t="s">
        <v>152</v>
      </c>
      <c r="B101" s="54">
        <v>0</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W101" s="54">
        <f t="shared" si="130"/>
        <v>0</v>
      </c>
      <c r="X101" s="54">
        <f t="shared" si="131"/>
        <v>0</v>
      </c>
      <c r="Y101" s="54">
        <f t="shared" si="132"/>
        <v>0</v>
      </c>
      <c r="Z101" s="54">
        <f t="shared" si="133"/>
        <v>0</v>
      </c>
      <c r="AA101" s="54">
        <f t="shared" ca="1" si="134"/>
        <v>0</v>
      </c>
      <c r="AB101" s="45" t="s">
        <v>9</v>
      </c>
      <c r="AD101" s="242">
        <f t="shared" si="135"/>
        <v>0</v>
      </c>
      <c r="AE101" s="242">
        <f t="shared" ca="1" si="136"/>
        <v>0</v>
      </c>
    </row>
    <row r="102" spans="1:31" ht="15.95" customHeight="1" outlineLevel="1" x14ac:dyDescent="0.2">
      <c r="A102" s="63" t="s">
        <v>153</v>
      </c>
      <c r="B102" s="54">
        <v>0</v>
      </c>
      <c r="C102" s="54">
        <v>0</v>
      </c>
      <c r="D102" s="54">
        <v>0</v>
      </c>
      <c r="E102" s="54">
        <v>0</v>
      </c>
      <c r="F102" s="54">
        <v>-1359</v>
      </c>
      <c r="G102" s="54">
        <v>-1359</v>
      </c>
      <c r="H102" s="54">
        <v>-1359</v>
      </c>
      <c r="I102" s="54">
        <v>-1359</v>
      </c>
      <c r="J102" s="54">
        <v>-1359</v>
      </c>
      <c r="K102" s="54">
        <v>-1359</v>
      </c>
      <c r="L102" s="54">
        <v>-1359</v>
      </c>
      <c r="M102" s="54">
        <v>40</v>
      </c>
      <c r="N102" s="54">
        <v>7545</v>
      </c>
      <c r="O102" s="54">
        <v>-128</v>
      </c>
      <c r="P102" s="54">
        <v>7841</v>
      </c>
      <c r="Q102" s="54">
        <v>-2</v>
      </c>
      <c r="R102" s="132">
        <v>8020</v>
      </c>
      <c r="S102" s="132">
        <v>43</v>
      </c>
      <c r="T102" s="54">
        <v>8297</v>
      </c>
      <c r="U102" s="54">
        <v>-197</v>
      </c>
      <c r="W102" s="54">
        <f t="shared" ref="W102:W133" si="152">E102</f>
        <v>0</v>
      </c>
      <c r="X102" s="54">
        <f t="shared" ref="X102:X133" si="153">I102</f>
        <v>-1359</v>
      </c>
      <c r="Y102" s="54">
        <f t="shared" ref="Y102:Y133" si="154">M102</f>
        <v>40</v>
      </c>
      <c r="Z102" s="54">
        <f t="shared" ref="Z102:Z133" si="155">Q102</f>
        <v>-2</v>
      </c>
      <c r="AA102" s="54">
        <f t="shared" ref="AA102:AA133" ca="1" si="156">OFFSET(V102,0,-1)</f>
        <v>-197</v>
      </c>
      <c r="AB102" s="45" t="s">
        <v>9</v>
      </c>
      <c r="AD102" s="242">
        <f t="shared" si="135"/>
        <v>0</v>
      </c>
      <c r="AE102" s="242">
        <f t="shared" ca="1" si="136"/>
        <v>0</v>
      </c>
    </row>
    <row r="103" spans="1:31" ht="15.95" customHeight="1" outlineLevel="1" x14ac:dyDescent="0.2">
      <c r="A103" s="63" t="s">
        <v>154</v>
      </c>
      <c r="B103" s="54">
        <v>69</v>
      </c>
      <c r="C103" s="54">
        <v>232</v>
      </c>
      <c r="D103" s="54">
        <v>534</v>
      </c>
      <c r="E103" s="54">
        <v>33982</v>
      </c>
      <c r="F103" s="54">
        <v>514</v>
      </c>
      <c r="G103" s="54">
        <v>3661</v>
      </c>
      <c r="H103" s="54">
        <v>11368</v>
      </c>
      <c r="I103" s="54">
        <v>9796</v>
      </c>
      <c r="J103" s="54">
        <v>7350</v>
      </c>
      <c r="K103" s="54">
        <v>5747</v>
      </c>
      <c r="L103" s="54">
        <v>12981</v>
      </c>
      <c r="M103" s="54">
        <v>20990</v>
      </c>
      <c r="N103" s="54">
        <v>9688</v>
      </c>
      <c r="O103" s="54">
        <v>6274</v>
      </c>
      <c r="P103" s="54">
        <v>7144</v>
      </c>
      <c r="Q103" s="54">
        <v>2616</v>
      </c>
      <c r="R103" s="54">
        <v>1875</v>
      </c>
      <c r="S103" s="54">
        <v>1705</v>
      </c>
      <c r="T103" s="54">
        <v>1693</v>
      </c>
      <c r="U103" s="54">
        <v>2009</v>
      </c>
      <c r="W103" s="54">
        <f t="shared" si="152"/>
        <v>33982</v>
      </c>
      <c r="X103" s="54">
        <f t="shared" si="153"/>
        <v>9796</v>
      </c>
      <c r="Y103" s="54">
        <f t="shared" si="154"/>
        <v>20990</v>
      </c>
      <c r="Z103" s="54">
        <f t="shared" si="155"/>
        <v>2616</v>
      </c>
      <c r="AA103" s="54">
        <f t="shared" ca="1" si="156"/>
        <v>2009</v>
      </c>
      <c r="AB103" s="45" t="s">
        <v>9</v>
      </c>
      <c r="AD103" s="242">
        <f t="shared" si="135"/>
        <v>0</v>
      </c>
      <c r="AE103" s="242">
        <f t="shared" ca="1" si="136"/>
        <v>0</v>
      </c>
    </row>
    <row r="104" spans="1:31" ht="15.95" customHeight="1" outlineLevel="1" x14ac:dyDescent="0.2">
      <c r="A104" s="63" t="s">
        <v>155</v>
      </c>
      <c r="B104" s="54">
        <v>438</v>
      </c>
      <c r="C104" s="54">
        <v>314</v>
      </c>
      <c r="D104" s="54">
        <v>403</v>
      </c>
      <c r="E104" s="54">
        <v>1368</v>
      </c>
      <c r="F104" s="54">
        <v>1683</v>
      </c>
      <c r="G104" s="54">
        <v>1143</v>
      </c>
      <c r="H104" s="54">
        <v>1711</v>
      </c>
      <c r="I104" s="54">
        <v>7549</v>
      </c>
      <c r="J104" s="54">
        <v>7367</v>
      </c>
      <c r="K104" s="54">
        <v>1478</v>
      </c>
      <c r="L104" s="54">
        <v>2471</v>
      </c>
      <c r="M104" s="54">
        <v>5353</v>
      </c>
      <c r="N104" s="54">
        <v>3524</v>
      </c>
      <c r="O104" s="54">
        <v>2618</v>
      </c>
      <c r="P104" s="54">
        <v>2023</v>
      </c>
      <c r="Q104" s="54">
        <v>1166</v>
      </c>
      <c r="R104" s="54">
        <v>1363</v>
      </c>
      <c r="S104" s="54">
        <v>847</v>
      </c>
      <c r="T104" s="54">
        <v>1067</v>
      </c>
      <c r="U104" s="54">
        <v>1016</v>
      </c>
      <c r="W104" s="54">
        <f t="shared" si="152"/>
        <v>1368</v>
      </c>
      <c r="X104" s="54">
        <f t="shared" si="153"/>
        <v>7549</v>
      </c>
      <c r="Y104" s="54">
        <f t="shared" si="154"/>
        <v>5353</v>
      </c>
      <c r="Z104" s="54">
        <f t="shared" si="155"/>
        <v>1166</v>
      </c>
      <c r="AA104" s="54">
        <f t="shared" ca="1" si="156"/>
        <v>1016</v>
      </c>
      <c r="AB104" s="45" t="s">
        <v>9</v>
      </c>
      <c r="AD104" s="242">
        <f t="shared" si="135"/>
        <v>0</v>
      </c>
      <c r="AE104" s="242">
        <f t="shared" ca="1" si="136"/>
        <v>0</v>
      </c>
    </row>
    <row r="105" spans="1:31" ht="15.95" customHeight="1" outlineLevel="1" x14ac:dyDescent="0.2">
      <c r="A105" s="63" t="s">
        <v>156</v>
      </c>
      <c r="B105" s="54">
        <v>91</v>
      </c>
      <c r="C105" s="54">
        <v>146</v>
      </c>
      <c r="D105" s="54">
        <v>193</v>
      </c>
      <c r="E105" s="54">
        <v>71</v>
      </c>
      <c r="F105" s="54">
        <v>208</v>
      </c>
      <c r="G105" s="54">
        <v>1291</v>
      </c>
      <c r="H105" s="54">
        <v>3674</v>
      </c>
      <c r="I105" s="54">
        <v>3619</v>
      </c>
      <c r="J105" s="54">
        <v>1821</v>
      </c>
      <c r="K105" s="54">
        <v>10360</v>
      </c>
      <c r="L105" s="54">
        <v>8689</v>
      </c>
      <c r="M105" s="54">
        <v>2067</v>
      </c>
      <c r="N105" s="54">
        <v>2936</v>
      </c>
      <c r="O105" s="54">
        <v>2742</v>
      </c>
      <c r="P105" s="54">
        <v>3673</v>
      </c>
      <c r="Q105" s="54">
        <v>7616</v>
      </c>
      <c r="R105" s="54">
        <v>3303</v>
      </c>
      <c r="S105" s="54">
        <v>6009</v>
      </c>
      <c r="T105" s="54">
        <v>10690</v>
      </c>
      <c r="U105" s="54">
        <v>3560</v>
      </c>
      <c r="W105" s="54">
        <f t="shared" si="152"/>
        <v>71</v>
      </c>
      <c r="X105" s="54">
        <f t="shared" si="153"/>
        <v>3619</v>
      </c>
      <c r="Y105" s="54">
        <f t="shared" si="154"/>
        <v>2067</v>
      </c>
      <c r="Z105" s="54">
        <f t="shared" si="155"/>
        <v>7616</v>
      </c>
      <c r="AA105" s="54">
        <f t="shared" ca="1" si="156"/>
        <v>3560</v>
      </c>
      <c r="AB105" s="45" t="s">
        <v>9</v>
      </c>
      <c r="AD105" s="242">
        <f t="shared" si="135"/>
        <v>0</v>
      </c>
      <c r="AE105" s="242">
        <f t="shared" ca="1" si="136"/>
        <v>0</v>
      </c>
    </row>
    <row r="106" spans="1:31" ht="15.95" customHeight="1" outlineLevel="1" x14ac:dyDescent="0.2">
      <c r="A106" s="63" t="s">
        <v>157</v>
      </c>
      <c r="B106" s="54">
        <v>0</v>
      </c>
      <c r="C106" s="54">
        <v>0</v>
      </c>
      <c r="D106" s="54">
        <v>0</v>
      </c>
      <c r="E106" s="54">
        <v>0</v>
      </c>
      <c r="F106" s="54">
        <v>0</v>
      </c>
      <c r="G106" s="54">
        <v>0</v>
      </c>
      <c r="H106" s="54">
        <v>0</v>
      </c>
      <c r="I106" s="54">
        <v>0</v>
      </c>
      <c r="J106" s="54">
        <v>0</v>
      </c>
      <c r="K106" s="54">
        <v>0</v>
      </c>
      <c r="L106" s="54">
        <v>0</v>
      </c>
      <c r="M106" s="54">
        <v>162895</v>
      </c>
      <c r="N106" s="54">
        <v>64161</v>
      </c>
      <c r="O106" s="54">
        <v>36997</v>
      </c>
      <c r="P106" s="54">
        <v>28221</v>
      </c>
      <c r="Q106" s="54">
        <v>28092</v>
      </c>
      <c r="R106" s="132">
        <v>29045</v>
      </c>
      <c r="S106" s="132">
        <v>28832</v>
      </c>
      <c r="T106" s="54">
        <v>29216</v>
      </c>
      <c r="U106" s="54">
        <v>27930</v>
      </c>
      <c r="W106" s="54">
        <f t="shared" si="152"/>
        <v>0</v>
      </c>
      <c r="X106" s="54">
        <f t="shared" si="153"/>
        <v>0</v>
      </c>
      <c r="Y106" s="54">
        <f t="shared" si="154"/>
        <v>162895</v>
      </c>
      <c r="Z106" s="54">
        <f t="shared" si="155"/>
        <v>28092</v>
      </c>
      <c r="AA106" s="54">
        <f t="shared" ca="1" si="156"/>
        <v>27930</v>
      </c>
      <c r="AB106" s="45" t="s">
        <v>9</v>
      </c>
      <c r="AD106" s="242">
        <f t="shared" si="135"/>
        <v>0</v>
      </c>
      <c r="AE106" s="242">
        <f t="shared" ca="1" si="136"/>
        <v>0</v>
      </c>
    </row>
    <row r="107" spans="1:31" ht="15.95" customHeight="1" outlineLevel="1" x14ac:dyDescent="0.2">
      <c r="A107" s="63" t="s">
        <v>158</v>
      </c>
      <c r="B107" s="54">
        <v>0</v>
      </c>
      <c r="C107" s="54">
        <v>0</v>
      </c>
      <c r="D107" s="54">
        <v>0</v>
      </c>
      <c r="E107" s="54">
        <v>5140</v>
      </c>
      <c r="F107" s="54">
        <v>0</v>
      </c>
      <c r="G107" s="54">
        <v>0</v>
      </c>
      <c r="H107" s="54">
        <v>0</v>
      </c>
      <c r="I107" s="54">
        <v>0</v>
      </c>
      <c r="J107" s="54">
        <v>0</v>
      </c>
      <c r="K107" s="54">
        <v>0</v>
      </c>
      <c r="L107" s="54">
        <v>0</v>
      </c>
      <c r="M107" s="54">
        <v>0</v>
      </c>
      <c r="N107" s="54">
        <v>0</v>
      </c>
      <c r="O107" s="54">
        <v>0</v>
      </c>
      <c r="P107" s="54">
        <v>15550</v>
      </c>
      <c r="Q107" s="54">
        <v>12947</v>
      </c>
      <c r="R107" s="54">
        <v>2947</v>
      </c>
      <c r="S107" s="54">
        <v>2947</v>
      </c>
      <c r="T107" s="54">
        <v>0</v>
      </c>
      <c r="U107" s="54">
        <v>0</v>
      </c>
      <c r="W107" s="54">
        <f t="shared" si="152"/>
        <v>5140</v>
      </c>
      <c r="X107" s="54">
        <f t="shared" si="153"/>
        <v>0</v>
      </c>
      <c r="Y107" s="54">
        <f t="shared" si="154"/>
        <v>0</v>
      </c>
      <c r="Z107" s="54">
        <f t="shared" si="155"/>
        <v>12947</v>
      </c>
      <c r="AA107" s="54">
        <f t="shared" ca="1" si="156"/>
        <v>0</v>
      </c>
      <c r="AB107" s="45" t="s">
        <v>9</v>
      </c>
      <c r="AD107" s="242">
        <f t="shared" si="135"/>
        <v>0</v>
      </c>
      <c r="AE107" s="242">
        <f t="shared" ca="1" si="136"/>
        <v>0</v>
      </c>
    </row>
    <row r="108" spans="1:31" ht="15.95" customHeight="1" outlineLevel="1" x14ac:dyDescent="0.2">
      <c r="A108" s="63" t="s">
        <v>159</v>
      </c>
      <c r="B108" s="54">
        <v>0</v>
      </c>
      <c r="C108" s="54">
        <v>0</v>
      </c>
      <c r="D108" s="54">
        <v>0</v>
      </c>
      <c r="E108" s="54">
        <v>0</v>
      </c>
      <c r="F108" s="54">
        <v>0</v>
      </c>
      <c r="G108" s="54">
        <v>0</v>
      </c>
      <c r="H108" s="54">
        <v>0</v>
      </c>
      <c r="I108" s="54">
        <v>0</v>
      </c>
      <c r="J108" s="54">
        <v>0</v>
      </c>
      <c r="K108" s="54">
        <v>0</v>
      </c>
      <c r="L108" s="54">
        <v>0</v>
      </c>
      <c r="M108" s="54">
        <v>0</v>
      </c>
      <c r="N108" s="54">
        <v>0</v>
      </c>
      <c r="O108" s="54">
        <v>0</v>
      </c>
      <c r="P108" s="54">
        <v>0</v>
      </c>
      <c r="Q108" s="54">
        <v>0</v>
      </c>
      <c r="R108" s="54">
        <v>0</v>
      </c>
      <c r="S108" s="54">
        <v>0</v>
      </c>
      <c r="T108" s="54">
        <v>0</v>
      </c>
      <c r="U108" s="54">
        <v>0</v>
      </c>
      <c r="W108" s="54">
        <f t="shared" si="152"/>
        <v>0</v>
      </c>
      <c r="X108" s="54">
        <f t="shared" si="153"/>
        <v>0</v>
      </c>
      <c r="Y108" s="54">
        <f t="shared" si="154"/>
        <v>0</v>
      </c>
      <c r="Z108" s="54">
        <f t="shared" si="155"/>
        <v>0</v>
      </c>
      <c r="AA108" s="54">
        <f t="shared" ca="1" si="156"/>
        <v>0</v>
      </c>
      <c r="AB108" s="45" t="s">
        <v>9</v>
      </c>
      <c r="AD108" s="242">
        <f t="shared" si="135"/>
        <v>0</v>
      </c>
      <c r="AE108" s="242">
        <f t="shared" ca="1" si="136"/>
        <v>0</v>
      </c>
    </row>
    <row r="109" spans="1:31" ht="15.95" customHeight="1" outlineLevel="1" x14ac:dyDescent="0.2">
      <c r="A109" s="63" t="s">
        <v>160</v>
      </c>
      <c r="B109" s="54">
        <v>0</v>
      </c>
      <c r="C109" s="54">
        <v>0</v>
      </c>
      <c r="D109" s="54">
        <v>0</v>
      </c>
      <c r="E109" s="54">
        <v>0</v>
      </c>
      <c r="F109" s="54">
        <v>0</v>
      </c>
      <c r="G109" s="54">
        <v>0</v>
      </c>
      <c r="H109" s="54">
        <v>0</v>
      </c>
      <c r="I109" s="54">
        <v>0</v>
      </c>
      <c r="J109" s="54">
        <v>0</v>
      </c>
      <c r="K109" s="54">
        <v>0</v>
      </c>
      <c r="L109" s="54">
        <v>0</v>
      </c>
      <c r="M109" s="54">
        <v>41</v>
      </c>
      <c r="N109" s="54">
        <v>323</v>
      </c>
      <c r="O109" s="54">
        <v>544</v>
      </c>
      <c r="P109" s="54">
        <v>671</v>
      </c>
      <c r="Q109" s="54">
        <v>307</v>
      </c>
      <c r="R109" s="54">
        <v>255</v>
      </c>
      <c r="S109" s="54">
        <v>204</v>
      </c>
      <c r="T109" s="54">
        <v>200</v>
      </c>
      <c r="U109" s="54">
        <v>217</v>
      </c>
      <c r="W109" s="54">
        <f t="shared" si="152"/>
        <v>0</v>
      </c>
      <c r="X109" s="54">
        <f t="shared" si="153"/>
        <v>0</v>
      </c>
      <c r="Y109" s="54">
        <f t="shared" si="154"/>
        <v>41</v>
      </c>
      <c r="Z109" s="54">
        <f t="shared" si="155"/>
        <v>307</v>
      </c>
      <c r="AA109" s="54">
        <f t="shared" ca="1" si="156"/>
        <v>217</v>
      </c>
      <c r="AB109" s="45" t="s">
        <v>9</v>
      </c>
      <c r="AD109" s="242">
        <f t="shared" si="135"/>
        <v>0</v>
      </c>
      <c r="AE109" s="242">
        <f t="shared" ca="1" si="136"/>
        <v>0</v>
      </c>
    </row>
    <row r="110" spans="1:31" ht="15.95" customHeight="1" outlineLevel="1" x14ac:dyDescent="0.2">
      <c r="A110" s="63" t="s">
        <v>161</v>
      </c>
      <c r="B110" s="54">
        <v>0</v>
      </c>
      <c r="C110" s="54">
        <v>0</v>
      </c>
      <c r="D110" s="54">
        <v>0</v>
      </c>
      <c r="E110" s="54">
        <v>0</v>
      </c>
      <c r="F110" s="54">
        <v>0</v>
      </c>
      <c r="G110" s="54">
        <v>0</v>
      </c>
      <c r="H110" s="54">
        <v>0</v>
      </c>
      <c r="I110" s="54">
        <v>0</v>
      </c>
      <c r="J110" s="54">
        <v>0</v>
      </c>
      <c r="K110" s="54">
        <v>0</v>
      </c>
      <c r="L110" s="54">
        <v>0</v>
      </c>
      <c r="M110" s="54">
        <v>0</v>
      </c>
      <c r="N110" s="54">
        <v>0</v>
      </c>
      <c r="O110" s="54">
        <v>0</v>
      </c>
      <c r="P110" s="54">
        <v>0</v>
      </c>
      <c r="Q110" s="54">
        <v>0</v>
      </c>
      <c r="R110" s="54">
        <v>0</v>
      </c>
      <c r="S110" s="54">
        <v>0</v>
      </c>
      <c r="T110" s="54">
        <v>0</v>
      </c>
      <c r="U110" s="54">
        <v>0</v>
      </c>
      <c r="W110" s="54">
        <f t="shared" si="152"/>
        <v>0</v>
      </c>
      <c r="X110" s="54">
        <f t="shared" si="153"/>
        <v>0</v>
      </c>
      <c r="Y110" s="54">
        <f t="shared" si="154"/>
        <v>0</v>
      </c>
      <c r="Z110" s="54">
        <f t="shared" si="155"/>
        <v>0</v>
      </c>
      <c r="AA110" s="54">
        <f t="shared" ca="1" si="156"/>
        <v>0</v>
      </c>
      <c r="AB110" s="45" t="s">
        <v>9</v>
      </c>
      <c r="AD110" s="242">
        <f t="shared" si="135"/>
        <v>0</v>
      </c>
      <c r="AE110" s="242">
        <f t="shared" ca="1" si="136"/>
        <v>0</v>
      </c>
    </row>
    <row r="111" spans="1:31" ht="15.95" customHeight="1" outlineLevel="1" x14ac:dyDescent="0.2">
      <c r="A111" s="63" t="s">
        <v>162</v>
      </c>
      <c r="B111" s="54">
        <v>0</v>
      </c>
      <c r="C111" s="54">
        <v>0</v>
      </c>
      <c r="D111" s="54">
        <v>0</v>
      </c>
      <c r="E111" s="54">
        <v>0</v>
      </c>
      <c r="F111" s="54">
        <v>0</v>
      </c>
      <c r="G111" s="54">
        <v>0</v>
      </c>
      <c r="H111" s="54">
        <v>0</v>
      </c>
      <c r="I111" s="54">
        <v>0</v>
      </c>
      <c r="J111" s="54">
        <v>0</v>
      </c>
      <c r="K111" s="54">
        <v>0</v>
      </c>
      <c r="L111" s="54">
        <v>0</v>
      </c>
      <c r="M111" s="54">
        <v>0</v>
      </c>
      <c r="N111" s="54">
        <v>8</v>
      </c>
      <c r="O111" s="54">
        <v>733</v>
      </c>
      <c r="P111" s="54">
        <v>733</v>
      </c>
      <c r="Q111" s="54">
        <v>738</v>
      </c>
      <c r="R111" s="54">
        <v>829</v>
      </c>
      <c r="S111" s="54">
        <v>837</v>
      </c>
      <c r="T111" s="54">
        <v>2696</v>
      </c>
      <c r="U111" s="54">
        <v>2702</v>
      </c>
      <c r="W111" s="54">
        <f t="shared" si="152"/>
        <v>0</v>
      </c>
      <c r="X111" s="54">
        <f t="shared" si="153"/>
        <v>0</v>
      </c>
      <c r="Y111" s="54">
        <f t="shared" si="154"/>
        <v>0</v>
      </c>
      <c r="Z111" s="54">
        <f t="shared" si="155"/>
        <v>738</v>
      </c>
      <c r="AA111" s="54">
        <f t="shared" ca="1" si="156"/>
        <v>2702</v>
      </c>
      <c r="AB111" s="45" t="s">
        <v>9</v>
      </c>
      <c r="AD111" s="242">
        <f t="shared" si="135"/>
        <v>0</v>
      </c>
      <c r="AE111" s="242">
        <f t="shared" ca="1" si="136"/>
        <v>0</v>
      </c>
    </row>
    <row r="112" spans="1:31" ht="15.95" customHeight="1" outlineLevel="1" x14ac:dyDescent="0.2">
      <c r="A112" s="63" t="s">
        <v>163</v>
      </c>
      <c r="B112" s="54">
        <v>0</v>
      </c>
      <c r="C112" s="54">
        <v>0</v>
      </c>
      <c r="D112" s="54">
        <v>0</v>
      </c>
      <c r="E112" s="54">
        <v>-1</v>
      </c>
      <c r="F112" s="54">
        <v>2</v>
      </c>
      <c r="G112" s="54">
        <v>1</v>
      </c>
      <c r="H112" s="54">
        <v>1</v>
      </c>
      <c r="I112" s="54">
        <v>1</v>
      </c>
      <c r="J112" s="54">
        <v>2</v>
      </c>
      <c r="K112" s="54">
        <v>0</v>
      </c>
      <c r="L112" s="54">
        <v>3</v>
      </c>
      <c r="M112" s="54">
        <v>1</v>
      </c>
      <c r="N112" s="54">
        <v>-1</v>
      </c>
      <c r="O112" s="54">
        <v>-4</v>
      </c>
      <c r="P112" s="54">
        <v>2</v>
      </c>
      <c r="Q112" s="54">
        <v>1</v>
      </c>
      <c r="R112" s="54">
        <v>0</v>
      </c>
      <c r="S112" s="54">
        <v>-1</v>
      </c>
      <c r="T112" s="54">
        <v>3</v>
      </c>
      <c r="U112" s="54">
        <v>1</v>
      </c>
      <c r="W112" s="54">
        <f t="shared" si="152"/>
        <v>-1</v>
      </c>
      <c r="X112" s="54">
        <f t="shared" si="153"/>
        <v>1</v>
      </c>
      <c r="Y112" s="54">
        <f t="shared" si="154"/>
        <v>1</v>
      </c>
      <c r="Z112" s="54">
        <f t="shared" si="155"/>
        <v>1</v>
      </c>
      <c r="AA112" s="54">
        <f t="shared" ca="1" si="156"/>
        <v>1</v>
      </c>
      <c r="AB112" s="45" t="s">
        <v>9</v>
      </c>
      <c r="AD112" s="242">
        <f t="shared" si="135"/>
        <v>0</v>
      </c>
      <c r="AE112" s="242">
        <f t="shared" ca="1" si="136"/>
        <v>0</v>
      </c>
    </row>
    <row r="113" spans="1:31" ht="15.95" customHeight="1" outlineLevel="1" x14ac:dyDescent="0.2">
      <c r="A113" s="61" t="s">
        <v>164</v>
      </c>
      <c r="B113" s="62">
        <v>0</v>
      </c>
      <c r="C113" s="62">
        <v>0</v>
      </c>
      <c r="D113" s="62">
        <v>0</v>
      </c>
      <c r="E113" s="62">
        <v>497458</v>
      </c>
      <c r="F113" s="62">
        <v>510580</v>
      </c>
      <c r="G113" s="62">
        <v>513758</v>
      </c>
      <c r="H113" s="62">
        <v>525764</v>
      </c>
      <c r="I113" s="62">
        <f t="shared" ref="I113:N113" si="157">SUM(I114:I125)</f>
        <v>548008</v>
      </c>
      <c r="J113" s="62">
        <f t="shared" si="157"/>
        <v>568662</v>
      </c>
      <c r="K113" s="62">
        <f t="shared" si="157"/>
        <v>591556</v>
      </c>
      <c r="L113" s="62">
        <f t="shared" si="157"/>
        <v>671030</v>
      </c>
      <c r="M113" s="62">
        <f t="shared" si="157"/>
        <v>780010</v>
      </c>
      <c r="N113" s="62">
        <f t="shared" si="157"/>
        <v>654859</v>
      </c>
      <c r="O113" s="62">
        <f t="shared" ref="O113:T113" si="158">SUM(O114:O125)</f>
        <v>685862</v>
      </c>
      <c r="P113" s="62">
        <f t="shared" si="158"/>
        <v>684079</v>
      </c>
      <c r="Q113" s="62">
        <f t="shared" si="158"/>
        <v>696039</v>
      </c>
      <c r="R113" s="62">
        <f t="shared" si="158"/>
        <v>711439</v>
      </c>
      <c r="S113" s="62">
        <f t="shared" si="158"/>
        <v>711751</v>
      </c>
      <c r="T113" s="62">
        <f t="shared" si="158"/>
        <v>715413</v>
      </c>
      <c r="U113" s="62">
        <f t="shared" ref="U113" si="159">SUM(U114:U125)</f>
        <v>722153</v>
      </c>
      <c r="W113" s="62">
        <f t="shared" si="152"/>
        <v>497458</v>
      </c>
      <c r="X113" s="62">
        <f t="shared" si="153"/>
        <v>548008</v>
      </c>
      <c r="Y113" s="62">
        <f t="shared" si="154"/>
        <v>780010</v>
      </c>
      <c r="Z113" s="62">
        <f t="shared" si="155"/>
        <v>696039</v>
      </c>
      <c r="AA113" s="62">
        <f t="shared" ca="1" si="156"/>
        <v>722153</v>
      </c>
      <c r="AB113" s="45" t="s">
        <v>9</v>
      </c>
      <c r="AD113" s="242">
        <f t="shared" si="135"/>
        <v>0</v>
      </c>
      <c r="AE113" s="242">
        <f t="shared" ca="1" si="136"/>
        <v>0</v>
      </c>
    </row>
    <row r="114" spans="1:31" ht="15.95" customHeight="1" outlineLevel="1" x14ac:dyDescent="0.2">
      <c r="A114" s="63" t="s">
        <v>152</v>
      </c>
      <c r="B114" s="54">
        <v>0</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W114" s="54">
        <f t="shared" si="152"/>
        <v>0</v>
      </c>
      <c r="X114" s="54">
        <f t="shared" si="153"/>
        <v>0</v>
      </c>
      <c r="Y114" s="54">
        <f t="shared" si="154"/>
        <v>0</v>
      </c>
      <c r="Z114" s="54">
        <f t="shared" si="155"/>
        <v>0</v>
      </c>
      <c r="AA114" s="54">
        <f t="shared" ca="1" si="156"/>
        <v>0</v>
      </c>
      <c r="AB114" s="45" t="s">
        <v>9</v>
      </c>
      <c r="AD114" s="242">
        <f t="shared" si="135"/>
        <v>0</v>
      </c>
      <c r="AE114" s="242">
        <f t="shared" ca="1" si="136"/>
        <v>0</v>
      </c>
    </row>
    <row r="115" spans="1:31" ht="15.95" customHeight="1" outlineLevel="1" x14ac:dyDescent="0.2">
      <c r="A115" s="63" t="s">
        <v>153</v>
      </c>
      <c r="B115" s="54">
        <v>0</v>
      </c>
      <c r="C115" s="54">
        <v>0</v>
      </c>
      <c r="D115" s="54">
        <v>0</v>
      </c>
      <c r="E115" s="54">
        <v>497458</v>
      </c>
      <c r="F115" s="54">
        <v>510580</v>
      </c>
      <c r="G115" s="54">
        <v>513758</v>
      </c>
      <c r="H115" s="54">
        <v>525764</v>
      </c>
      <c r="I115" s="54">
        <v>548008</v>
      </c>
      <c r="J115" s="54">
        <v>568662</v>
      </c>
      <c r="K115" s="54">
        <v>586456</v>
      </c>
      <c r="L115" s="54">
        <v>610930</v>
      </c>
      <c r="M115" s="54">
        <v>636863</v>
      </c>
      <c r="N115" s="54">
        <v>654848</v>
      </c>
      <c r="O115" s="54">
        <v>674714</v>
      </c>
      <c r="P115" s="54">
        <v>668821</v>
      </c>
      <c r="Q115" s="54">
        <v>676803</v>
      </c>
      <c r="R115" s="132">
        <v>692699</v>
      </c>
      <c r="S115" s="132">
        <v>700920</v>
      </c>
      <c r="T115" s="54">
        <v>704726</v>
      </c>
      <c r="U115" s="54">
        <v>711357</v>
      </c>
      <c r="W115" s="54">
        <f t="shared" si="152"/>
        <v>497458</v>
      </c>
      <c r="X115" s="54">
        <f t="shared" si="153"/>
        <v>548008</v>
      </c>
      <c r="Y115" s="54">
        <f t="shared" si="154"/>
        <v>636863</v>
      </c>
      <c r="Z115" s="54">
        <f t="shared" si="155"/>
        <v>676803</v>
      </c>
      <c r="AA115" s="54">
        <f t="shared" ca="1" si="156"/>
        <v>711357</v>
      </c>
      <c r="AB115" s="45" t="s">
        <v>9</v>
      </c>
      <c r="AD115" s="242">
        <f t="shared" si="135"/>
        <v>0</v>
      </c>
      <c r="AE115" s="242">
        <f t="shared" ca="1" si="136"/>
        <v>0</v>
      </c>
    </row>
    <row r="116" spans="1:31" ht="15.95" customHeight="1" outlineLevel="1" x14ac:dyDescent="0.2">
      <c r="A116" s="63" t="s">
        <v>154</v>
      </c>
      <c r="B116" s="54">
        <v>0</v>
      </c>
      <c r="C116" s="54">
        <v>0</v>
      </c>
      <c r="D116" s="54">
        <v>0</v>
      </c>
      <c r="E116" s="54">
        <v>0</v>
      </c>
      <c r="F116" s="54">
        <v>0</v>
      </c>
      <c r="G116" s="54">
        <v>0</v>
      </c>
      <c r="H116" s="54">
        <v>0</v>
      </c>
      <c r="I116" s="54">
        <v>0</v>
      </c>
      <c r="J116" s="54">
        <v>0</v>
      </c>
      <c r="K116" s="54">
        <v>0</v>
      </c>
      <c r="L116" s="54">
        <v>0</v>
      </c>
      <c r="M116" s="54">
        <v>0</v>
      </c>
      <c r="N116" s="54">
        <v>0</v>
      </c>
      <c r="O116" s="54">
        <v>0</v>
      </c>
      <c r="P116" s="54">
        <v>0</v>
      </c>
      <c r="Q116" s="54">
        <v>0</v>
      </c>
      <c r="R116" s="132">
        <v>0</v>
      </c>
      <c r="S116" s="132">
        <v>0</v>
      </c>
      <c r="T116" s="54">
        <v>0</v>
      </c>
      <c r="U116" s="54">
        <v>0</v>
      </c>
      <c r="W116" s="54">
        <f t="shared" si="152"/>
        <v>0</v>
      </c>
      <c r="X116" s="54">
        <f t="shared" si="153"/>
        <v>0</v>
      </c>
      <c r="Y116" s="54">
        <f t="shared" si="154"/>
        <v>0</v>
      </c>
      <c r="Z116" s="54">
        <f t="shared" si="155"/>
        <v>0</v>
      </c>
      <c r="AA116" s="54">
        <f t="shared" ca="1" si="156"/>
        <v>0</v>
      </c>
      <c r="AB116" s="45" t="s">
        <v>9</v>
      </c>
      <c r="AD116" s="242">
        <f t="shared" si="135"/>
        <v>0</v>
      </c>
      <c r="AE116" s="242">
        <f t="shared" ca="1" si="136"/>
        <v>0</v>
      </c>
    </row>
    <row r="117" spans="1:31" ht="15.95" customHeight="1" outlineLevel="1" x14ac:dyDescent="0.2">
      <c r="A117" s="63" t="s">
        <v>145</v>
      </c>
      <c r="B117" s="54">
        <v>0</v>
      </c>
      <c r="C117" s="54">
        <v>0</v>
      </c>
      <c r="D117" s="54">
        <v>0</v>
      </c>
      <c r="E117" s="54">
        <v>0</v>
      </c>
      <c r="F117" s="54">
        <v>0</v>
      </c>
      <c r="G117" s="54">
        <v>0</v>
      </c>
      <c r="H117" s="54">
        <v>0</v>
      </c>
      <c r="I117" s="54">
        <v>0</v>
      </c>
      <c r="J117" s="54">
        <v>0</v>
      </c>
      <c r="K117" s="54">
        <v>5100</v>
      </c>
      <c r="L117" s="54">
        <v>60100</v>
      </c>
      <c r="M117" s="54">
        <v>143147</v>
      </c>
      <c r="N117" s="54">
        <v>0</v>
      </c>
      <c r="O117" s="54">
        <v>0</v>
      </c>
      <c r="P117" s="54">
        <v>0</v>
      </c>
      <c r="Q117" s="54">
        <v>0</v>
      </c>
      <c r="R117" s="132">
        <v>0</v>
      </c>
      <c r="S117" s="132">
        <v>0</v>
      </c>
      <c r="T117" s="54">
        <v>0</v>
      </c>
      <c r="U117" s="54">
        <v>0</v>
      </c>
      <c r="W117" s="54">
        <f t="shared" si="152"/>
        <v>0</v>
      </c>
      <c r="X117" s="54">
        <f t="shared" si="153"/>
        <v>0</v>
      </c>
      <c r="Y117" s="54">
        <f t="shared" si="154"/>
        <v>143147</v>
      </c>
      <c r="Z117" s="54">
        <f t="shared" si="155"/>
        <v>0</v>
      </c>
      <c r="AA117" s="54">
        <f t="shared" ca="1" si="156"/>
        <v>0</v>
      </c>
      <c r="AB117" s="45" t="s">
        <v>9</v>
      </c>
      <c r="AD117" s="242">
        <f t="shared" si="135"/>
        <v>0</v>
      </c>
      <c r="AE117" s="242">
        <f t="shared" ca="1" si="136"/>
        <v>0</v>
      </c>
    </row>
    <row r="118" spans="1:31" ht="15.95" customHeight="1" outlineLevel="1" x14ac:dyDescent="0.2">
      <c r="A118" s="63" t="s">
        <v>156</v>
      </c>
      <c r="B118" s="54">
        <v>0</v>
      </c>
      <c r="C118" s="54">
        <v>0</v>
      </c>
      <c r="D118" s="54">
        <v>0</v>
      </c>
      <c r="E118" s="54">
        <v>0</v>
      </c>
      <c r="F118" s="54">
        <v>0</v>
      </c>
      <c r="G118" s="54">
        <v>0</v>
      </c>
      <c r="H118" s="54">
        <v>0</v>
      </c>
      <c r="I118" s="54">
        <v>0</v>
      </c>
      <c r="J118" s="54">
        <v>0</v>
      </c>
      <c r="K118" s="54">
        <v>0</v>
      </c>
      <c r="L118" s="54">
        <v>0</v>
      </c>
      <c r="M118" s="54">
        <v>0</v>
      </c>
      <c r="N118" s="54">
        <v>0</v>
      </c>
      <c r="O118" s="54">
        <v>0</v>
      </c>
      <c r="P118" s="54">
        <v>0</v>
      </c>
      <c r="Q118" s="54">
        <v>0</v>
      </c>
      <c r="R118" s="132">
        <v>0</v>
      </c>
      <c r="S118" s="132">
        <v>0</v>
      </c>
      <c r="T118" s="54">
        <v>0</v>
      </c>
      <c r="U118" s="54">
        <v>0</v>
      </c>
      <c r="W118" s="54">
        <f t="shared" si="152"/>
        <v>0</v>
      </c>
      <c r="X118" s="54">
        <f t="shared" si="153"/>
        <v>0</v>
      </c>
      <c r="Y118" s="54">
        <f t="shared" si="154"/>
        <v>0</v>
      </c>
      <c r="Z118" s="54">
        <f t="shared" si="155"/>
        <v>0</v>
      </c>
      <c r="AA118" s="54">
        <f t="shared" ca="1" si="156"/>
        <v>0</v>
      </c>
      <c r="AB118" s="45" t="s">
        <v>9</v>
      </c>
      <c r="AD118" s="242">
        <f t="shared" si="135"/>
        <v>0</v>
      </c>
      <c r="AE118" s="242">
        <f t="shared" ca="1" si="136"/>
        <v>0</v>
      </c>
    </row>
    <row r="119" spans="1:31" ht="15.95" customHeight="1" outlineLevel="1" x14ac:dyDescent="0.2">
      <c r="A119" s="63" t="s">
        <v>146</v>
      </c>
      <c r="B119" s="54">
        <v>0</v>
      </c>
      <c r="C119" s="54">
        <v>0</v>
      </c>
      <c r="D119" s="54">
        <v>0</v>
      </c>
      <c r="E119" s="54">
        <v>0</v>
      </c>
      <c r="F119" s="54">
        <v>0</v>
      </c>
      <c r="G119" s="54">
        <v>0</v>
      </c>
      <c r="H119" s="54">
        <v>0</v>
      </c>
      <c r="I119" s="54">
        <v>0</v>
      </c>
      <c r="J119" s="54">
        <v>0</v>
      </c>
      <c r="K119" s="54">
        <v>0</v>
      </c>
      <c r="L119" s="54">
        <v>0</v>
      </c>
      <c r="M119" s="54">
        <v>0</v>
      </c>
      <c r="N119" s="54">
        <v>0</v>
      </c>
      <c r="O119" s="54">
        <v>0</v>
      </c>
      <c r="P119" s="54">
        <v>0</v>
      </c>
      <c r="Q119" s="54">
        <v>0</v>
      </c>
      <c r="R119" s="132">
        <v>0</v>
      </c>
      <c r="S119" s="132">
        <v>0</v>
      </c>
      <c r="T119" s="54">
        <v>0</v>
      </c>
      <c r="U119" s="54">
        <v>0</v>
      </c>
      <c r="W119" s="54">
        <f t="shared" si="152"/>
        <v>0</v>
      </c>
      <c r="X119" s="54">
        <f t="shared" si="153"/>
        <v>0</v>
      </c>
      <c r="Y119" s="54">
        <f t="shared" si="154"/>
        <v>0</v>
      </c>
      <c r="Z119" s="54">
        <f t="shared" si="155"/>
        <v>0</v>
      </c>
      <c r="AA119" s="54">
        <f t="shared" ca="1" si="156"/>
        <v>0</v>
      </c>
      <c r="AB119" s="45" t="s">
        <v>9</v>
      </c>
      <c r="AD119" s="242">
        <f t="shared" si="135"/>
        <v>0</v>
      </c>
      <c r="AE119" s="242">
        <f t="shared" ca="1" si="136"/>
        <v>0</v>
      </c>
    </row>
    <row r="120" spans="1:31" ht="15.95" customHeight="1" outlineLevel="1" x14ac:dyDescent="0.2">
      <c r="A120" s="63" t="s">
        <v>161</v>
      </c>
      <c r="B120" s="54">
        <v>0</v>
      </c>
      <c r="C120" s="54">
        <v>0</v>
      </c>
      <c r="D120" s="54">
        <v>0</v>
      </c>
      <c r="E120" s="54">
        <v>0</v>
      </c>
      <c r="F120" s="54">
        <v>0</v>
      </c>
      <c r="G120" s="54">
        <v>0</v>
      </c>
      <c r="H120" s="54">
        <v>0</v>
      </c>
      <c r="I120" s="54">
        <v>0</v>
      </c>
      <c r="J120" s="54">
        <v>0</v>
      </c>
      <c r="K120" s="54">
        <v>0</v>
      </c>
      <c r="L120" s="54">
        <v>0</v>
      </c>
      <c r="M120" s="54">
        <v>0</v>
      </c>
      <c r="N120" s="54">
        <v>11</v>
      </c>
      <c r="O120" s="54">
        <v>11</v>
      </c>
      <c r="P120" s="54">
        <v>11</v>
      </c>
      <c r="Q120" s="54">
        <v>0</v>
      </c>
      <c r="R120" s="132">
        <v>0</v>
      </c>
      <c r="S120" s="132">
        <v>6</v>
      </c>
      <c r="T120" s="54">
        <v>6</v>
      </c>
      <c r="U120" s="54">
        <v>6</v>
      </c>
      <c r="W120" s="54">
        <f t="shared" si="152"/>
        <v>0</v>
      </c>
      <c r="X120" s="54">
        <f t="shared" si="153"/>
        <v>0</v>
      </c>
      <c r="Y120" s="54">
        <f t="shared" si="154"/>
        <v>0</v>
      </c>
      <c r="Z120" s="54">
        <f t="shared" si="155"/>
        <v>0</v>
      </c>
      <c r="AA120" s="54">
        <f t="shared" ca="1" si="156"/>
        <v>6</v>
      </c>
      <c r="AB120" s="45" t="s">
        <v>9</v>
      </c>
      <c r="AD120" s="242">
        <f t="shared" si="135"/>
        <v>0</v>
      </c>
      <c r="AE120" s="242">
        <f t="shared" ca="1" si="136"/>
        <v>0</v>
      </c>
    </row>
    <row r="121" spans="1:31" ht="15.95" customHeight="1" outlineLevel="1" x14ac:dyDescent="0.2">
      <c r="A121" s="63" t="s">
        <v>162</v>
      </c>
      <c r="B121" s="54">
        <v>0</v>
      </c>
      <c r="C121" s="54">
        <v>0</v>
      </c>
      <c r="D121" s="54">
        <v>0</v>
      </c>
      <c r="E121" s="54">
        <v>0</v>
      </c>
      <c r="F121" s="54">
        <v>0</v>
      </c>
      <c r="G121" s="54">
        <v>0</v>
      </c>
      <c r="H121" s="54">
        <v>0</v>
      </c>
      <c r="I121" s="54">
        <v>0</v>
      </c>
      <c r="J121" s="54">
        <v>0</v>
      </c>
      <c r="K121" s="54">
        <v>0</v>
      </c>
      <c r="L121" s="54">
        <v>0</v>
      </c>
      <c r="M121" s="54">
        <v>0</v>
      </c>
      <c r="N121" s="54">
        <v>0</v>
      </c>
      <c r="O121" s="54">
        <v>0</v>
      </c>
      <c r="P121" s="54">
        <v>1752</v>
      </c>
      <c r="Q121" s="54">
        <v>5322</v>
      </c>
      <c r="R121" s="133">
        <v>8019</v>
      </c>
      <c r="S121" s="133">
        <v>0</v>
      </c>
      <c r="T121" s="54">
        <v>0</v>
      </c>
      <c r="U121" s="54">
        <v>0</v>
      </c>
      <c r="W121" s="54">
        <f t="shared" si="152"/>
        <v>0</v>
      </c>
      <c r="X121" s="54">
        <f t="shared" si="153"/>
        <v>0</v>
      </c>
      <c r="Y121" s="54">
        <f t="shared" si="154"/>
        <v>0</v>
      </c>
      <c r="Z121" s="54">
        <f t="shared" si="155"/>
        <v>5322</v>
      </c>
      <c r="AA121" s="54">
        <f t="shared" ca="1" si="156"/>
        <v>0</v>
      </c>
      <c r="AB121" s="45" t="s">
        <v>9</v>
      </c>
      <c r="AD121" s="242">
        <f t="shared" si="135"/>
        <v>0</v>
      </c>
      <c r="AE121" s="242">
        <f t="shared" ca="1" si="136"/>
        <v>0</v>
      </c>
    </row>
    <row r="122" spans="1:31" ht="15.95" customHeight="1" outlineLevel="1" x14ac:dyDescent="0.2">
      <c r="A122" s="63" t="s">
        <v>159</v>
      </c>
      <c r="B122" s="54">
        <v>0</v>
      </c>
      <c r="C122" s="54">
        <v>0</v>
      </c>
      <c r="D122" s="54">
        <v>0</v>
      </c>
      <c r="E122" s="54">
        <v>0</v>
      </c>
      <c r="F122" s="54">
        <v>0</v>
      </c>
      <c r="G122" s="54">
        <v>0</v>
      </c>
      <c r="H122" s="54">
        <v>0</v>
      </c>
      <c r="I122" s="54">
        <v>0</v>
      </c>
      <c r="J122" s="54">
        <v>0</v>
      </c>
      <c r="K122" s="54">
        <v>0</v>
      </c>
      <c r="L122" s="54">
        <v>0</v>
      </c>
      <c r="M122" s="54">
        <v>0</v>
      </c>
      <c r="N122" s="54">
        <v>0</v>
      </c>
      <c r="O122" s="54">
        <v>0</v>
      </c>
      <c r="P122" s="54">
        <v>0</v>
      </c>
      <c r="Q122" s="54">
        <v>0</v>
      </c>
      <c r="R122" s="132">
        <v>0</v>
      </c>
      <c r="S122" s="132">
        <v>0</v>
      </c>
      <c r="T122" s="54">
        <v>0</v>
      </c>
      <c r="U122" s="54">
        <v>0</v>
      </c>
      <c r="W122" s="54">
        <f t="shared" si="152"/>
        <v>0</v>
      </c>
      <c r="X122" s="54">
        <f t="shared" si="153"/>
        <v>0</v>
      </c>
      <c r="Y122" s="54">
        <f t="shared" si="154"/>
        <v>0</v>
      </c>
      <c r="Z122" s="54">
        <f t="shared" si="155"/>
        <v>0</v>
      </c>
      <c r="AA122" s="54">
        <f t="shared" ca="1" si="156"/>
        <v>0</v>
      </c>
      <c r="AB122" s="45" t="s">
        <v>9</v>
      </c>
      <c r="AD122" s="242">
        <f t="shared" si="135"/>
        <v>0</v>
      </c>
      <c r="AE122" s="242">
        <f t="shared" ca="1" si="136"/>
        <v>0</v>
      </c>
    </row>
    <row r="123" spans="1:31" ht="15.95" customHeight="1" outlineLevel="1" x14ac:dyDescent="0.2">
      <c r="A123" s="63" t="s">
        <v>160</v>
      </c>
      <c r="B123" s="54">
        <v>0</v>
      </c>
      <c r="C123" s="54">
        <v>0</v>
      </c>
      <c r="D123" s="54">
        <v>0</v>
      </c>
      <c r="E123" s="54">
        <v>0</v>
      </c>
      <c r="F123" s="54">
        <v>0</v>
      </c>
      <c r="G123" s="54">
        <v>0</v>
      </c>
      <c r="H123" s="54">
        <v>0</v>
      </c>
      <c r="I123" s="54">
        <v>0</v>
      </c>
      <c r="J123" s="54">
        <v>0</v>
      </c>
      <c r="K123" s="54">
        <v>0</v>
      </c>
      <c r="L123" s="54">
        <v>0</v>
      </c>
      <c r="M123" s="54">
        <v>0</v>
      </c>
      <c r="N123" s="54">
        <v>0</v>
      </c>
      <c r="O123" s="54">
        <v>0</v>
      </c>
      <c r="P123" s="54">
        <v>0</v>
      </c>
      <c r="Q123" s="54">
        <v>0</v>
      </c>
      <c r="R123" s="132">
        <v>0</v>
      </c>
      <c r="S123" s="132">
        <v>620</v>
      </c>
      <c r="T123" s="54">
        <v>720</v>
      </c>
      <c r="U123" s="54">
        <v>833</v>
      </c>
      <c r="W123" s="54">
        <f t="shared" si="152"/>
        <v>0</v>
      </c>
      <c r="X123" s="54">
        <f t="shared" si="153"/>
        <v>0</v>
      </c>
      <c r="Y123" s="54">
        <f t="shared" si="154"/>
        <v>0</v>
      </c>
      <c r="Z123" s="54">
        <f t="shared" si="155"/>
        <v>0</v>
      </c>
      <c r="AA123" s="54">
        <f t="shared" ca="1" si="156"/>
        <v>833</v>
      </c>
      <c r="AB123" s="45" t="s">
        <v>9</v>
      </c>
      <c r="AD123" s="242">
        <f t="shared" si="135"/>
        <v>0</v>
      </c>
      <c r="AE123" s="242">
        <f t="shared" ca="1" si="136"/>
        <v>0</v>
      </c>
    </row>
    <row r="124" spans="1:31" ht="15.95" customHeight="1" outlineLevel="1" x14ac:dyDescent="0.2">
      <c r="A124" s="63" t="s">
        <v>157</v>
      </c>
      <c r="B124" s="54">
        <v>0</v>
      </c>
      <c r="C124" s="54">
        <v>0</v>
      </c>
      <c r="D124" s="54">
        <v>0</v>
      </c>
      <c r="E124" s="54">
        <v>0</v>
      </c>
      <c r="F124" s="54">
        <v>0</v>
      </c>
      <c r="G124" s="54">
        <v>0</v>
      </c>
      <c r="H124" s="54">
        <v>0</v>
      </c>
      <c r="I124" s="54">
        <v>0</v>
      </c>
      <c r="J124" s="54">
        <v>0</v>
      </c>
      <c r="K124" s="54">
        <v>0</v>
      </c>
      <c r="L124" s="54">
        <v>0</v>
      </c>
      <c r="M124" s="54">
        <v>0</v>
      </c>
      <c r="N124" s="54">
        <v>0</v>
      </c>
      <c r="O124" s="54">
        <v>11137</v>
      </c>
      <c r="P124" s="54">
        <v>13495</v>
      </c>
      <c r="Q124" s="54">
        <v>13495</v>
      </c>
      <c r="R124" s="132">
        <v>10209</v>
      </c>
      <c r="S124" s="132">
        <v>10205</v>
      </c>
      <c r="T124" s="54">
        <v>9961</v>
      </c>
      <c r="U124" s="54">
        <v>9957</v>
      </c>
      <c r="W124" s="54">
        <f t="shared" si="152"/>
        <v>0</v>
      </c>
      <c r="X124" s="54">
        <f t="shared" si="153"/>
        <v>0</v>
      </c>
      <c r="Y124" s="54">
        <f t="shared" si="154"/>
        <v>0</v>
      </c>
      <c r="Z124" s="54">
        <f t="shared" si="155"/>
        <v>13495</v>
      </c>
      <c r="AA124" s="54">
        <f t="shared" ca="1" si="156"/>
        <v>9957</v>
      </c>
      <c r="AB124" s="45" t="s">
        <v>9</v>
      </c>
      <c r="AD124" s="242">
        <f t="shared" si="135"/>
        <v>0</v>
      </c>
      <c r="AE124" s="242">
        <f t="shared" ca="1" si="136"/>
        <v>0</v>
      </c>
    </row>
    <row r="125" spans="1:31" ht="15.95" customHeight="1" outlineLevel="1" x14ac:dyDescent="0.2">
      <c r="A125" s="63" t="s">
        <v>163</v>
      </c>
      <c r="B125" s="54">
        <v>0</v>
      </c>
      <c r="C125" s="54">
        <v>0</v>
      </c>
      <c r="D125" s="54">
        <v>0</v>
      </c>
      <c r="E125" s="54">
        <v>0</v>
      </c>
      <c r="F125" s="54">
        <v>0</v>
      </c>
      <c r="G125" s="54">
        <v>0</v>
      </c>
      <c r="H125" s="54">
        <v>0</v>
      </c>
      <c r="I125" s="54">
        <v>0</v>
      </c>
      <c r="J125" s="54">
        <v>0</v>
      </c>
      <c r="K125" s="54">
        <v>0</v>
      </c>
      <c r="L125" s="54">
        <v>0</v>
      </c>
      <c r="M125" s="54">
        <v>0</v>
      </c>
      <c r="N125" s="54">
        <v>0</v>
      </c>
      <c r="O125" s="54">
        <v>0</v>
      </c>
      <c r="P125" s="54">
        <v>0</v>
      </c>
      <c r="Q125" s="54">
        <v>419</v>
      </c>
      <c r="R125" s="54">
        <v>512</v>
      </c>
      <c r="S125" s="54">
        <v>0</v>
      </c>
      <c r="T125" s="54">
        <v>0</v>
      </c>
      <c r="U125" s="54">
        <v>0</v>
      </c>
      <c r="W125" s="54">
        <f t="shared" si="152"/>
        <v>0</v>
      </c>
      <c r="X125" s="54">
        <f t="shared" si="153"/>
        <v>0</v>
      </c>
      <c r="Y125" s="54">
        <f t="shared" si="154"/>
        <v>0</v>
      </c>
      <c r="Z125" s="54">
        <f t="shared" si="155"/>
        <v>419</v>
      </c>
      <c r="AA125" s="54">
        <f t="shared" ca="1" si="156"/>
        <v>0</v>
      </c>
      <c r="AB125" s="45" t="s">
        <v>9</v>
      </c>
      <c r="AD125" s="242">
        <f t="shared" si="135"/>
        <v>0</v>
      </c>
      <c r="AE125" s="242">
        <f t="shared" ca="1" si="136"/>
        <v>0</v>
      </c>
    </row>
    <row r="126" spans="1:31" ht="15.95" customHeight="1" outlineLevel="1" x14ac:dyDescent="0.2">
      <c r="A126" s="61" t="s">
        <v>165</v>
      </c>
      <c r="B126" s="62">
        <v>23592</v>
      </c>
      <c r="C126" s="62">
        <v>37580</v>
      </c>
      <c r="D126" s="62">
        <v>37571</v>
      </c>
      <c r="E126" s="62">
        <v>32422</v>
      </c>
      <c r="F126" s="62">
        <v>37562</v>
      </c>
      <c r="G126" s="62">
        <v>37483</v>
      </c>
      <c r="H126" s="62">
        <v>37483</v>
      </c>
      <c r="I126" s="62">
        <f t="shared" ref="I126:N126" si="160">SUM(I127:I132)</f>
        <v>37408</v>
      </c>
      <c r="J126" s="62">
        <f t="shared" si="160"/>
        <v>37407</v>
      </c>
      <c r="K126" s="62">
        <f t="shared" si="160"/>
        <v>52232</v>
      </c>
      <c r="L126" s="62">
        <f t="shared" si="160"/>
        <v>52187</v>
      </c>
      <c r="M126" s="62">
        <f t="shared" si="160"/>
        <v>53774</v>
      </c>
      <c r="N126" s="62">
        <f t="shared" si="160"/>
        <v>234768</v>
      </c>
      <c r="O126" s="62">
        <f t="shared" ref="O126:P126" si="161">SUM(O127:O132)</f>
        <v>227530</v>
      </c>
      <c r="P126" s="62">
        <f t="shared" si="161"/>
        <v>234041</v>
      </c>
      <c r="Q126" s="62">
        <f t="shared" ref="Q126:T126" si="162">SUM(Q127:Q133)</f>
        <v>225732</v>
      </c>
      <c r="R126" s="62">
        <f t="shared" si="162"/>
        <v>211893</v>
      </c>
      <c r="S126" s="62">
        <f t="shared" si="162"/>
        <v>218726</v>
      </c>
      <c r="T126" s="62">
        <f t="shared" si="162"/>
        <v>212370</v>
      </c>
      <c r="U126" s="62">
        <f t="shared" ref="U126" si="163">SUM(U127:U133)</f>
        <v>169302</v>
      </c>
      <c r="W126" s="62">
        <f t="shared" si="152"/>
        <v>32422</v>
      </c>
      <c r="X126" s="62">
        <f t="shared" si="153"/>
        <v>37408</v>
      </c>
      <c r="Y126" s="62">
        <f t="shared" si="154"/>
        <v>53774</v>
      </c>
      <c r="Z126" s="62">
        <f t="shared" si="155"/>
        <v>225732</v>
      </c>
      <c r="AA126" s="62">
        <f t="shared" ca="1" si="156"/>
        <v>169302</v>
      </c>
      <c r="AB126" s="45" t="s">
        <v>9</v>
      </c>
      <c r="AD126" s="242">
        <f t="shared" si="135"/>
        <v>0</v>
      </c>
      <c r="AE126" s="242">
        <f t="shared" ca="1" si="136"/>
        <v>0</v>
      </c>
    </row>
    <row r="127" spans="1:31" ht="15.95" customHeight="1" outlineLevel="1" x14ac:dyDescent="0.2">
      <c r="A127" s="63" t="s">
        <v>166</v>
      </c>
      <c r="B127" s="54">
        <v>23632</v>
      </c>
      <c r="C127" s="54">
        <v>37632</v>
      </c>
      <c r="D127" s="54">
        <v>37632</v>
      </c>
      <c r="E127" s="54">
        <v>37632</v>
      </c>
      <c r="F127" s="54">
        <v>37632</v>
      </c>
      <c r="G127" s="54">
        <v>37632</v>
      </c>
      <c r="H127" s="54">
        <v>37632</v>
      </c>
      <c r="I127" s="54">
        <v>37632</v>
      </c>
      <c r="J127" s="54">
        <v>37632</v>
      </c>
      <c r="K127" s="54">
        <v>37632</v>
      </c>
      <c r="L127" s="54">
        <v>37632</v>
      </c>
      <c r="M127" s="54">
        <v>37632</v>
      </c>
      <c r="N127" s="54">
        <v>222145</v>
      </c>
      <c r="O127" s="54">
        <v>222145</v>
      </c>
      <c r="P127" s="54">
        <v>222145</v>
      </c>
      <c r="Q127" s="54">
        <v>222145</v>
      </c>
      <c r="R127" s="54">
        <v>222145</v>
      </c>
      <c r="S127" s="54">
        <v>222145</v>
      </c>
      <c r="T127" s="54">
        <v>222145</v>
      </c>
      <c r="U127" s="54">
        <v>222145</v>
      </c>
      <c r="W127" s="54">
        <f t="shared" si="152"/>
        <v>37632</v>
      </c>
      <c r="X127" s="54">
        <f t="shared" si="153"/>
        <v>37632</v>
      </c>
      <c r="Y127" s="54">
        <f t="shared" si="154"/>
        <v>37632</v>
      </c>
      <c r="Z127" s="54">
        <f t="shared" si="155"/>
        <v>222145</v>
      </c>
      <c r="AA127" s="54">
        <f t="shared" ca="1" si="156"/>
        <v>222145</v>
      </c>
      <c r="AB127" s="45" t="s">
        <v>9</v>
      </c>
      <c r="AD127" s="242">
        <f t="shared" si="135"/>
        <v>0</v>
      </c>
      <c r="AE127" s="242">
        <f t="shared" ca="1" si="136"/>
        <v>0</v>
      </c>
    </row>
    <row r="128" spans="1:31" ht="15.95" customHeight="1" outlineLevel="1" x14ac:dyDescent="0.25">
      <c r="A128" s="63" t="s">
        <v>167</v>
      </c>
      <c r="B128" s="54">
        <v>0</v>
      </c>
      <c r="C128" s="54">
        <v>0</v>
      </c>
      <c r="D128" s="54">
        <v>0</v>
      </c>
      <c r="E128" s="54">
        <v>0</v>
      </c>
      <c r="F128" s="54">
        <v>0</v>
      </c>
      <c r="G128" s="54">
        <v>0</v>
      </c>
      <c r="H128" s="54">
        <v>0</v>
      </c>
      <c r="I128" s="54">
        <v>0</v>
      </c>
      <c r="J128" s="54">
        <v>0</v>
      </c>
      <c r="K128" s="54">
        <v>0</v>
      </c>
      <c r="L128" s="54">
        <v>0</v>
      </c>
      <c r="M128" s="54">
        <v>0</v>
      </c>
      <c r="N128" s="54">
        <v>0</v>
      </c>
      <c r="O128" s="54">
        <v>0</v>
      </c>
      <c r="P128" s="54">
        <v>0</v>
      </c>
      <c r="Q128" s="54">
        <v>0</v>
      </c>
      <c r="R128" s="131">
        <v>0</v>
      </c>
      <c r="S128" s="131">
        <v>0</v>
      </c>
      <c r="T128" s="54">
        <v>0</v>
      </c>
      <c r="U128" s="54">
        <v>0</v>
      </c>
      <c r="W128" s="54">
        <f t="shared" si="152"/>
        <v>0</v>
      </c>
      <c r="X128" s="54">
        <f t="shared" si="153"/>
        <v>0</v>
      </c>
      <c r="Y128" s="54">
        <f t="shared" si="154"/>
        <v>0</v>
      </c>
      <c r="Z128" s="54">
        <f t="shared" si="155"/>
        <v>0</v>
      </c>
      <c r="AA128" s="54">
        <f t="shared" ca="1" si="156"/>
        <v>0</v>
      </c>
      <c r="AB128" s="45" t="s">
        <v>9</v>
      </c>
      <c r="AD128" s="242">
        <f t="shared" si="135"/>
        <v>0</v>
      </c>
      <c r="AE128" s="242">
        <f t="shared" ca="1" si="136"/>
        <v>0</v>
      </c>
    </row>
    <row r="129" spans="1:31" ht="15.95" customHeight="1" outlineLevel="1" x14ac:dyDescent="0.25">
      <c r="A129" s="63" t="s">
        <v>145</v>
      </c>
      <c r="B129" s="54">
        <v>0</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131">
        <v>0</v>
      </c>
      <c r="S129" s="131">
        <v>0</v>
      </c>
      <c r="T129" s="54">
        <v>0</v>
      </c>
      <c r="U129" s="54">
        <v>0</v>
      </c>
      <c r="W129" s="54">
        <f t="shared" si="152"/>
        <v>0</v>
      </c>
      <c r="X129" s="54">
        <f t="shared" si="153"/>
        <v>0</v>
      </c>
      <c r="Y129" s="54">
        <f t="shared" si="154"/>
        <v>0</v>
      </c>
      <c r="Z129" s="54">
        <f t="shared" si="155"/>
        <v>0</v>
      </c>
      <c r="AA129" s="54">
        <f t="shared" ca="1" si="156"/>
        <v>0</v>
      </c>
      <c r="AB129" s="45" t="s">
        <v>9</v>
      </c>
      <c r="AD129" s="242">
        <f t="shared" si="135"/>
        <v>0</v>
      </c>
      <c r="AE129" s="242">
        <f t="shared" ca="1" si="136"/>
        <v>0</v>
      </c>
    </row>
    <row r="130" spans="1:31" ht="15.95" customHeight="1" outlineLevel="1" x14ac:dyDescent="0.25">
      <c r="A130" s="63" t="s">
        <v>168</v>
      </c>
      <c r="B130" s="54">
        <v>0</v>
      </c>
      <c r="C130" s="54">
        <v>0</v>
      </c>
      <c r="D130" s="54">
        <v>0</v>
      </c>
      <c r="E130" s="54">
        <v>0</v>
      </c>
      <c r="F130" s="54">
        <v>0</v>
      </c>
      <c r="G130" s="54">
        <v>0</v>
      </c>
      <c r="H130" s="54">
        <v>0</v>
      </c>
      <c r="I130" s="54">
        <v>0</v>
      </c>
      <c r="J130" s="54">
        <v>0</v>
      </c>
      <c r="K130" s="54">
        <v>0</v>
      </c>
      <c r="L130" s="54">
        <v>0</v>
      </c>
      <c r="M130" s="54">
        <v>0</v>
      </c>
      <c r="N130" s="54">
        <v>0</v>
      </c>
      <c r="O130" s="54">
        <v>0</v>
      </c>
      <c r="P130" s="54">
        <v>0</v>
      </c>
      <c r="Q130" s="54">
        <v>0</v>
      </c>
      <c r="R130" s="131">
        <v>0</v>
      </c>
      <c r="S130" s="131">
        <v>0</v>
      </c>
      <c r="T130" s="54">
        <v>0</v>
      </c>
      <c r="U130" s="54">
        <v>0</v>
      </c>
      <c r="W130" s="54">
        <f t="shared" si="152"/>
        <v>0</v>
      </c>
      <c r="X130" s="54">
        <f t="shared" si="153"/>
        <v>0</v>
      </c>
      <c r="Y130" s="54">
        <f t="shared" si="154"/>
        <v>0</v>
      </c>
      <c r="Z130" s="54">
        <f t="shared" si="155"/>
        <v>0</v>
      </c>
      <c r="AA130" s="54">
        <f t="shared" ca="1" si="156"/>
        <v>0</v>
      </c>
      <c r="AB130" s="45" t="s">
        <v>9</v>
      </c>
      <c r="AD130" s="242">
        <f t="shared" si="135"/>
        <v>0</v>
      </c>
      <c r="AE130" s="242">
        <f t="shared" ca="1" si="136"/>
        <v>0</v>
      </c>
    </row>
    <row r="131" spans="1:31" ht="15.95" customHeight="1" outlineLevel="1" x14ac:dyDescent="0.2">
      <c r="A131" s="63" t="s">
        <v>169</v>
      </c>
      <c r="B131" s="54">
        <v>-40</v>
      </c>
      <c r="C131" s="54">
        <v>-40</v>
      </c>
      <c r="D131" s="54">
        <v>-40</v>
      </c>
      <c r="E131" s="54">
        <v>1111</v>
      </c>
      <c r="F131" s="54">
        <v>6251</v>
      </c>
      <c r="G131" s="54">
        <v>-70</v>
      </c>
      <c r="H131" s="54">
        <v>-70</v>
      </c>
      <c r="I131" s="54">
        <v>-224</v>
      </c>
      <c r="J131" s="54">
        <v>-224</v>
      </c>
      <c r="K131" s="54">
        <v>-224</v>
      </c>
      <c r="L131" s="54">
        <v>-224</v>
      </c>
      <c r="M131" s="54">
        <v>16141</v>
      </c>
      <c r="N131" s="54">
        <v>16141</v>
      </c>
      <c r="O131" s="54">
        <v>16141</v>
      </c>
      <c r="P131" s="54">
        <v>590</v>
      </c>
      <c r="Q131" s="54">
        <v>3587</v>
      </c>
      <c r="R131" s="54">
        <v>-10849</v>
      </c>
      <c r="S131" s="54">
        <v>-10849</v>
      </c>
      <c r="T131" s="54">
        <v>-26399</v>
      </c>
      <c r="U131" s="54">
        <v>-52843</v>
      </c>
      <c r="W131" s="54">
        <f t="shared" si="152"/>
        <v>1111</v>
      </c>
      <c r="X131" s="54">
        <f t="shared" si="153"/>
        <v>-224</v>
      </c>
      <c r="Y131" s="54">
        <f t="shared" si="154"/>
        <v>16141</v>
      </c>
      <c r="Z131" s="54">
        <f t="shared" si="155"/>
        <v>3587</v>
      </c>
      <c r="AA131" s="54">
        <f t="shared" ca="1" si="156"/>
        <v>-52843</v>
      </c>
      <c r="AB131" s="45" t="s">
        <v>9</v>
      </c>
      <c r="AD131" s="242">
        <f t="shared" si="135"/>
        <v>0</v>
      </c>
      <c r="AE131" s="242">
        <f t="shared" ca="1" si="136"/>
        <v>0</v>
      </c>
    </row>
    <row r="132" spans="1:31" ht="15.95" customHeight="1" outlineLevel="1" x14ac:dyDescent="0.2">
      <c r="A132" s="63" t="s">
        <v>170</v>
      </c>
      <c r="B132" s="54">
        <v>0</v>
      </c>
      <c r="C132" s="54">
        <v>-12</v>
      </c>
      <c r="D132" s="54">
        <v>-21</v>
      </c>
      <c r="E132" s="54">
        <v>-6321</v>
      </c>
      <c r="F132" s="54">
        <v>-6321</v>
      </c>
      <c r="G132" s="54">
        <v>-79</v>
      </c>
      <c r="H132" s="54">
        <v>-79</v>
      </c>
      <c r="I132" s="54">
        <v>0</v>
      </c>
      <c r="J132" s="54">
        <v>-1</v>
      </c>
      <c r="K132" s="54">
        <v>14824</v>
      </c>
      <c r="L132" s="54">
        <v>14779</v>
      </c>
      <c r="M132" s="54">
        <v>1</v>
      </c>
      <c r="N132" s="54">
        <v>-3518</v>
      </c>
      <c r="O132" s="54">
        <v>-10756</v>
      </c>
      <c r="P132" s="54">
        <v>11306</v>
      </c>
      <c r="Q132" s="54">
        <v>0</v>
      </c>
      <c r="R132" s="54">
        <v>597</v>
      </c>
      <c r="S132" s="54">
        <v>7430</v>
      </c>
      <c r="T132" s="54">
        <v>16624</v>
      </c>
      <c r="U132" s="54">
        <v>0</v>
      </c>
      <c r="W132" s="54">
        <f t="shared" si="152"/>
        <v>-6321</v>
      </c>
      <c r="X132" s="54">
        <f t="shared" si="153"/>
        <v>0</v>
      </c>
      <c r="Y132" s="54">
        <f t="shared" si="154"/>
        <v>1</v>
      </c>
      <c r="Z132" s="54">
        <f t="shared" si="155"/>
        <v>0</v>
      </c>
      <c r="AA132" s="54">
        <f t="shared" ca="1" si="156"/>
        <v>0</v>
      </c>
      <c r="AB132" s="45" t="s">
        <v>9</v>
      </c>
      <c r="AD132" s="242">
        <f t="shared" si="135"/>
        <v>0</v>
      </c>
      <c r="AE132" s="242">
        <f t="shared" ca="1" si="136"/>
        <v>0</v>
      </c>
    </row>
    <row r="133" spans="1:31" ht="15.95" customHeight="1" outlineLevel="1" x14ac:dyDescent="0.2">
      <c r="A133" s="63" t="s">
        <v>171</v>
      </c>
      <c r="B133" s="54">
        <v>0</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W133" s="54">
        <f t="shared" si="152"/>
        <v>0</v>
      </c>
      <c r="X133" s="54">
        <f t="shared" si="153"/>
        <v>0</v>
      </c>
      <c r="Y133" s="54">
        <f t="shared" si="154"/>
        <v>0</v>
      </c>
      <c r="Z133" s="54">
        <f t="shared" si="155"/>
        <v>0</v>
      </c>
      <c r="AA133" s="54">
        <f t="shared" ca="1" si="156"/>
        <v>0</v>
      </c>
      <c r="AB133" s="45" t="s">
        <v>9</v>
      </c>
      <c r="AD133" s="242">
        <f>Q133-Z133</f>
        <v>0</v>
      </c>
      <c r="AE133" s="242">
        <f t="shared" ca="1" si="136"/>
        <v>0</v>
      </c>
    </row>
    <row r="134" spans="1:31" ht="15.95" customHeight="1" collapsed="1" x14ac:dyDescent="0.2">
      <c r="P134" s="242">
        <f>P70-P99</f>
        <v>0</v>
      </c>
      <c r="Q134" s="242">
        <f>Q70-Q99</f>
        <v>0</v>
      </c>
      <c r="R134" s="242">
        <f>R70-R99</f>
        <v>0</v>
      </c>
      <c r="S134" s="242">
        <f>S70-S99</f>
        <v>0</v>
      </c>
      <c r="T134" s="242">
        <f>T70-T99</f>
        <v>0</v>
      </c>
      <c r="U134" s="242">
        <f>U70-U99</f>
        <v>0</v>
      </c>
      <c r="AB134" s="45" t="s">
        <v>9</v>
      </c>
    </row>
    <row r="135" spans="1:31" s="42" customFormat="1" ht="15.95" customHeight="1" x14ac:dyDescent="0.2">
      <c r="A135" s="39" t="s">
        <v>172</v>
      </c>
      <c r="B135" s="40"/>
      <c r="C135" s="40"/>
      <c r="D135" s="40"/>
      <c r="E135" s="40"/>
      <c r="F135" s="40"/>
      <c r="G135" s="40"/>
      <c r="H135" s="40"/>
      <c r="I135" s="40"/>
      <c r="J135" s="40"/>
      <c r="K135" s="40"/>
      <c r="L135" s="40"/>
      <c r="M135" s="40"/>
      <c r="N135" s="40"/>
      <c r="O135" s="40"/>
      <c r="P135" s="40"/>
      <c r="Q135" s="40"/>
      <c r="R135" s="40"/>
      <c r="S135" s="40"/>
      <c r="T135" s="40"/>
      <c r="U135" s="40"/>
      <c r="W135" s="40"/>
      <c r="X135" s="40"/>
      <c r="Y135" s="40"/>
      <c r="Z135" s="40"/>
      <c r="AA135" s="40"/>
      <c r="AB135" s="41" t="s">
        <v>9</v>
      </c>
    </row>
    <row r="136" spans="1:31" ht="15.95" customHeight="1" outlineLevel="1" x14ac:dyDescent="0.2">
      <c r="A136" s="55" t="s">
        <v>85</v>
      </c>
      <c r="B136" s="56">
        <v>5901</v>
      </c>
      <c r="C136" s="56">
        <v>11390</v>
      </c>
      <c r="D136" s="56">
        <v>30486</v>
      </c>
      <c r="E136" s="56">
        <v>37741</v>
      </c>
      <c r="F136" s="56">
        <v>32278</v>
      </c>
      <c r="G136" s="56">
        <v>76133</v>
      </c>
      <c r="H136" s="56">
        <v>228504</v>
      </c>
      <c r="I136" s="56">
        <f t="shared" ref="I136:N136" si="164">SUM(I137:I144)</f>
        <v>277161</v>
      </c>
      <c r="J136" s="56">
        <f t="shared" si="164"/>
        <v>176055</v>
      </c>
      <c r="K136" s="56">
        <f t="shared" si="164"/>
        <v>37878</v>
      </c>
      <c r="L136" s="56">
        <f t="shared" si="164"/>
        <v>129449</v>
      </c>
      <c r="M136" s="56">
        <f t="shared" si="164"/>
        <v>303829</v>
      </c>
      <c r="N136" s="56">
        <f t="shared" si="164"/>
        <v>61015</v>
      </c>
      <c r="O136" s="56">
        <f t="shared" ref="O136:T136" si="165">SUM(O137:O144)</f>
        <v>50183</v>
      </c>
      <c r="P136" s="56">
        <f t="shared" si="165"/>
        <v>28608</v>
      </c>
      <c r="Q136" s="56">
        <f t="shared" si="165"/>
        <v>42350</v>
      </c>
      <c r="R136" s="56">
        <f t="shared" si="165"/>
        <v>59845</v>
      </c>
      <c r="S136" s="56">
        <f t="shared" si="165"/>
        <v>55255</v>
      </c>
      <c r="T136" s="56">
        <f t="shared" si="165"/>
        <v>37015</v>
      </c>
      <c r="U136" s="56">
        <f t="shared" ref="U136" si="166">SUM(U137:U144)</f>
        <v>43631</v>
      </c>
      <c r="W136" s="56">
        <f t="shared" ref="W136:W187" si="167">SUM(B136:E136)</f>
        <v>85518</v>
      </c>
      <c r="X136" s="56">
        <f t="shared" ref="X136:X167" si="168">SUM(F136:I136)</f>
        <v>614076</v>
      </c>
      <c r="Y136" s="56">
        <f t="shared" ref="Y136:Y167" si="169">SUM(J136:M136)</f>
        <v>647211</v>
      </c>
      <c r="Z136" s="56">
        <f>SUM(N136:Q136)</f>
        <v>182156</v>
      </c>
      <c r="AA136" s="56">
        <f>SUM(R136:V136)</f>
        <v>195746</v>
      </c>
      <c r="AB136" s="45" t="s">
        <v>9</v>
      </c>
      <c r="AD136" s="242">
        <f>SUM(N136:Q136)-Z136</f>
        <v>0</v>
      </c>
      <c r="AE136" s="242">
        <f t="shared" ref="AE136:AE187" si="170">SUM(R136:V136)-AA136</f>
        <v>0</v>
      </c>
    </row>
    <row r="137" spans="1:31" ht="15.95" customHeight="1" outlineLevel="1" x14ac:dyDescent="0.2">
      <c r="A137" s="57" t="s">
        <v>86</v>
      </c>
      <c r="B137" s="58">
        <v>0</v>
      </c>
      <c r="C137" s="58">
        <v>0</v>
      </c>
      <c r="D137" s="58">
        <v>0</v>
      </c>
      <c r="E137" s="58">
        <v>0</v>
      </c>
      <c r="F137" s="58">
        <v>0</v>
      </c>
      <c r="G137" s="58">
        <v>0</v>
      </c>
      <c r="H137" s="58">
        <v>0</v>
      </c>
      <c r="I137" s="58">
        <v>0</v>
      </c>
      <c r="J137" s="58">
        <v>0</v>
      </c>
      <c r="K137" s="58">
        <v>0</v>
      </c>
      <c r="L137" s="58">
        <v>0</v>
      </c>
      <c r="M137" s="58">
        <v>487</v>
      </c>
      <c r="N137" s="58">
        <v>5031</v>
      </c>
      <c r="O137" s="58">
        <v>5030</v>
      </c>
      <c r="P137" s="58">
        <v>5627</v>
      </c>
      <c r="Q137" s="58">
        <v>5626</v>
      </c>
      <c r="R137" s="58">
        <v>5626</v>
      </c>
      <c r="S137" s="58">
        <v>5652</v>
      </c>
      <c r="T137" s="58">
        <v>5837</v>
      </c>
      <c r="U137" s="58">
        <v>5754</v>
      </c>
      <c r="W137" s="58">
        <f t="shared" si="167"/>
        <v>0</v>
      </c>
      <c r="X137" s="58">
        <f t="shared" si="168"/>
        <v>0</v>
      </c>
      <c r="Y137" s="58">
        <f t="shared" si="169"/>
        <v>487</v>
      </c>
      <c r="Z137" s="58">
        <f t="shared" ref="Z137:Z187" si="171">SUM(N137:Q137)</f>
        <v>21314</v>
      </c>
      <c r="AA137" s="58">
        <f t="shared" ref="AA137:AA187" si="172">SUM(R137:V137)</f>
        <v>22869</v>
      </c>
      <c r="AB137" s="45" t="s">
        <v>9</v>
      </c>
      <c r="AD137" s="242">
        <f t="shared" ref="AD137:AD187" si="173">SUM(N137:Q137)-Z137</f>
        <v>0</v>
      </c>
      <c r="AE137" s="242">
        <f t="shared" si="170"/>
        <v>0</v>
      </c>
    </row>
    <row r="138" spans="1:31" ht="15.95" customHeight="1" outlineLevel="1" x14ac:dyDescent="0.2">
      <c r="A138" s="57" t="s">
        <v>87</v>
      </c>
      <c r="B138" s="58">
        <v>0</v>
      </c>
      <c r="C138" s="58">
        <v>0</v>
      </c>
      <c r="D138" s="58">
        <v>0</v>
      </c>
      <c r="E138" s="58">
        <v>0</v>
      </c>
      <c r="F138" s="58">
        <v>0</v>
      </c>
      <c r="G138" s="58">
        <v>0</v>
      </c>
      <c r="H138" s="58">
        <v>0</v>
      </c>
      <c r="I138" s="58">
        <v>0</v>
      </c>
      <c r="J138" s="58">
        <v>0</v>
      </c>
      <c r="K138" s="58">
        <v>0</v>
      </c>
      <c r="L138" s="58">
        <v>0</v>
      </c>
      <c r="M138" s="58">
        <v>0</v>
      </c>
      <c r="N138" s="58">
        <v>0</v>
      </c>
      <c r="O138" s="58">
        <v>0</v>
      </c>
      <c r="P138" s="58">
        <v>0</v>
      </c>
      <c r="Q138" s="58">
        <v>0</v>
      </c>
      <c r="R138" s="58">
        <v>0</v>
      </c>
      <c r="S138" s="58">
        <v>0</v>
      </c>
      <c r="T138" s="58">
        <v>0</v>
      </c>
      <c r="U138" s="58">
        <v>0</v>
      </c>
      <c r="W138" s="58">
        <f t="shared" si="167"/>
        <v>0</v>
      </c>
      <c r="X138" s="58">
        <f t="shared" si="168"/>
        <v>0</v>
      </c>
      <c r="Y138" s="58">
        <f t="shared" si="169"/>
        <v>0</v>
      </c>
      <c r="Z138" s="58">
        <f t="shared" si="171"/>
        <v>0</v>
      </c>
      <c r="AA138" s="58">
        <f t="shared" si="172"/>
        <v>0</v>
      </c>
      <c r="AB138" s="45" t="s">
        <v>9</v>
      </c>
      <c r="AD138" s="242">
        <f t="shared" si="173"/>
        <v>0</v>
      </c>
      <c r="AE138" s="242">
        <f t="shared" si="170"/>
        <v>0</v>
      </c>
    </row>
    <row r="139" spans="1:31" ht="15.95" customHeight="1" outlineLevel="1" x14ac:dyDescent="0.2">
      <c r="A139" s="57" t="s">
        <v>88</v>
      </c>
      <c r="B139" s="58">
        <v>0</v>
      </c>
      <c r="C139" s="58">
        <v>0</v>
      </c>
      <c r="D139" s="58">
        <v>0</v>
      </c>
      <c r="E139" s="58">
        <v>0</v>
      </c>
      <c r="F139" s="58">
        <v>0</v>
      </c>
      <c r="G139" s="58">
        <v>0</v>
      </c>
      <c r="H139" s="58">
        <v>0</v>
      </c>
      <c r="I139" s="58">
        <v>23455</v>
      </c>
      <c r="J139" s="58">
        <v>15197</v>
      </c>
      <c r="K139" s="58">
        <v>18304</v>
      </c>
      <c r="L139" s="58">
        <v>19408</v>
      </c>
      <c r="M139" s="58">
        <v>219542</v>
      </c>
      <c r="N139" s="58">
        <v>55984</v>
      </c>
      <c r="O139" s="58">
        <v>3730</v>
      </c>
      <c r="P139" s="58">
        <v>27758</v>
      </c>
      <c r="Q139" s="58">
        <v>27631</v>
      </c>
      <c r="R139" s="137">
        <v>28003</v>
      </c>
      <c r="S139" s="58">
        <v>28456</v>
      </c>
      <c r="T139" s="58">
        <v>27777</v>
      </c>
      <c r="U139" s="58">
        <v>27879</v>
      </c>
      <c r="W139" s="58">
        <f t="shared" si="167"/>
        <v>0</v>
      </c>
      <c r="X139" s="58">
        <f t="shared" si="168"/>
        <v>23455</v>
      </c>
      <c r="Y139" s="58">
        <f t="shared" si="169"/>
        <v>272451</v>
      </c>
      <c r="Z139" s="58">
        <f t="shared" si="171"/>
        <v>115103</v>
      </c>
      <c r="AA139" s="58">
        <f t="shared" si="172"/>
        <v>112115</v>
      </c>
      <c r="AB139" s="91" t="s">
        <v>9</v>
      </c>
      <c r="AC139" s="21"/>
      <c r="AD139" s="242">
        <f t="shared" si="173"/>
        <v>0</v>
      </c>
      <c r="AE139" s="242">
        <f t="shared" si="170"/>
        <v>0</v>
      </c>
    </row>
    <row r="140" spans="1:31" ht="15.95" customHeight="1" outlineLevel="1" x14ac:dyDescent="0.2">
      <c r="A140" s="57" t="s">
        <v>89</v>
      </c>
      <c r="B140" s="58">
        <v>0</v>
      </c>
      <c r="C140" s="58">
        <v>0</v>
      </c>
      <c r="D140" s="58">
        <v>0</v>
      </c>
      <c r="E140" s="58">
        <v>0</v>
      </c>
      <c r="F140" s="58">
        <v>0</v>
      </c>
      <c r="G140" s="58">
        <v>0</v>
      </c>
      <c r="H140" s="58">
        <v>0</v>
      </c>
      <c r="I140" s="58">
        <v>0</v>
      </c>
      <c r="J140" s="58">
        <v>0</v>
      </c>
      <c r="K140" s="58">
        <v>0</v>
      </c>
      <c r="L140" s="58">
        <v>0</v>
      </c>
      <c r="M140" s="58">
        <v>0</v>
      </c>
      <c r="N140" s="58">
        <v>0</v>
      </c>
      <c r="O140" s="58">
        <v>0</v>
      </c>
      <c r="P140" s="58">
        <v>0</v>
      </c>
      <c r="Q140" s="58">
        <v>0</v>
      </c>
      <c r="R140" s="135">
        <v>0</v>
      </c>
      <c r="S140" s="58">
        <v>0</v>
      </c>
      <c r="T140" s="58">
        <v>0</v>
      </c>
      <c r="U140" s="58">
        <v>0</v>
      </c>
      <c r="W140" s="58">
        <f t="shared" si="167"/>
        <v>0</v>
      </c>
      <c r="X140" s="58">
        <f t="shared" si="168"/>
        <v>0</v>
      </c>
      <c r="Y140" s="58">
        <f t="shared" si="169"/>
        <v>0</v>
      </c>
      <c r="Z140" s="58">
        <f t="shared" si="171"/>
        <v>0</v>
      </c>
      <c r="AA140" s="58">
        <f t="shared" si="172"/>
        <v>0</v>
      </c>
      <c r="AB140" s="45" t="s">
        <v>9</v>
      </c>
      <c r="AD140" s="242">
        <f t="shared" si="173"/>
        <v>0</v>
      </c>
      <c r="AE140" s="242">
        <f t="shared" si="170"/>
        <v>0</v>
      </c>
    </row>
    <row r="141" spans="1:31" ht="15.95" customHeight="1" outlineLevel="1" x14ac:dyDescent="0.2">
      <c r="A141" s="57" t="s">
        <v>90</v>
      </c>
      <c r="B141" s="58">
        <v>0</v>
      </c>
      <c r="C141" s="58">
        <v>0</v>
      </c>
      <c r="D141" s="58">
        <v>0</v>
      </c>
      <c r="E141" s="58">
        <v>0</v>
      </c>
      <c r="F141" s="58">
        <v>0</v>
      </c>
      <c r="G141" s="58">
        <v>0</v>
      </c>
      <c r="H141" s="58">
        <v>0</v>
      </c>
      <c r="I141" s="58">
        <v>0</v>
      </c>
      <c r="J141" s="58">
        <v>0</v>
      </c>
      <c r="K141" s="58">
        <v>0</v>
      </c>
      <c r="L141" s="58">
        <v>0</v>
      </c>
      <c r="M141" s="58">
        <v>0</v>
      </c>
      <c r="N141" s="58">
        <v>0</v>
      </c>
      <c r="O141" s="58">
        <v>41423</v>
      </c>
      <c r="P141" s="58">
        <v>-4777</v>
      </c>
      <c r="Q141" s="58">
        <v>9093</v>
      </c>
      <c r="R141" s="135">
        <v>26216</v>
      </c>
      <c r="S141" s="58">
        <v>21147</v>
      </c>
      <c r="T141" s="58">
        <v>3401</v>
      </c>
      <c r="U141" s="58">
        <v>9998</v>
      </c>
      <c r="W141" s="58">
        <f t="shared" si="167"/>
        <v>0</v>
      </c>
      <c r="X141" s="58">
        <f t="shared" si="168"/>
        <v>0</v>
      </c>
      <c r="Y141" s="58">
        <f t="shared" si="169"/>
        <v>0</v>
      </c>
      <c r="Z141" s="58">
        <f t="shared" si="171"/>
        <v>45739</v>
      </c>
      <c r="AA141" s="58">
        <f t="shared" si="172"/>
        <v>60762</v>
      </c>
      <c r="AB141" s="45" t="s">
        <v>9</v>
      </c>
      <c r="AD141" s="242">
        <f t="shared" si="173"/>
        <v>0</v>
      </c>
      <c r="AE141" s="242">
        <f t="shared" si="170"/>
        <v>0</v>
      </c>
    </row>
    <row r="142" spans="1:31" ht="15.95" customHeight="1" outlineLevel="1" x14ac:dyDescent="0.2">
      <c r="A142" s="57" t="s">
        <v>91</v>
      </c>
      <c r="B142" s="139">
        <v>5901</v>
      </c>
      <c r="C142" s="139">
        <v>11390</v>
      </c>
      <c r="D142" s="139">
        <v>30486</v>
      </c>
      <c r="E142" s="139">
        <v>37741</v>
      </c>
      <c r="F142" s="139">
        <v>32278</v>
      </c>
      <c r="G142" s="139">
        <v>76133</v>
      </c>
      <c r="H142" s="139">
        <v>228504</v>
      </c>
      <c r="I142" s="139">
        <v>253706</v>
      </c>
      <c r="J142" s="139">
        <v>160858</v>
      </c>
      <c r="K142" s="139">
        <v>19574</v>
      </c>
      <c r="L142" s="139">
        <v>110041</v>
      </c>
      <c r="M142" s="139">
        <v>83800</v>
      </c>
      <c r="N142" s="139">
        <v>0</v>
      </c>
      <c r="O142" s="139">
        <v>0</v>
      </c>
      <c r="P142" s="139">
        <v>0</v>
      </c>
      <c r="Q142" s="139">
        <v>0</v>
      </c>
      <c r="R142" s="58">
        <v>0</v>
      </c>
      <c r="S142" s="58">
        <v>0</v>
      </c>
      <c r="T142" s="58">
        <v>0</v>
      </c>
      <c r="U142" s="58">
        <v>0</v>
      </c>
      <c r="W142" s="58">
        <f t="shared" si="167"/>
        <v>85518</v>
      </c>
      <c r="X142" s="58">
        <f t="shared" si="168"/>
        <v>590621</v>
      </c>
      <c r="Y142" s="58">
        <f t="shared" si="169"/>
        <v>374273</v>
      </c>
      <c r="Z142" s="58">
        <f t="shared" si="171"/>
        <v>0</v>
      </c>
      <c r="AA142" s="58">
        <f t="shared" si="172"/>
        <v>0</v>
      </c>
      <c r="AB142" s="45" t="s">
        <v>9</v>
      </c>
      <c r="AD142" s="242">
        <f t="shared" si="173"/>
        <v>0</v>
      </c>
      <c r="AE142" s="242">
        <f t="shared" si="170"/>
        <v>0</v>
      </c>
    </row>
    <row r="143" spans="1:31" ht="15.95" customHeight="1" outlineLevel="1" x14ac:dyDescent="0.2">
      <c r="A143" s="57" t="s">
        <v>173</v>
      </c>
      <c r="B143" s="58">
        <v>0</v>
      </c>
      <c r="C143" s="58">
        <v>0</v>
      </c>
      <c r="D143" s="58">
        <v>0</v>
      </c>
      <c r="E143" s="58">
        <v>0</v>
      </c>
      <c r="F143" s="58">
        <v>0</v>
      </c>
      <c r="G143" s="58">
        <v>0</v>
      </c>
      <c r="H143" s="58">
        <v>0</v>
      </c>
      <c r="I143" s="58">
        <v>0</v>
      </c>
      <c r="J143" s="58">
        <v>0</v>
      </c>
      <c r="K143" s="58">
        <v>0</v>
      </c>
      <c r="L143" s="58">
        <v>0</v>
      </c>
      <c r="M143" s="58">
        <v>0</v>
      </c>
      <c r="N143" s="58">
        <v>0</v>
      </c>
      <c r="O143" s="58">
        <v>0</v>
      </c>
      <c r="P143" s="58">
        <v>0</v>
      </c>
      <c r="Q143" s="58">
        <v>0</v>
      </c>
      <c r="R143" s="135">
        <v>0</v>
      </c>
      <c r="S143" s="58">
        <v>0</v>
      </c>
      <c r="T143" s="58">
        <v>0</v>
      </c>
      <c r="U143" s="58">
        <v>0</v>
      </c>
      <c r="W143" s="58">
        <f t="shared" si="167"/>
        <v>0</v>
      </c>
      <c r="X143" s="58">
        <f t="shared" si="168"/>
        <v>0</v>
      </c>
      <c r="Y143" s="58">
        <f t="shared" si="169"/>
        <v>0</v>
      </c>
      <c r="Z143" s="58">
        <f t="shared" si="171"/>
        <v>0</v>
      </c>
      <c r="AA143" s="58">
        <f t="shared" si="172"/>
        <v>0</v>
      </c>
      <c r="AB143" s="45" t="s">
        <v>9</v>
      </c>
      <c r="AD143" s="242">
        <f t="shared" si="173"/>
        <v>0</v>
      </c>
      <c r="AE143" s="242">
        <f t="shared" si="170"/>
        <v>0</v>
      </c>
    </row>
    <row r="144" spans="1:31" ht="15.95" customHeight="1" outlineLevel="1" x14ac:dyDescent="0.2">
      <c r="A144" s="57" t="s">
        <v>174</v>
      </c>
      <c r="B144" s="58">
        <v>0</v>
      </c>
      <c r="C144" s="58">
        <v>0</v>
      </c>
      <c r="D144" s="58">
        <v>0</v>
      </c>
      <c r="E144" s="58">
        <v>0</v>
      </c>
      <c r="F144" s="58">
        <v>0</v>
      </c>
      <c r="G144" s="58">
        <v>0</v>
      </c>
      <c r="H144" s="58">
        <v>0</v>
      </c>
      <c r="I144" s="58">
        <v>0</v>
      </c>
      <c r="J144" s="58">
        <v>0</v>
      </c>
      <c r="K144" s="58">
        <v>0</v>
      </c>
      <c r="L144" s="58">
        <v>0</v>
      </c>
      <c r="M144" s="58">
        <v>0</v>
      </c>
      <c r="N144" s="58">
        <v>0</v>
      </c>
      <c r="O144" s="58">
        <v>0</v>
      </c>
      <c r="P144" s="58">
        <v>0</v>
      </c>
      <c r="Q144" s="58">
        <v>0</v>
      </c>
      <c r="R144" s="135">
        <v>0</v>
      </c>
      <c r="S144" s="58">
        <v>0</v>
      </c>
      <c r="T144" s="58">
        <v>0</v>
      </c>
      <c r="U144" s="58">
        <v>0</v>
      </c>
      <c r="W144" s="58">
        <f t="shared" si="167"/>
        <v>0</v>
      </c>
      <c r="X144" s="58">
        <f t="shared" si="168"/>
        <v>0</v>
      </c>
      <c r="Y144" s="58">
        <f t="shared" si="169"/>
        <v>0</v>
      </c>
      <c r="Z144" s="58">
        <f t="shared" si="171"/>
        <v>0</v>
      </c>
      <c r="AA144" s="58">
        <f t="shared" si="172"/>
        <v>0</v>
      </c>
      <c r="AB144" s="45" t="s">
        <v>9</v>
      </c>
      <c r="AD144" s="242">
        <f t="shared" si="173"/>
        <v>0</v>
      </c>
      <c r="AE144" s="242">
        <f t="shared" si="170"/>
        <v>0</v>
      </c>
    </row>
    <row r="145" spans="1:31" ht="15.95" customHeight="1" outlineLevel="1" x14ac:dyDescent="0.2">
      <c r="A145" s="55" t="s">
        <v>92</v>
      </c>
      <c r="B145" s="56">
        <v>-569</v>
      </c>
      <c r="C145" s="56">
        <v>-1051</v>
      </c>
      <c r="D145" s="56">
        <v>-2942</v>
      </c>
      <c r="E145" s="56">
        <v>-3286</v>
      </c>
      <c r="F145" s="56">
        <v>-2986</v>
      </c>
      <c r="G145" s="56">
        <v>-7042</v>
      </c>
      <c r="H145" s="56">
        <v>-21137</v>
      </c>
      <c r="I145" s="56">
        <f t="shared" ref="I145:N145" si="174">SUM(I146:I159)</f>
        <v>-25637</v>
      </c>
      <c r="J145" s="56">
        <f t="shared" si="174"/>
        <v>-16285</v>
      </c>
      <c r="K145" s="56">
        <f t="shared" si="174"/>
        <v>-5798</v>
      </c>
      <c r="L145" s="56">
        <f t="shared" si="174"/>
        <v>-11974</v>
      </c>
      <c r="M145" s="56">
        <f t="shared" si="174"/>
        <v>-28145</v>
      </c>
      <c r="N145" s="56">
        <f t="shared" si="174"/>
        <v>-6079</v>
      </c>
      <c r="O145" s="56">
        <f t="shared" ref="O145:T145" si="175">SUM(O146:O159)</f>
        <v>-5081</v>
      </c>
      <c r="P145" s="56">
        <f t="shared" si="175"/>
        <v>-3187</v>
      </c>
      <c r="Q145" s="56">
        <f t="shared" si="175"/>
        <v>-4397</v>
      </c>
      <c r="R145" s="56">
        <f t="shared" si="175"/>
        <v>-6014</v>
      </c>
      <c r="S145" s="56">
        <f t="shared" si="175"/>
        <v>-5589</v>
      </c>
      <c r="T145" s="56">
        <f t="shared" si="175"/>
        <v>-3911</v>
      </c>
      <c r="U145" s="56">
        <f t="shared" ref="U145" si="176">SUM(U146:U159)</f>
        <v>-4519</v>
      </c>
      <c r="W145" s="56">
        <f t="shared" si="167"/>
        <v>-7848</v>
      </c>
      <c r="X145" s="56">
        <f t="shared" si="168"/>
        <v>-56802</v>
      </c>
      <c r="Y145" s="56">
        <f t="shared" si="169"/>
        <v>-62202</v>
      </c>
      <c r="Z145" s="56">
        <f t="shared" si="171"/>
        <v>-18744</v>
      </c>
      <c r="AA145" s="56">
        <f t="shared" si="172"/>
        <v>-20033</v>
      </c>
      <c r="AB145" s="45" t="s">
        <v>9</v>
      </c>
      <c r="AD145" s="242">
        <f t="shared" si="173"/>
        <v>0</v>
      </c>
      <c r="AE145" s="242">
        <f t="shared" si="170"/>
        <v>0</v>
      </c>
    </row>
    <row r="146" spans="1:31" ht="15.95" customHeight="1" outlineLevel="1" x14ac:dyDescent="0.2">
      <c r="A146" s="57" t="s">
        <v>93</v>
      </c>
      <c r="B146" s="58">
        <v>0</v>
      </c>
      <c r="C146" s="58">
        <v>0</v>
      </c>
      <c r="D146" s="58">
        <v>0</v>
      </c>
      <c r="E146" s="58">
        <v>0</v>
      </c>
      <c r="F146" s="58">
        <v>0</v>
      </c>
      <c r="G146" s="58">
        <v>0</v>
      </c>
      <c r="H146" s="58">
        <v>0</v>
      </c>
      <c r="I146" s="58">
        <v>0</v>
      </c>
      <c r="J146" s="58">
        <v>0</v>
      </c>
      <c r="K146" s="58">
        <v>-409</v>
      </c>
      <c r="L146" s="58">
        <v>0</v>
      </c>
      <c r="M146" s="58">
        <v>-53</v>
      </c>
      <c r="N146" s="58">
        <v>-547</v>
      </c>
      <c r="O146" s="58">
        <v>-547</v>
      </c>
      <c r="P146" s="58">
        <v>-621</v>
      </c>
      <c r="Q146" s="58">
        <v>-610</v>
      </c>
      <c r="R146" s="58">
        <v>-610</v>
      </c>
      <c r="S146" s="58">
        <v>-609</v>
      </c>
      <c r="T146" s="58">
        <v>-620</v>
      </c>
      <c r="U146" s="58">
        <v>-617</v>
      </c>
      <c r="W146" s="58">
        <f t="shared" si="167"/>
        <v>0</v>
      </c>
      <c r="X146" s="58">
        <f t="shared" si="168"/>
        <v>0</v>
      </c>
      <c r="Y146" s="58">
        <f t="shared" si="169"/>
        <v>-462</v>
      </c>
      <c r="Z146" s="58">
        <f t="shared" si="171"/>
        <v>-2325</v>
      </c>
      <c r="AA146" s="58">
        <f t="shared" si="172"/>
        <v>-2456</v>
      </c>
      <c r="AB146" s="45" t="s">
        <v>9</v>
      </c>
      <c r="AD146" s="242">
        <f t="shared" si="173"/>
        <v>0</v>
      </c>
      <c r="AE146" s="242">
        <f t="shared" si="170"/>
        <v>0</v>
      </c>
    </row>
    <row r="147" spans="1:31" ht="15.95" customHeight="1" outlineLevel="1" x14ac:dyDescent="0.2">
      <c r="A147" s="57" t="s">
        <v>94</v>
      </c>
      <c r="B147" s="58">
        <v>0</v>
      </c>
      <c r="C147" s="58">
        <v>0</v>
      </c>
      <c r="D147" s="58">
        <v>0</v>
      </c>
      <c r="E147" s="58">
        <v>0</v>
      </c>
      <c r="F147" s="58">
        <v>0</v>
      </c>
      <c r="G147" s="58">
        <v>0</v>
      </c>
      <c r="H147" s="58">
        <v>0</v>
      </c>
      <c r="I147" s="58">
        <v>0</v>
      </c>
      <c r="J147" s="58">
        <v>0</v>
      </c>
      <c r="K147" s="58">
        <v>-1885</v>
      </c>
      <c r="L147" s="58">
        <v>0</v>
      </c>
      <c r="M147" s="58">
        <v>-243</v>
      </c>
      <c r="N147" s="58">
        <v>-2519</v>
      </c>
      <c r="O147" s="58">
        <v>-2521</v>
      </c>
      <c r="P147" s="58">
        <v>-2859</v>
      </c>
      <c r="Q147" s="58">
        <v>-2808</v>
      </c>
      <c r="R147" s="58">
        <v>-2807</v>
      </c>
      <c r="S147" s="58">
        <v>-2810</v>
      </c>
      <c r="T147" s="58">
        <v>-2852</v>
      </c>
      <c r="U147" s="58">
        <v>-2845</v>
      </c>
      <c r="W147" s="58">
        <f t="shared" si="167"/>
        <v>0</v>
      </c>
      <c r="X147" s="58">
        <f t="shared" si="168"/>
        <v>0</v>
      </c>
      <c r="Y147" s="58">
        <f t="shared" si="169"/>
        <v>-2128</v>
      </c>
      <c r="Z147" s="58">
        <f t="shared" si="171"/>
        <v>-10707</v>
      </c>
      <c r="AA147" s="58">
        <f t="shared" si="172"/>
        <v>-11314</v>
      </c>
      <c r="AB147" s="45" t="s">
        <v>9</v>
      </c>
      <c r="AD147" s="242">
        <f t="shared" si="173"/>
        <v>0</v>
      </c>
      <c r="AE147" s="242">
        <f t="shared" si="170"/>
        <v>0</v>
      </c>
    </row>
    <row r="148" spans="1:31" ht="15.95" customHeight="1" outlineLevel="1" x14ac:dyDescent="0.2">
      <c r="A148" s="57" t="s">
        <v>175</v>
      </c>
      <c r="B148" s="58">
        <v>0</v>
      </c>
      <c r="C148" s="58">
        <v>0</v>
      </c>
      <c r="D148" s="58">
        <v>-503</v>
      </c>
      <c r="E148" s="58">
        <v>-631</v>
      </c>
      <c r="F148" s="58">
        <v>-533</v>
      </c>
      <c r="G148" s="58">
        <v>-1256</v>
      </c>
      <c r="H148" s="58">
        <v>-3770</v>
      </c>
      <c r="I148" s="58">
        <v>-4573</v>
      </c>
      <c r="J148" s="58">
        <v>-2905</v>
      </c>
      <c r="K148" s="58">
        <v>-625</v>
      </c>
      <c r="L148" s="58">
        <v>-2136</v>
      </c>
      <c r="M148" s="58">
        <v>-4960</v>
      </c>
      <c r="N148" s="58">
        <v>-461</v>
      </c>
      <c r="O148" s="58">
        <v>-283</v>
      </c>
      <c r="P148" s="58">
        <v>138</v>
      </c>
      <c r="Q148" s="58">
        <v>-90</v>
      </c>
      <c r="R148" s="58">
        <v>-378</v>
      </c>
      <c r="S148" s="58">
        <v>-302</v>
      </c>
      <c r="T148" s="58">
        <v>9</v>
      </c>
      <c r="U148" s="58">
        <v>-102</v>
      </c>
      <c r="W148" s="58">
        <f t="shared" si="167"/>
        <v>-1134</v>
      </c>
      <c r="X148" s="58">
        <f t="shared" si="168"/>
        <v>-10132</v>
      </c>
      <c r="Y148" s="58">
        <f t="shared" si="169"/>
        <v>-10626</v>
      </c>
      <c r="Z148" s="58">
        <f t="shared" si="171"/>
        <v>-696</v>
      </c>
      <c r="AA148" s="58">
        <f t="shared" si="172"/>
        <v>-773</v>
      </c>
      <c r="AB148" s="45" t="s">
        <v>9</v>
      </c>
      <c r="AD148" s="242">
        <f t="shared" si="173"/>
        <v>0</v>
      </c>
      <c r="AE148" s="242">
        <f t="shared" si="170"/>
        <v>0</v>
      </c>
    </row>
    <row r="149" spans="1:31" ht="15.95" customHeight="1" outlineLevel="1" x14ac:dyDescent="0.2">
      <c r="A149" s="57" t="s">
        <v>176</v>
      </c>
      <c r="B149" s="58">
        <v>0</v>
      </c>
      <c r="C149" s="58">
        <v>0</v>
      </c>
      <c r="D149" s="58">
        <v>-2317</v>
      </c>
      <c r="E149" s="58">
        <v>-2906</v>
      </c>
      <c r="F149" s="58">
        <v>-2453</v>
      </c>
      <c r="G149" s="58">
        <v>-5786</v>
      </c>
      <c r="H149" s="58">
        <v>-17367</v>
      </c>
      <c r="I149" s="58">
        <v>-21064</v>
      </c>
      <c r="J149" s="58">
        <v>-13380</v>
      </c>
      <c r="K149" s="58">
        <v>-2879</v>
      </c>
      <c r="L149" s="58">
        <v>-9838</v>
      </c>
      <c r="M149" s="58">
        <v>-22848</v>
      </c>
      <c r="N149" s="58">
        <v>-2125</v>
      </c>
      <c r="O149" s="58">
        <v>-1301</v>
      </c>
      <c r="P149" s="58">
        <v>633</v>
      </c>
      <c r="Q149" s="58">
        <v>-411</v>
      </c>
      <c r="R149" s="58">
        <v>-1741</v>
      </c>
      <c r="S149" s="58">
        <v>-1390</v>
      </c>
      <c r="T149" s="58">
        <v>39</v>
      </c>
      <c r="U149" s="58">
        <v>-471</v>
      </c>
      <c r="W149" s="58">
        <f t="shared" si="167"/>
        <v>-5223</v>
      </c>
      <c r="X149" s="58">
        <f t="shared" si="168"/>
        <v>-46670</v>
      </c>
      <c r="Y149" s="58">
        <f t="shared" si="169"/>
        <v>-48945</v>
      </c>
      <c r="Z149" s="58">
        <f t="shared" si="171"/>
        <v>-3204</v>
      </c>
      <c r="AA149" s="58">
        <f t="shared" si="172"/>
        <v>-3563</v>
      </c>
      <c r="AB149" s="45" t="s">
        <v>9</v>
      </c>
      <c r="AD149" s="242">
        <f t="shared" si="173"/>
        <v>0</v>
      </c>
      <c r="AE149" s="242">
        <f t="shared" si="170"/>
        <v>0</v>
      </c>
    </row>
    <row r="150" spans="1:31" ht="15.95" customHeight="1" outlineLevel="1" x14ac:dyDescent="0.2">
      <c r="A150" s="57" t="s">
        <v>95</v>
      </c>
      <c r="B150" s="58">
        <v>0</v>
      </c>
      <c r="C150" s="58">
        <v>0</v>
      </c>
      <c r="D150" s="58">
        <v>0</v>
      </c>
      <c r="E150" s="58">
        <v>0</v>
      </c>
      <c r="F150" s="58">
        <v>0</v>
      </c>
      <c r="G150" s="58">
        <v>0</v>
      </c>
      <c r="H150" s="58">
        <v>0</v>
      </c>
      <c r="I150" s="58">
        <v>0</v>
      </c>
      <c r="J150" s="58">
        <v>0</v>
      </c>
      <c r="K150" s="58">
        <v>0</v>
      </c>
      <c r="L150" s="58">
        <v>0</v>
      </c>
      <c r="M150" s="58">
        <v>0</v>
      </c>
      <c r="N150" s="58">
        <v>0</v>
      </c>
      <c r="O150" s="58">
        <v>0</v>
      </c>
      <c r="P150" s="58">
        <v>0</v>
      </c>
      <c r="Q150" s="58">
        <v>0</v>
      </c>
      <c r="R150" s="130">
        <v>0</v>
      </c>
      <c r="S150" s="58">
        <v>0</v>
      </c>
      <c r="T150" s="58">
        <v>0</v>
      </c>
      <c r="U150" s="58">
        <v>0</v>
      </c>
      <c r="W150" s="58">
        <f t="shared" si="167"/>
        <v>0</v>
      </c>
      <c r="X150" s="58">
        <f t="shared" si="168"/>
        <v>0</v>
      </c>
      <c r="Y150" s="58">
        <f t="shared" si="169"/>
        <v>0</v>
      </c>
      <c r="Z150" s="58">
        <f t="shared" si="171"/>
        <v>0</v>
      </c>
      <c r="AA150" s="58">
        <f t="shared" si="172"/>
        <v>0</v>
      </c>
      <c r="AB150" s="45" t="s">
        <v>9</v>
      </c>
      <c r="AD150" s="242">
        <f t="shared" si="173"/>
        <v>0</v>
      </c>
      <c r="AE150" s="242">
        <f t="shared" si="170"/>
        <v>0</v>
      </c>
    </row>
    <row r="151" spans="1:31" ht="15.95" customHeight="1" outlineLevel="1" x14ac:dyDescent="0.2">
      <c r="A151" s="57" t="s">
        <v>96</v>
      </c>
      <c r="B151" s="58">
        <v>0</v>
      </c>
      <c r="C151" s="58">
        <v>0</v>
      </c>
      <c r="D151" s="58">
        <v>0</v>
      </c>
      <c r="E151" s="58">
        <v>0</v>
      </c>
      <c r="F151" s="58">
        <v>0</v>
      </c>
      <c r="G151" s="58">
        <v>0</v>
      </c>
      <c r="H151" s="58">
        <v>0</v>
      </c>
      <c r="I151" s="58">
        <v>0</v>
      </c>
      <c r="J151" s="58">
        <v>0</v>
      </c>
      <c r="K151" s="58">
        <v>0</v>
      </c>
      <c r="L151" s="58">
        <v>0</v>
      </c>
      <c r="M151" s="58">
        <v>0</v>
      </c>
      <c r="N151" s="58">
        <v>0</v>
      </c>
      <c r="O151" s="58">
        <v>0</v>
      </c>
      <c r="P151" s="58">
        <v>0</v>
      </c>
      <c r="Q151" s="58">
        <v>0</v>
      </c>
      <c r="R151" s="130">
        <v>0</v>
      </c>
      <c r="S151" s="58">
        <v>0</v>
      </c>
      <c r="T151" s="58">
        <v>0</v>
      </c>
      <c r="U151" s="58">
        <v>0</v>
      </c>
      <c r="W151" s="58">
        <f t="shared" si="167"/>
        <v>0</v>
      </c>
      <c r="X151" s="58">
        <f t="shared" si="168"/>
        <v>0</v>
      </c>
      <c r="Y151" s="58">
        <f t="shared" si="169"/>
        <v>0</v>
      </c>
      <c r="Z151" s="58">
        <f t="shared" si="171"/>
        <v>0</v>
      </c>
      <c r="AA151" s="58">
        <f t="shared" si="172"/>
        <v>0</v>
      </c>
      <c r="AB151" s="45" t="s">
        <v>9</v>
      </c>
      <c r="AD151" s="242">
        <f t="shared" si="173"/>
        <v>0</v>
      </c>
      <c r="AE151" s="242">
        <f t="shared" si="170"/>
        <v>0</v>
      </c>
    </row>
    <row r="152" spans="1:31" ht="15.95" customHeight="1" outlineLevel="1" x14ac:dyDescent="0.2">
      <c r="A152" s="57" t="s">
        <v>97</v>
      </c>
      <c r="B152" s="58">
        <v>0</v>
      </c>
      <c r="C152" s="58">
        <v>0</v>
      </c>
      <c r="D152" s="58">
        <v>0</v>
      </c>
      <c r="E152" s="58">
        <v>0</v>
      </c>
      <c r="F152" s="58">
        <v>0</v>
      </c>
      <c r="G152" s="58">
        <v>0</v>
      </c>
      <c r="H152" s="58">
        <v>0</v>
      </c>
      <c r="I152" s="58">
        <v>0</v>
      </c>
      <c r="J152" s="58">
        <v>0</v>
      </c>
      <c r="K152" s="58">
        <v>0</v>
      </c>
      <c r="L152" s="58">
        <v>0</v>
      </c>
      <c r="M152" s="58">
        <v>0</v>
      </c>
      <c r="N152" s="58">
        <v>0</v>
      </c>
      <c r="O152" s="58">
        <v>0</v>
      </c>
      <c r="P152" s="58">
        <v>0</v>
      </c>
      <c r="Q152" s="58">
        <v>0</v>
      </c>
      <c r="R152" s="130">
        <v>0</v>
      </c>
      <c r="S152" s="58">
        <v>0</v>
      </c>
      <c r="T152" s="58">
        <v>0</v>
      </c>
      <c r="U152" s="58">
        <v>0</v>
      </c>
      <c r="W152" s="58">
        <f t="shared" si="167"/>
        <v>0</v>
      </c>
      <c r="X152" s="58">
        <f t="shared" si="168"/>
        <v>0</v>
      </c>
      <c r="Y152" s="58">
        <f t="shared" si="169"/>
        <v>0</v>
      </c>
      <c r="Z152" s="58">
        <f t="shared" si="171"/>
        <v>0</v>
      </c>
      <c r="AA152" s="58">
        <f t="shared" si="172"/>
        <v>0</v>
      </c>
      <c r="AB152" s="45" t="s">
        <v>9</v>
      </c>
      <c r="AD152" s="242">
        <f t="shared" si="173"/>
        <v>0</v>
      </c>
      <c r="AE152" s="242">
        <f t="shared" si="170"/>
        <v>0</v>
      </c>
    </row>
    <row r="153" spans="1:31" ht="15.95" customHeight="1" outlineLevel="1" x14ac:dyDescent="0.2">
      <c r="A153" s="57" t="s">
        <v>98</v>
      </c>
      <c r="B153" s="58">
        <v>0</v>
      </c>
      <c r="C153" s="58">
        <v>0</v>
      </c>
      <c r="D153" s="58">
        <v>0</v>
      </c>
      <c r="E153" s="58">
        <v>0</v>
      </c>
      <c r="F153" s="58">
        <v>0</v>
      </c>
      <c r="G153" s="58">
        <v>0</v>
      </c>
      <c r="H153" s="58">
        <v>0</v>
      </c>
      <c r="I153" s="58">
        <v>0</v>
      </c>
      <c r="J153" s="58">
        <v>0</v>
      </c>
      <c r="K153" s="58">
        <v>0</v>
      </c>
      <c r="L153" s="58">
        <v>0</v>
      </c>
      <c r="M153" s="58">
        <v>0</v>
      </c>
      <c r="N153" s="58">
        <v>0</v>
      </c>
      <c r="O153" s="58">
        <v>0</v>
      </c>
      <c r="P153" s="58">
        <v>0</v>
      </c>
      <c r="Q153" s="58">
        <v>0</v>
      </c>
      <c r="R153" s="58">
        <v>0</v>
      </c>
      <c r="S153" s="58">
        <v>0</v>
      </c>
      <c r="T153" s="58">
        <v>0</v>
      </c>
      <c r="U153" s="58">
        <v>0</v>
      </c>
      <c r="W153" s="58">
        <f t="shared" si="167"/>
        <v>0</v>
      </c>
      <c r="X153" s="58">
        <f t="shared" si="168"/>
        <v>0</v>
      </c>
      <c r="Y153" s="58">
        <f t="shared" si="169"/>
        <v>0</v>
      </c>
      <c r="Z153" s="58">
        <f t="shared" si="171"/>
        <v>0</v>
      </c>
      <c r="AA153" s="58">
        <f t="shared" si="172"/>
        <v>0</v>
      </c>
      <c r="AB153" s="45" t="s">
        <v>9</v>
      </c>
      <c r="AD153" s="242">
        <f t="shared" si="173"/>
        <v>0</v>
      </c>
      <c r="AE153" s="242">
        <f t="shared" si="170"/>
        <v>0</v>
      </c>
    </row>
    <row r="154" spans="1:31" ht="15.95" customHeight="1" outlineLevel="1" x14ac:dyDescent="0.2">
      <c r="A154" s="57" t="s">
        <v>177</v>
      </c>
      <c r="B154" s="58"/>
      <c r="C154" s="58"/>
      <c r="D154" s="58">
        <v>0</v>
      </c>
      <c r="E154" s="58">
        <v>0</v>
      </c>
      <c r="F154" s="58">
        <v>0</v>
      </c>
      <c r="G154" s="58">
        <v>0</v>
      </c>
      <c r="H154" s="58">
        <v>0</v>
      </c>
      <c r="I154" s="58">
        <v>0</v>
      </c>
      <c r="J154" s="58">
        <v>0</v>
      </c>
      <c r="K154" s="58">
        <v>0</v>
      </c>
      <c r="L154" s="58">
        <v>0</v>
      </c>
      <c r="M154" s="58">
        <v>0</v>
      </c>
      <c r="N154" s="58">
        <v>0</v>
      </c>
      <c r="O154" s="58">
        <v>0</v>
      </c>
      <c r="P154" s="58">
        <v>0</v>
      </c>
      <c r="Q154" s="58">
        <v>0</v>
      </c>
      <c r="R154" s="58">
        <v>0</v>
      </c>
      <c r="S154" s="58">
        <v>0</v>
      </c>
      <c r="T154" s="58">
        <v>0</v>
      </c>
      <c r="U154" s="58">
        <v>0</v>
      </c>
      <c r="W154" s="58">
        <f t="shared" si="167"/>
        <v>0</v>
      </c>
      <c r="X154" s="58">
        <f t="shared" si="168"/>
        <v>0</v>
      </c>
      <c r="Y154" s="58">
        <f t="shared" si="169"/>
        <v>0</v>
      </c>
      <c r="Z154" s="58">
        <f t="shared" si="171"/>
        <v>0</v>
      </c>
      <c r="AA154" s="58">
        <f t="shared" si="172"/>
        <v>0</v>
      </c>
      <c r="AB154" s="45" t="s">
        <v>9</v>
      </c>
      <c r="AD154" s="242">
        <f t="shared" si="173"/>
        <v>0</v>
      </c>
      <c r="AE154" s="242">
        <f t="shared" si="170"/>
        <v>0</v>
      </c>
    </row>
    <row r="155" spans="1:31" ht="15.95" customHeight="1" outlineLevel="1" x14ac:dyDescent="0.2">
      <c r="A155" s="57" t="s">
        <v>99</v>
      </c>
      <c r="B155" s="58">
        <v>0</v>
      </c>
      <c r="C155" s="58">
        <v>0</v>
      </c>
      <c r="D155" s="58">
        <v>0</v>
      </c>
      <c r="E155" s="58">
        <v>0</v>
      </c>
      <c r="F155" s="58">
        <v>0</v>
      </c>
      <c r="G155" s="58">
        <v>0</v>
      </c>
      <c r="H155" s="58">
        <v>0</v>
      </c>
      <c r="I155" s="58">
        <v>0</v>
      </c>
      <c r="J155" s="58">
        <v>0</v>
      </c>
      <c r="K155" s="58">
        <v>0</v>
      </c>
      <c r="L155" s="58">
        <v>0</v>
      </c>
      <c r="M155" s="58">
        <v>-11</v>
      </c>
      <c r="N155" s="58">
        <v>-118</v>
      </c>
      <c r="O155" s="58">
        <v>-119</v>
      </c>
      <c r="P155" s="58">
        <v>-132</v>
      </c>
      <c r="Q155" s="58">
        <v>-132</v>
      </c>
      <c r="R155" s="58">
        <v>-132</v>
      </c>
      <c r="S155" s="58">
        <v>-132</v>
      </c>
      <c r="T155" s="58">
        <v>-135</v>
      </c>
      <c r="U155" s="58">
        <v>-134</v>
      </c>
      <c r="W155" s="58">
        <f t="shared" si="167"/>
        <v>0</v>
      </c>
      <c r="X155" s="58">
        <f t="shared" si="168"/>
        <v>0</v>
      </c>
      <c r="Y155" s="58">
        <f t="shared" si="169"/>
        <v>-11</v>
      </c>
      <c r="Z155" s="58">
        <f t="shared" si="171"/>
        <v>-501</v>
      </c>
      <c r="AA155" s="58">
        <f t="shared" si="172"/>
        <v>-533</v>
      </c>
      <c r="AB155" s="45" t="s">
        <v>9</v>
      </c>
      <c r="AD155" s="242">
        <f t="shared" si="173"/>
        <v>0</v>
      </c>
      <c r="AE155" s="242">
        <f t="shared" si="170"/>
        <v>0</v>
      </c>
    </row>
    <row r="156" spans="1:31" ht="15.95" customHeight="1" outlineLevel="1" x14ac:dyDescent="0.2">
      <c r="A156" s="57" t="s">
        <v>100</v>
      </c>
      <c r="B156" s="58">
        <v>0</v>
      </c>
      <c r="C156" s="58">
        <v>0</v>
      </c>
      <c r="D156" s="58">
        <v>0</v>
      </c>
      <c r="E156" s="58">
        <v>0</v>
      </c>
      <c r="F156" s="58">
        <v>0</v>
      </c>
      <c r="G156" s="58">
        <v>0</v>
      </c>
      <c r="H156" s="58">
        <v>0</v>
      </c>
      <c r="I156" s="58">
        <v>0</v>
      </c>
      <c r="J156" s="58">
        <v>0</v>
      </c>
      <c r="K156" s="58">
        <v>0</v>
      </c>
      <c r="L156" s="58">
        <v>0</v>
      </c>
      <c r="M156" s="58">
        <v>-11</v>
      </c>
      <c r="N156" s="58">
        <v>-118</v>
      </c>
      <c r="O156" s="58">
        <v>-119</v>
      </c>
      <c r="P156" s="58">
        <v>-132</v>
      </c>
      <c r="Q156" s="58">
        <v>-132</v>
      </c>
      <c r="R156" s="58">
        <v>-132</v>
      </c>
      <c r="S156" s="58">
        <v>-132</v>
      </c>
      <c r="T156" s="58">
        <v>-135</v>
      </c>
      <c r="U156" s="58">
        <v>-134</v>
      </c>
      <c r="W156" s="58">
        <f t="shared" si="167"/>
        <v>0</v>
      </c>
      <c r="X156" s="58">
        <f t="shared" si="168"/>
        <v>0</v>
      </c>
      <c r="Y156" s="58">
        <f t="shared" si="169"/>
        <v>-11</v>
      </c>
      <c r="Z156" s="58">
        <f t="shared" si="171"/>
        <v>-501</v>
      </c>
      <c r="AA156" s="58">
        <f t="shared" si="172"/>
        <v>-533</v>
      </c>
      <c r="AB156" s="45" t="s">
        <v>9</v>
      </c>
      <c r="AD156" s="242">
        <f t="shared" si="173"/>
        <v>0</v>
      </c>
      <c r="AE156" s="242">
        <f t="shared" si="170"/>
        <v>0</v>
      </c>
    </row>
    <row r="157" spans="1:31" ht="15.95" customHeight="1" outlineLevel="1" x14ac:dyDescent="0.2">
      <c r="A157" s="57" t="s">
        <v>101</v>
      </c>
      <c r="B157" s="58">
        <v>0</v>
      </c>
      <c r="C157" s="58">
        <v>0</v>
      </c>
      <c r="D157" s="58">
        <v>0</v>
      </c>
      <c r="E157" s="58">
        <v>0</v>
      </c>
      <c r="F157" s="58">
        <v>0</v>
      </c>
      <c r="G157" s="58">
        <v>0</v>
      </c>
      <c r="H157" s="58">
        <v>0</v>
      </c>
      <c r="I157" s="58">
        <v>0</v>
      </c>
      <c r="J157" s="58">
        <v>0</v>
      </c>
      <c r="K157" s="58">
        <v>0</v>
      </c>
      <c r="L157" s="58">
        <v>0</v>
      </c>
      <c r="M157" s="58">
        <v>-6</v>
      </c>
      <c r="N157" s="58">
        <v>-59</v>
      </c>
      <c r="O157" s="58">
        <v>-59</v>
      </c>
      <c r="P157" s="58">
        <v>-66</v>
      </c>
      <c r="Q157" s="58">
        <v>-66</v>
      </c>
      <c r="R157" s="58">
        <v>-66</v>
      </c>
      <c r="S157" s="58">
        <v>-66</v>
      </c>
      <c r="T157" s="58">
        <v>-67</v>
      </c>
      <c r="U157" s="58">
        <v>-67</v>
      </c>
      <c r="W157" s="58">
        <f t="shared" si="167"/>
        <v>0</v>
      </c>
      <c r="X157" s="58">
        <f t="shared" si="168"/>
        <v>0</v>
      </c>
      <c r="Y157" s="58">
        <f t="shared" si="169"/>
        <v>-6</v>
      </c>
      <c r="Z157" s="58">
        <f t="shared" si="171"/>
        <v>-250</v>
      </c>
      <c r="AA157" s="58">
        <f t="shared" si="172"/>
        <v>-266</v>
      </c>
      <c r="AB157" s="45" t="s">
        <v>9</v>
      </c>
      <c r="AD157" s="242">
        <f t="shared" si="173"/>
        <v>0</v>
      </c>
      <c r="AE157" s="242">
        <f t="shared" si="170"/>
        <v>0</v>
      </c>
    </row>
    <row r="158" spans="1:31" ht="15.95" customHeight="1" outlineLevel="1" x14ac:dyDescent="0.2">
      <c r="A158" s="57" t="s">
        <v>102</v>
      </c>
      <c r="B158" s="58">
        <v>0</v>
      </c>
      <c r="C158" s="58">
        <v>0</v>
      </c>
      <c r="D158" s="58">
        <v>0</v>
      </c>
      <c r="E158" s="58">
        <v>0</v>
      </c>
      <c r="F158" s="58">
        <v>0</v>
      </c>
      <c r="G158" s="58">
        <v>0</v>
      </c>
      <c r="H158" s="58">
        <v>0</v>
      </c>
      <c r="I158" s="58">
        <v>0</v>
      </c>
      <c r="J158" s="58">
        <v>0</v>
      </c>
      <c r="K158" s="58">
        <v>0</v>
      </c>
      <c r="L158" s="58">
        <v>0</v>
      </c>
      <c r="M158" s="58">
        <v>-13</v>
      </c>
      <c r="N158" s="58">
        <v>-132</v>
      </c>
      <c r="O158" s="58">
        <v>-132</v>
      </c>
      <c r="P158" s="58">
        <v>-148</v>
      </c>
      <c r="Q158" s="58">
        <v>-148</v>
      </c>
      <c r="R158" s="58">
        <v>-148</v>
      </c>
      <c r="S158" s="58">
        <v>-148</v>
      </c>
      <c r="T158" s="58">
        <v>-150</v>
      </c>
      <c r="U158" s="58">
        <v>-149</v>
      </c>
      <c r="W158" s="58">
        <f t="shared" si="167"/>
        <v>0</v>
      </c>
      <c r="X158" s="58">
        <f t="shared" si="168"/>
        <v>0</v>
      </c>
      <c r="Y158" s="58">
        <f t="shared" si="169"/>
        <v>-13</v>
      </c>
      <c r="Z158" s="58">
        <f t="shared" si="171"/>
        <v>-560</v>
      </c>
      <c r="AA158" s="58">
        <f t="shared" si="172"/>
        <v>-595</v>
      </c>
      <c r="AB158" s="45" t="s">
        <v>9</v>
      </c>
      <c r="AD158" s="242">
        <f t="shared" si="173"/>
        <v>0</v>
      </c>
      <c r="AE158" s="242">
        <f t="shared" si="170"/>
        <v>0</v>
      </c>
    </row>
    <row r="159" spans="1:31" ht="15.95" customHeight="1" outlineLevel="1" x14ac:dyDescent="0.2">
      <c r="A159" s="57" t="s">
        <v>178</v>
      </c>
      <c r="B159" s="58"/>
      <c r="C159" s="58"/>
      <c r="D159" s="58">
        <v>-122</v>
      </c>
      <c r="E159" s="58">
        <v>251</v>
      </c>
      <c r="F159" s="58">
        <v>0</v>
      </c>
      <c r="G159" s="58">
        <v>0</v>
      </c>
      <c r="H159" s="58">
        <v>0</v>
      </c>
      <c r="I159" s="58">
        <v>0</v>
      </c>
      <c r="J159" s="58">
        <v>0</v>
      </c>
      <c r="K159" s="58">
        <v>0</v>
      </c>
      <c r="L159" s="58">
        <v>0</v>
      </c>
      <c r="M159" s="58">
        <v>0</v>
      </c>
      <c r="N159" s="58">
        <v>0</v>
      </c>
      <c r="O159" s="58">
        <v>0</v>
      </c>
      <c r="P159" s="58">
        <v>0</v>
      </c>
      <c r="Q159" s="58">
        <v>0</v>
      </c>
      <c r="R159" s="58">
        <v>0</v>
      </c>
      <c r="S159" s="58">
        <v>0</v>
      </c>
      <c r="T159" s="58">
        <v>0</v>
      </c>
      <c r="U159" s="58">
        <v>0</v>
      </c>
      <c r="W159" s="58">
        <f t="shared" si="167"/>
        <v>129</v>
      </c>
      <c r="X159" s="58">
        <f t="shared" si="168"/>
        <v>0</v>
      </c>
      <c r="Y159" s="58">
        <f t="shared" si="169"/>
        <v>0</v>
      </c>
      <c r="Z159" s="58">
        <f t="shared" si="171"/>
        <v>0</v>
      </c>
      <c r="AA159" s="58">
        <f t="shared" si="172"/>
        <v>0</v>
      </c>
      <c r="AB159" s="45" t="s">
        <v>9</v>
      </c>
      <c r="AD159" s="242">
        <f t="shared" si="173"/>
        <v>0</v>
      </c>
      <c r="AE159" s="242">
        <f t="shared" si="170"/>
        <v>0</v>
      </c>
    </row>
    <row r="160" spans="1:31" ht="15.95" customHeight="1" outlineLevel="1" x14ac:dyDescent="0.2">
      <c r="A160" s="55" t="s">
        <v>103</v>
      </c>
      <c r="B160" s="56">
        <f t="shared" ref="B160:G160" si="177">SUM(B136,B145)</f>
        <v>5332</v>
      </c>
      <c r="C160" s="56">
        <f t="shared" si="177"/>
        <v>10339</v>
      </c>
      <c r="D160" s="56">
        <f t="shared" si="177"/>
        <v>27544</v>
      </c>
      <c r="E160" s="56">
        <f t="shared" si="177"/>
        <v>34455</v>
      </c>
      <c r="F160" s="56">
        <f t="shared" si="177"/>
        <v>29292</v>
      </c>
      <c r="G160" s="56">
        <f t="shared" si="177"/>
        <v>69091</v>
      </c>
      <c r="H160" s="56">
        <f t="shared" ref="H160:M160" si="178">SUM(H136,H145)</f>
        <v>207367</v>
      </c>
      <c r="I160" s="56">
        <f t="shared" si="178"/>
        <v>251524</v>
      </c>
      <c r="J160" s="56">
        <f t="shared" si="178"/>
        <v>159770</v>
      </c>
      <c r="K160" s="56">
        <f t="shared" si="178"/>
        <v>32080</v>
      </c>
      <c r="L160" s="56">
        <f t="shared" si="178"/>
        <v>117475</v>
      </c>
      <c r="M160" s="56">
        <f t="shared" si="178"/>
        <v>275684</v>
      </c>
      <c r="N160" s="56">
        <f t="shared" ref="N160:O160" si="179">SUM(N136,N145)</f>
        <v>54936</v>
      </c>
      <c r="O160" s="56">
        <f t="shared" si="179"/>
        <v>45102</v>
      </c>
      <c r="P160" s="56">
        <f t="shared" ref="P160" si="180">SUM(P136,P145)</f>
        <v>25421</v>
      </c>
      <c r="Q160" s="56">
        <f t="shared" ref="Q160:T160" si="181">Q136+Q145</f>
        <v>37953</v>
      </c>
      <c r="R160" s="56">
        <f t="shared" si="181"/>
        <v>53831</v>
      </c>
      <c r="S160" s="56">
        <f t="shared" si="181"/>
        <v>49666</v>
      </c>
      <c r="T160" s="56">
        <f t="shared" si="181"/>
        <v>33104</v>
      </c>
      <c r="U160" s="56">
        <f t="shared" ref="U160" si="182">U136+U145</f>
        <v>39112</v>
      </c>
      <c r="W160" s="56">
        <f t="shared" si="167"/>
        <v>77670</v>
      </c>
      <c r="X160" s="56">
        <f t="shared" si="168"/>
        <v>557274</v>
      </c>
      <c r="Y160" s="56">
        <f t="shared" si="169"/>
        <v>585009</v>
      </c>
      <c r="Z160" s="56">
        <f t="shared" si="171"/>
        <v>163412</v>
      </c>
      <c r="AA160" s="56">
        <f t="shared" si="172"/>
        <v>175713</v>
      </c>
      <c r="AB160" s="45" t="s">
        <v>9</v>
      </c>
      <c r="AD160" s="242">
        <f t="shared" si="173"/>
        <v>0</v>
      </c>
      <c r="AE160" s="242">
        <f t="shared" si="170"/>
        <v>0</v>
      </c>
    </row>
    <row r="161" spans="1:31" ht="15.95" customHeight="1" outlineLevel="1" x14ac:dyDescent="0.2">
      <c r="A161" s="55" t="s">
        <v>104</v>
      </c>
      <c r="B161" s="56">
        <v>-5463</v>
      </c>
      <c r="C161" s="56">
        <v>-6171</v>
      </c>
      <c r="D161" s="56">
        <v>-11359</v>
      </c>
      <c r="E161" s="56">
        <v>-21774</v>
      </c>
      <c r="F161" s="56">
        <v>-19984</v>
      </c>
      <c r="G161" s="56">
        <v>-45791</v>
      </c>
      <c r="H161" s="56">
        <v>-143610</v>
      </c>
      <c r="I161" s="56">
        <f t="shared" ref="I161:N161" si="183">SUM(I162:I165)</f>
        <v>-181842</v>
      </c>
      <c r="J161" s="56">
        <f t="shared" si="183"/>
        <v>-103332</v>
      </c>
      <c r="K161" s="56">
        <f t="shared" si="183"/>
        <v>-87621</v>
      </c>
      <c r="L161" s="56">
        <f t="shared" si="183"/>
        <v>-91345</v>
      </c>
      <c r="M161" s="56">
        <f t="shared" si="183"/>
        <v>-195527</v>
      </c>
      <c r="N161" s="56">
        <f t="shared" si="183"/>
        <v>-2568</v>
      </c>
      <c r="O161" s="56">
        <f t="shared" ref="O161:P161" si="184">SUM(O162:O165)</f>
        <v>-1761</v>
      </c>
      <c r="P161" s="56">
        <f t="shared" si="184"/>
        <v>-1256</v>
      </c>
      <c r="Q161" s="56">
        <f t="shared" ref="Q161" si="185">SUM(Q162:Q165)</f>
        <v>-1533</v>
      </c>
      <c r="R161" s="56">
        <f t="shared" ref="R161" si="186">SUM(R162:R165)</f>
        <v>-913</v>
      </c>
      <c r="S161" s="56">
        <f t="shared" ref="S161" si="187">SUM(S162:S165)</f>
        <v>-1249</v>
      </c>
      <c r="T161" s="56">
        <f t="shared" ref="T161:U161" si="188">SUM(T162:T165)</f>
        <v>-2412</v>
      </c>
      <c r="U161" s="56">
        <f t="shared" si="188"/>
        <v>-1305</v>
      </c>
      <c r="W161" s="56">
        <f t="shared" si="167"/>
        <v>-44767</v>
      </c>
      <c r="X161" s="56">
        <f t="shared" si="168"/>
        <v>-391227</v>
      </c>
      <c r="Y161" s="56">
        <f t="shared" si="169"/>
        <v>-477825</v>
      </c>
      <c r="Z161" s="56">
        <f t="shared" si="171"/>
        <v>-7118</v>
      </c>
      <c r="AA161" s="56">
        <f t="shared" si="172"/>
        <v>-5879</v>
      </c>
      <c r="AB161" s="45" t="s">
        <v>9</v>
      </c>
      <c r="AD161" s="242">
        <f t="shared" si="173"/>
        <v>0</v>
      </c>
      <c r="AE161" s="242">
        <f t="shared" si="170"/>
        <v>0</v>
      </c>
    </row>
    <row r="162" spans="1:31" ht="15.95" customHeight="1" outlineLevel="1" x14ac:dyDescent="0.2">
      <c r="A162" s="57" t="s">
        <v>105</v>
      </c>
      <c r="B162" s="58">
        <v>0</v>
      </c>
      <c r="C162" s="58">
        <v>0</v>
      </c>
      <c r="D162" s="58">
        <v>0</v>
      </c>
      <c r="E162" s="58">
        <v>0</v>
      </c>
      <c r="F162" s="58">
        <v>0</v>
      </c>
      <c r="G162" s="58">
        <v>0</v>
      </c>
      <c r="H162" s="58">
        <v>0</v>
      </c>
      <c r="I162" s="58">
        <v>0</v>
      </c>
      <c r="J162" s="58">
        <v>0</v>
      </c>
      <c r="K162" s="58">
        <v>0</v>
      </c>
      <c r="L162" s="58">
        <v>0</v>
      </c>
      <c r="M162" s="58">
        <v>0</v>
      </c>
      <c r="N162" s="58">
        <v>0</v>
      </c>
      <c r="O162" s="58">
        <v>0</v>
      </c>
      <c r="P162" s="58">
        <v>0</v>
      </c>
      <c r="Q162" s="58">
        <v>0</v>
      </c>
      <c r="R162" s="129">
        <v>0</v>
      </c>
      <c r="S162" s="58">
        <v>0</v>
      </c>
      <c r="T162" s="58">
        <v>0</v>
      </c>
      <c r="U162" s="58">
        <v>0</v>
      </c>
      <c r="W162" s="58">
        <f t="shared" si="167"/>
        <v>0</v>
      </c>
      <c r="X162" s="58">
        <f t="shared" si="168"/>
        <v>0</v>
      </c>
      <c r="Y162" s="58">
        <f t="shared" si="169"/>
        <v>0</v>
      </c>
      <c r="Z162" s="58">
        <f t="shared" si="171"/>
        <v>0</v>
      </c>
      <c r="AA162" s="58">
        <f t="shared" si="172"/>
        <v>0</v>
      </c>
      <c r="AB162" s="45" t="s">
        <v>9</v>
      </c>
      <c r="AD162" s="242">
        <f t="shared" si="173"/>
        <v>0</v>
      </c>
      <c r="AE162" s="242">
        <f t="shared" si="170"/>
        <v>0</v>
      </c>
    </row>
    <row r="163" spans="1:31" ht="15.95" customHeight="1" outlineLevel="1" x14ac:dyDescent="0.2">
      <c r="A163" s="57" t="s">
        <v>106</v>
      </c>
      <c r="B163" s="58">
        <v>0</v>
      </c>
      <c r="C163" s="58">
        <v>0</v>
      </c>
      <c r="D163" s="58">
        <v>0</v>
      </c>
      <c r="E163" s="58">
        <v>177</v>
      </c>
      <c r="F163" s="58">
        <v>45</v>
      </c>
      <c r="G163" s="58">
        <v>-45</v>
      </c>
      <c r="H163" s="58">
        <v>132</v>
      </c>
      <c r="I163" s="58">
        <v>46</v>
      </c>
      <c r="J163" s="58">
        <v>99</v>
      </c>
      <c r="K163" s="58">
        <v>277</v>
      </c>
      <c r="L163" s="58">
        <v>-79</v>
      </c>
      <c r="M163" s="58">
        <v>99</v>
      </c>
      <c r="N163" s="58">
        <v>-2480</v>
      </c>
      <c r="O163" s="58">
        <v>-1686</v>
      </c>
      <c r="P163" s="58">
        <v>-1222</v>
      </c>
      <c r="Q163" s="58">
        <v>-1482</v>
      </c>
      <c r="R163" s="58">
        <v>-1312</v>
      </c>
      <c r="S163" s="58">
        <v>-1195</v>
      </c>
      <c r="T163" s="58">
        <v>-1911</v>
      </c>
      <c r="U163" s="58">
        <v>-1254</v>
      </c>
      <c r="W163" s="58">
        <f t="shared" si="167"/>
        <v>177</v>
      </c>
      <c r="X163" s="58">
        <f t="shared" si="168"/>
        <v>178</v>
      </c>
      <c r="Y163" s="58">
        <f t="shared" si="169"/>
        <v>396</v>
      </c>
      <c r="Z163" s="58">
        <f t="shared" si="171"/>
        <v>-6870</v>
      </c>
      <c r="AA163" s="58">
        <f t="shared" si="172"/>
        <v>-5672</v>
      </c>
      <c r="AB163" s="45" t="s">
        <v>9</v>
      </c>
      <c r="AD163" s="242">
        <f t="shared" si="173"/>
        <v>0</v>
      </c>
      <c r="AE163" s="242">
        <f t="shared" si="170"/>
        <v>0</v>
      </c>
    </row>
    <row r="164" spans="1:31" ht="15.95" customHeight="1" outlineLevel="1" x14ac:dyDescent="0.2">
      <c r="A164" s="57" t="s">
        <v>107</v>
      </c>
      <c r="B164" s="58">
        <v>-5463</v>
      </c>
      <c r="C164" s="58">
        <v>-6171</v>
      </c>
      <c r="D164" s="58">
        <v>-11359</v>
      </c>
      <c r="E164" s="58">
        <v>-21805</v>
      </c>
      <c r="F164" s="58">
        <v>-19992</v>
      </c>
      <c r="G164" s="58">
        <v>-45712</v>
      </c>
      <c r="H164" s="58">
        <v>-143704</v>
      </c>
      <c r="I164" s="58">
        <v>-181850</v>
      </c>
      <c r="J164" s="58">
        <v>-103360</v>
      </c>
      <c r="K164" s="58">
        <v>-87674</v>
      </c>
      <c r="L164" s="58">
        <v>-91324</v>
      </c>
      <c r="M164" s="58">
        <v>-195538</v>
      </c>
      <c r="N164" s="58">
        <v>0</v>
      </c>
      <c r="O164" s="58">
        <v>0</v>
      </c>
      <c r="P164" s="58">
        <v>0</v>
      </c>
      <c r="Q164" s="58">
        <v>0</v>
      </c>
      <c r="R164" s="127">
        <v>450</v>
      </c>
      <c r="S164" s="58">
        <v>0</v>
      </c>
      <c r="T164" s="58">
        <v>-450</v>
      </c>
      <c r="U164" s="58">
        <v>0</v>
      </c>
      <c r="W164" s="58">
        <f t="shared" si="167"/>
        <v>-44798</v>
      </c>
      <c r="X164" s="58">
        <f t="shared" si="168"/>
        <v>-391258</v>
      </c>
      <c r="Y164" s="58">
        <f t="shared" si="169"/>
        <v>-477896</v>
      </c>
      <c r="Z164" s="58">
        <f t="shared" si="171"/>
        <v>0</v>
      </c>
      <c r="AA164" s="58">
        <f t="shared" si="172"/>
        <v>0</v>
      </c>
      <c r="AB164" s="45" t="s">
        <v>9</v>
      </c>
      <c r="AD164" s="242">
        <f t="shared" si="173"/>
        <v>0</v>
      </c>
      <c r="AE164" s="242">
        <f t="shared" si="170"/>
        <v>0</v>
      </c>
    </row>
    <row r="165" spans="1:31" ht="15.95" customHeight="1" outlineLevel="1" x14ac:dyDescent="0.2">
      <c r="A165" s="57" t="s">
        <v>108</v>
      </c>
      <c r="B165" s="58">
        <v>0</v>
      </c>
      <c r="C165" s="58">
        <v>0</v>
      </c>
      <c r="D165" s="58">
        <v>0</v>
      </c>
      <c r="E165" s="58">
        <v>-146</v>
      </c>
      <c r="F165" s="58">
        <v>-37</v>
      </c>
      <c r="G165" s="58">
        <v>-34</v>
      </c>
      <c r="H165" s="58">
        <v>-38</v>
      </c>
      <c r="I165" s="58">
        <v>-38</v>
      </c>
      <c r="J165" s="58">
        <v>-71</v>
      </c>
      <c r="K165" s="58">
        <v>-224</v>
      </c>
      <c r="L165" s="58">
        <v>58</v>
      </c>
      <c r="M165" s="58">
        <v>-88</v>
      </c>
      <c r="N165" s="58">
        <v>-88</v>
      </c>
      <c r="O165" s="58">
        <v>-75</v>
      </c>
      <c r="P165" s="58">
        <v>-34</v>
      </c>
      <c r="Q165" s="58">
        <v>-51</v>
      </c>
      <c r="R165" s="58">
        <v>-51</v>
      </c>
      <c r="S165" s="58">
        <v>-54</v>
      </c>
      <c r="T165" s="58">
        <v>-51</v>
      </c>
      <c r="U165" s="58">
        <v>-51</v>
      </c>
      <c r="W165" s="58">
        <f t="shared" si="167"/>
        <v>-146</v>
      </c>
      <c r="X165" s="58">
        <f t="shared" si="168"/>
        <v>-147</v>
      </c>
      <c r="Y165" s="58">
        <f t="shared" si="169"/>
        <v>-325</v>
      </c>
      <c r="Z165" s="58">
        <f t="shared" si="171"/>
        <v>-248</v>
      </c>
      <c r="AA165" s="58">
        <f t="shared" si="172"/>
        <v>-207</v>
      </c>
      <c r="AB165" s="45" t="s">
        <v>9</v>
      </c>
      <c r="AD165" s="242">
        <f t="shared" si="173"/>
        <v>0</v>
      </c>
      <c r="AE165" s="242">
        <f t="shared" si="170"/>
        <v>0</v>
      </c>
    </row>
    <row r="166" spans="1:31" ht="15.95" customHeight="1" outlineLevel="1" x14ac:dyDescent="0.2">
      <c r="A166" s="55" t="s">
        <v>109</v>
      </c>
      <c r="B166" s="140">
        <v>0</v>
      </c>
      <c r="C166" s="140">
        <v>-12</v>
      </c>
      <c r="D166" s="140">
        <v>-9</v>
      </c>
      <c r="E166" s="140">
        <v>-8</v>
      </c>
      <c r="F166" s="140">
        <v>0</v>
      </c>
      <c r="G166" s="140">
        <v>7</v>
      </c>
      <c r="H166" s="140">
        <v>-157</v>
      </c>
      <c r="I166" s="140">
        <f t="shared" ref="I166:N166" si="189">SUM(I167:I172)</f>
        <v>-5</v>
      </c>
      <c r="J166" s="140">
        <f t="shared" si="189"/>
        <v>-1</v>
      </c>
      <c r="K166" s="140">
        <f t="shared" si="189"/>
        <v>24760</v>
      </c>
      <c r="L166" s="140">
        <f t="shared" si="189"/>
        <v>-58</v>
      </c>
      <c r="M166" s="140">
        <f t="shared" si="189"/>
        <v>-59</v>
      </c>
      <c r="N166" s="140">
        <f t="shared" si="189"/>
        <v>-567</v>
      </c>
      <c r="O166" s="140">
        <f t="shared" ref="O166:P166" si="190">SUM(O167:O172)</f>
        <v>-726</v>
      </c>
      <c r="P166" s="140">
        <f t="shared" si="190"/>
        <v>-1376</v>
      </c>
      <c r="Q166" s="140">
        <f t="shared" ref="Q166" si="191">SUM(Q167:Q172)</f>
        <v>-1433</v>
      </c>
      <c r="R166" s="56">
        <f t="shared" ref="R166" si="192">SUM(R167:R172)</f>
        <v>-953</v>
      </c>
      <c r="S166" s="56">
        <f t="shared" ref="S166" si="193">SUM(S167:S172)</f>
        <v>-34388</v>
      </c>
      <c r="T166" s="56">
        <f t="shared" ref="T166:U166" si="194">SUM(T167:T172)</f>
        <v>-1002</v>
      </c>
      <c r="U166" s="56">
        <f t="shared" si="194"/>
        <v>-1228</v>
      </c>
      <c r="W166" s="56">
        <f t="shared" si="167"/>
        <v>-29</v>
      </c>
      <c r="X166" s="56">
        <f t="shared" si="168"/>
        <v>-155</v>
      </c>
      <c r="Y166" s="56">
        <f t="shared" si="169"/>
        <v>24642</v>
      </c>
      <c r="Z166" s="56">
        <f t="shared" si="171"/>
        <v>-4102</v>
      </c>
      <c r="AA166" s="56">
        <f t="shared" si="172"/>
        <v>-37571</v>
      </c>
      <c r="AB166" s="45" t="s">
        <v>9</v>
      </c>
      <c r="AD166" s="242">
        <f t="shared" si="173"/>
        <v>0</v>
      </c>
      <c r="AE166" s="242">
        <f t="shared" si="170"/>
        <v>0</v>
      </c>
    </row>
    <row r="167" spans="1:31" ht="15.95" customHeight="1" outlineLevel="1" x14ac:dyDescent="0.2">
      <c r="A167" s="57" t="s">
        <v>110</v>
      </c>
      <c r="B167" s="139">
        <v>0</v>
      </c>
      <c r="C167" s="139">
        <v>-12</v>
      </c>
      <c r="D167" s="139">
        <v>-9</v>
      </c>
      <c r="E167" s="139">
        <v>-8</v>
      </c>
      <c r="F167" s="139">
        <v>0</v>
      </c>
      <c r="G167" s="139">
        <v>7</v>
      </c>
      <c r="H167" s="139">
        <v>-157</v>
      </c>
      <c r="I167" s="139">
        <v>-5</v>
      </c>
      <c r="J167" s="139">
        <v>-1</v>
      </c>
      <c r="K167" s="139">
        <v>-43</v>
      </c>
      <c r="L167" s="139">
        <v>-58</v>
      </c>
      <c r="M167" s="139">
        <v>-59</v>
      </c>
      <c r="N167" s="139">
        <v>-526</v>
      </c>
      <c r="O167" s="139">
        <v>-399</v>
      </c>
      <c r="P167" s="139">
        <v>-627</v>
      </c>
      <c r="Q167" s="139">
        <v>-537</v>
      </c>
      <c r="R167" s="58">
        <v>-455</v>
      </c>
      <c r="S167" s="58">
        <v>-515</v>
      </c>
      <c r="T167" s="58">
        <v>-455</v>
      </c>
      <c r="U167" s="58">
        <v>-670</v>
      </c>
      <c r="W167" s="58">
        <f t="shared" si="167"/>
        <v>-29</v>
      </c>
      <c r="X167" s="58">
        <f t="shared" si="168"/>
        <v>-155</v>
      </c>
      <c r="Y167" s="58">
        <f t="shared" si="169"/>
        <v>-161</v>
      </c>
      <c r="Z167" s="58">
        <f t="shared" si="171"/>
        <v>-2089</v>
      </c>
      <c r="AA167" s="58">
        <f t="shared" si="172"/>
        <v>-2095</v>
      </c>
      <c r="AB167" s="45" t="s">
        <v>9</v>
      </c>
      <c r="AD167" s="242">
        <f t="shared" si="173"/>
        <v>0</v>
      </c>
      <c r="AE167" s="242">
        <f t="shared" si="170"/>
        <v>0</v>
      </c>
    </row>
    <row r="168" spans="1:31" ht="15.95" customHeight="1" outlineLevel="1" x14ac:dyDescent="0.25">
      <c r="A168" s="57" t="s">
        <v>111</v>
      </c>
      <c r="B168" s="147">
        <v>0</v>
      </c>
      <c r="C168" s="147">
        <v>0</v>
      </c>
      <c r="D168" s="147">
        <v>0</v>
      </c>
      <c r="E168" s="147">
        <v>0</v>
      </c>
      <c r="F168" s="147">
        <v>0</v>
      </c>
      <c r="G168" s="147">
        <v>0</v>
      </c>
      <c r="H168" s="147">
        <v>0</v>
      </c>
      <c r="I168" s="147">
        <v>0</v>
      </c>
      <c r="J168" s="147">
        <v>0</v>
      </c>
      <c r="K168" s="147">
        <v>0</v>
      </c>
      <c r="L168" s="147">
        <v>0</v>
      </c>
      <c r="M168" s="147">
        <v>0</v>
      </c>
      <c r="N168" s="147">
        <v>0</v>
      </c>
      <c r="O168" s="147">
        <v>0</v>
      </c>
      <c r="P168" s="147">
        <v>0</v>
      </c>
      <c r="Q168" s="147">
        <v>0</v>
      </c>
      <c r="R168" s="127">
        <v>0</v>
      </c>
      <c r="S168" s="58">
        <v>0</v>
      </c>
      <c r="T168" s="58">
        <v>0</v>
      </c>
      <c r="U168" s="58">
        <v>0</v>
      </c>
      <c r="W168" s="34">
        <f t="shared" si="167"/>
        <v>0</v>
      </c>
      <c r="X168" s="34">
        <f t="shared" ref="X168:X187" si="195">SUM(F168:I168)</f>
        <v>0</v>
      </c>
      <c r="Y168" s="34">
        <f t="shared" ref="Y168:Y187" si="196">SUM(J168:M168)</f>
        <v>0</v>
      </c>
      <c r="Z168" s="34">
        <f t="shared" si="171"/>
        <v>0</v>
      </c>
      <c r="AA168" s="58">
        <f t="shared" si="172"/>
        <v>0</v>
      </c>
      <c r="AB168" s="45" t="s">
        <v>9</v>
      </c>
      <c r="AD168" s="242">
        <f t="shared" si="173"/>
        <v>0</v>
      </c>
      <c r="AE168" s="242">
        <f t="shared" si="170"/>
        <v>0</v>
      </c>
    </row>
    <row r="169" spans="1:31" ht="15.95" customHeight="1" outlineLevel="1" x14ac:dyDescent="0.25">
      <c r="A169" s="57" t="s">
        <v>112</v>
      </c>
      <c r="B169" s="147">
        <v>0</v>
      </c>
      <c r="C169" s="147">
        <v>0</v>
      </c>
      <c r="D169" s="147">
        <v>0</v>
      </c>
      <c r="E169" s="147">
        <v>0</v>
      </c>
      <c r="F169" s="147">
        <v>0</v>
      </c>
      <c r="G169" s="147">
        <v>0</v>
      </c>
      <c r="H169" s="147">
        <v>0</v>
      </c>
      <c r="I169" s="147">
        <v>0</v>
      </c>
      <c r="J169" s="147">
        <v>0</v>
      </c>
      <c r="K169" s="147">
        <v>0</v>
      </c>
      <c r="L169" s="147">
        <v>0</v>
      </c>
      <c r="M169" s="147">
        <v>0</v>
      </c>
      <c r="N169" s="147">
        <v>-431</v>
      </c>
      <c r="O169" s="147">
        <v>-448</v>
      </c>
      <c r="P169" s="147">
        <v>-749</v>
      </c>
      <c r="Q169" s="147">
        <v>-896</v>
      </c>
      <c r="R169" s="58">
        <v>-498</v>
      </c>
      <c r="S169" s="58">
        <v>-303</v>
      </c>
      <c r="T169" s="58">
        <v>-547</v>
      </c>
      <c r="U169" s="58">
        <v>-558</v>
      </c>
      <c r="W169" s="34">
        <f t="shared" si="167"/>
        <v>0</v>
      </c>
      <c r="X169" s="34">
        <f t="shared" si="195"/>
        <v>0</v>
      </c>
      <c r="Y169" s="34">
        <f t="shared" si="196"/>
        <v>0</v>
      </c>
      <c r="Z169" s="34">
        <f t="shared" si="171"/>
        <v>-2524</v>
      </c>
      <c r="AA169" s="58">
        <f t="shared" si="172"/>
        <v>-1906</v>
      </c>
      <c r="AB169" s="45" t="s">
        <v>9</v>
      </c>
      <c r="AD169" s="242">
        <f t="shared" si="173"/>
        <v>0</v>
      </c>
      <c r="AE169" s="242">
        <f t="shared" si="170"/>
        <v>0</v>
      </c>
    </row>
    <row r="170" spans="1:31" ht="15.95" customHeight="1" outlineLevel="1" x14ac:dyDescent="0.25">
      <c r="A170" s="57" t="s">
        <v>113</v>
      </c>
      <c r="B170" s="147">
        <v>0</v>
      </c>
      <c r="C170" s="147">
        <v>0</v>
      </c>
      <c r="D170" s="147">
        <v>0</v>
      </c>
      <c r="E170" s="147">
        <v>0</v>
      </c>
      <c r="F170" s="147">
        <v>0</v>
      </c>
      <c r="G170" s="147">
        <v>0</v>
      </c>
      <c r="H170" s="147">
        <v>0</v>
      </c>
      <c r="I170" s="147">
        <v>0</v>
      </c>
      <c r="J170" s="147">
        <v>0</v>
      </c>
      <c r="K170" s="147">
        <v>0</v>
      </c>
      <c r="L170" s="147">
        <v>0</v>
      </c>
      <c r="M170" s="147">
        <v>0</v>
      </c>
      <c r="N170" s="147">
        <v>0</v>
      </c>
      <c r="O170" s="147">
        <v>0</v>
      </c>
      <c r="P170" s="147">
        <v>0</v>
      </c>
      <c r="Q170" s="147">
        <v>0</v>
      </c>
      <c r="R170" s="58">
        <v>0</v>
      </c>
      <c r="S170" s="58">
        <v>0</v>
      </c>
      <c r="T170" s="58">
        <v>0</v>
      </c>
      <c r="U170" s="58">
        <v>0</v>
      </c>
      <c r="W170" s="34">
        <f t="shared" si="167"/>
        <v>0</v>
      </c>
      <c r="X170" s="34">
        <f t="shared" si="195"/>
        <v>0</v>
      </c>
      <c r="Y170" s="34">
        <f t="shared" si="196"/>
        <v>0</v>
      </c>
      <c r="Z170" s="34">
        <f t="shared" si="171"/>
        <v>0</v>
      </c>
      <c r="AA170" s="58">
        <f t="shared" si="172"/>
        <v>0</v>
      </c>
      <c r="AB170" s="45" t="s">
        <v>9</v>
      </c>
      <c r="AD170" s="242">
        <f t="shared" si="173"/>
        <v>0</v>
      </c>
      <c r="AE170" s="242">
        <f t="shared" si="170"/>
        <v>0</v>
      </c>
    </row>
    <row r="171" spans="1:31" ht="15.95" customHeight="1" outlineLevel="1" x14ac:dyDescent="0.25">
      <c r="A171" s="57" t="s">
        <v>114</v>
      </c>
      <c r="B171" s="147">
        <v>0</v>
      </c>
      <c r="C171" s="147">
        <v>0</v>
      </c>
      <c r="D171" s="147">
        <v>0</v>
      </c>
      <c r="E171" s="147">
        <v>0</v>
      </c>
      <c r="F171" s="147">
        <v>0</v>
      </c>
      <c r="G171" s="147">
        <v>0</v>
      </c>
      <c r="H171" s="147">
        <v>0</v>
      </c>
      <c r="I171" s="147">
        <v>0</v>
      </c>
      <c r="J171" s="147">
        <v>0</v>
      </c>
      <c r="K171" s="147">
        <v>24803</v>
      </c>
      <c r="L171" s="147">
        <v>0</v>
      </c>
      <c r="M171" s="147">
        <v>0</v>
      </c>
      <c r="N171" s="147">
        <v>390</v>
      </c>
      <c r="O171" s="147">
        <v>121</v>
      </c>
      <c r="P171" s="147">
        <v>0</v>
      </c>
      <c r="Q171" s="147">
        <v>0</v>
      </c>
      <c r="R171" s="58">
        <v>0</v>
      </c>
      <c r="S171" s="58">
        <v>0</v>
      </c>
      <c r="T171" s="58">
        <v>0</v>
      </c>
      <c r="U171" s="58">
        <v>0</v>
      </c>
      <c r="W171" s="34">
        <f t="shared" si="167"/>
        <v>0</v>
      </c>
      <c r="X171" s="34">
        <f t="shared" si="195"/>
        <v>0</v>
      </c>
      <c r="Y171" s="34">
        <f t="shared" si="196"/>
        <v>24803</v>
      </c>
      <c r="Z171" s="34">
        <f t="shared" si="171"/>
        <v>511</v>
      </c>
      <c r="AA171" s="58">
        <f t="shared" si="172"/>
        <v>0</v>
      </c>
      <c r="AB171" s="45" t="s">
        <v>9</v>
      </c>
      <c r="AD171" s="242">
        <f t="shared" si="173"/>
        <v>0</v>
      </c>
      <c r="AE171" s="242">
        <f t="shared" si="170"/>
        <v>0</v>
      </c>
    </row>
    <row r="172" spans="1:31" ht="15.95" customHeight="1" outlineLevel="1" x14ac:dyDescent="0.25">
      <c r="A172" s="57" t="s">
        <v>115</v>
      </c>
      <c r="B172" s="147">
        <v>0</v>
      </c>
      <c r="C172" s="147">
        <v>0</v>
      </c>
      <c r="D172" s="147">
        <v>0</v>
      </c>
      <c r="E172" s="147">
        <v>0</v>
      </c>
      <c r="F172" s="147">
        <v>0</v>
      </c>
      <c r="G172" s="147">
        <v>0</v>
      </c>
      <c r="H172" s="147">
        <v>0</v>
      </c>
      <c r="I172" s="147">
        <v>0</v>
      </c>
      <c r="J172" s="147">
        <v>0</v>
      </c>
      <c r="K172" s="147">
        <v>0</v>
      </c>
      <c r="L172" s="147">
        <v>0</v>
      </c>
      <c r="M172" s="147">
        <v>0</v>
      </c>
      <c r="N172" s="147">
        <v>0</v>
      </c>
      <c r="O172" s="147">
        <v>0</v>
      </c>
      <c r="P172" s="147">
        <v>0</v>
      </c>
      <c r="Q172" s="147">
        <v>0</v>
      </c>
      <c r="R172" s="58">
        <v>0</v>
      </c>
      <c r="S172" s="58">
        <v>-33570</v>
      </c>
      <c r="T172" s="58">
        <v>0</v>
      </c>
      <c r="U172" s="58">
        <v>0</v>
      </c>
      <c r="W172" s="34">
        <f t="shared" si="167"/>
        <v>0</v>
      </c>
      <c r="X172" s="34">
        <f t="shared" si="195"/>
        <v>0</v>
      </c>
      <c r="Y172" s="34">
        <f t="shared" si="196"/>
        <v>0</v>
      </c>
      <c r="Z172" s="34">
        <f t="shared" si="171"/>
        <v>0</v>
      </c>
      <c r="AA172" s="58">
        <f t="shared" si="172"/>
        <v>-33570</v>
      </c>
      <c r="AB172" s="45" t="s">
        <v>9</v>
      </c>
      <c r="AD172" s="242">
        <f t="shared" si="173"/>
        <v>0</v>
      </c>
      <c r="AE172" s="242">
        <f t="shared" si="170"/>
        <v>0</v>
      </c>
    </row>
    <row r="173" spans="1:31" ht="15.95" customHeight="1" outlineLevel="1" x14ac:dyDescent="0.2">
      <c r="A173" s="59" t="s">
        <v>116</v>
      </c>
      <c r="B173" s="56">
        <f t="shared" ref="B173:H173" si="197">B160+B161+B166</f>
        <v>-131</v>
      </c>
      <c r="C173" s="56">
        <f t="shared" si="197"/>
        <v>4156</v>
      </c>
      <c r="D173" s="56">
        <f t="shared" si="197"/>
        <v>16176</v>
      </c>
      <c r="E173" s="56">
        <f t="shared" si="197"/>
        <v>12673</v>
      </c>
      <c r="F173" s="56">
        <f t="shared" si="197"/>
        <v>9308</v>
      </c>
      <c r="G173" s="56">
        <f t="shared" si="197"/>
        <v>23307</v>
      </c>
      <c r="H173" s="56">
        <f t="shared" si="197"/>
        <v>63600</v>
      </c>
      <c r="I173" s="56">
        <f t="shared" ref="I173:J173" si="198">I160+I161+I166</f>
        <v>69677</v>
      </c>
      <c r="J173" s="56">
        <f t="shared" si="198"/>
        <v>56437</v>
      </c>
      <c r="K173" s="56">
        <f t="shared" ref="K173:L173" si="199">K160+K161+K166</f>
        <v>-30781</v>
      </c>
      <c r="L173" s="56">
        <f t="shared" si="199"/>
        <v>26072</v>
      </c>
      <c r="M173" s="56">
        <f t="shared" ref="M173:N173" si="200">M160+M161+M166</f>
        <v>80098</v>
      </c>
      <c r="N173" s="56">
        <f t="shared" si="200"/>
        <v>51801</v>
      </c>
      <c r="O173" s="56">
        <f t="shared" ref="O173:T173" si="201">O160+O161+O166</f>
        <v>42615</v>
      </c>
      <c r="P173" s="56">
        <f t="shared" si="201"/>
        <v>22789</v>
      </c>
      <c r="Q173" s="56">
        <f t="shared" si="201"/>
        <v>34987</v>
      </c>
      <c r="R173" s="56">
        <f t="shared" si="201"/>
        <v>51965</v>
      </c>
      <c r="S173" s="56">
        <f t="shared" si="201"/>
        <v>14029</v>
      </c>
      <c r="T173" s="56">
        <f t="shared" si="201"/>
        <v>29690</v>
      </c>
      <c r="U173" s="56">
        <f t="shared" ref="U173" si="202">U160+U161+U166</f>
        <v>36579</v>
      </c>
      <c r="W173" s="56">
        <f t="shared" si="167"/>
        <v>32874</v>
      </c>
      <c r="X173" s="56">
        <f t="shared" si="195"/>
        <v>165892</v>
      </c>
      <c r="Y173" s="56">
        <f t="shared" si="196"/>
        <v>131826</v>
      </c>
      <c r="Z173" s="56">
        <f t="shared" si="171"/>
        <v>152192</v>
      </c>
      <c r="AA173" s="56">
        <f t="shared" si="172"/>
        <v>132263</v>
      </c>
      <c r="AB173" s="56"/>
      <c r="AC173" s="56"/>
      <c r="AD173" s="242">
        <f t="shared" si="173"/>
        <v>0</v>
      </c>
      <c r="AE173" s="242">
        <f t="shared" si="170"/>
        <v>0</v>
      </c>
    </row>
    <row r="174" spans="1:31" ht="15.95" customHeight="1" outlineLevel="1" x14ac:dyDescent="0.2">
      <c r="A174" s="60" t="s">
        <v>117</v>
      </c>
      <c r="B174" s="56">
        <v>0</v>
      </c>
      <c r="C174" s="56">
        <v>0</v>
      </c>
      <c r="D174" s="56">
        <v>0</v>
      </c>
      <c r="E174" s="56">
        <v>-52</v>
      </c>
      <c r="F174" s="56">
        <v>-11</v>
      </c>
      <c r="G174" s="56">
        <v>-10</v>
      </c>
      <c r="H174" s="56">
        <v>-10</v>
      </c>
      <c r="I174" s="56">
        <f t="shared" ref="I174:N174" si="203">SUM(I175:I177)</f>
        <v>-10</v>
      </c>
      <c r="J174" s="56">
        <f t="shared" si="203"/>
        <v>-18</v>
      </c>
      <c r="K174" s="56">
        <f t="shared" si="203"/>
        <v>-58</v>
      </c>
      <c r="L174" s="56">
        <f t="shared" si="203"/>
        <v>26</v>
      </c>
      <c r="M174" s="56">
        <f t="shared" si="203"/>
        <v>-2047</v>
      </c>
      <c r="N174" s="56">
        <f t="shared" si="203"/>
        <v>-25717</v>
      </c>
      <c r="O174" s="56">
        <f t="shared" ref="O174:T174" si="204">SUM(O175:O177)</f>
        <v>-28088</v>
      </c>
      <c r="P174" s="56">
        <f t="shared" si="204"/>
        <v>-2185</v>
      </c>
      <c r="Q174" s="56">
        <f t="shared" si="204"/>
        <v>-15955</v>
      </c>
      <c r="R174" s="56">
        <f t="shared" si="204"/>
        <v>-24045</v>
      </c>
      <c r="S174" s="56">
        <f t="shared" si="204"/>
        <v>-16421</v>
      </c>
      <c r="T174" s="56">
        <f t="shared" si="204"/>
        <v>-12186</v>
      </c>
      <c r="U174" s="56">
        <f t="shared" ref="U174" si="205">SUM(U175:U177)</f>
        <v>-14831</v>
      </c>
      <c r="W174" s="56">
        <f t="shared" si="167"/>
        <v>-52</v>
      </c>
      <c r="X174" s="56">
        <f t="shared" si="195"/>
        <v>-41</v>
      </c>
      <c r="Y174" s="56">
        <f t="shared" si="196"/>
        <v>-2097</v>
      </c>
      <c r="Z174" s="56">
        <f t="shared" si="171"/>
        <v>-71945</v>
      </c>
      <c r="AA174" s="56">
        <f t="shared" si="172"/>
        <v>-67483</v>
      </c>
      <c r="AB174" s="45" t="s">
        <v>9</v>
      </c>
      <c r="AD174" s="242">
        <f t="shared" si="173"/>
        <v>0</v>
      </c>
      <c r="AE174" s="242">
        <f t="shared" si="170"/>
        <v>0</v>
      </c>
    </row>
    <row r="175" spans="1:31" ht="15.95" customHeight="1" outlineLevel="1" x14ac:dyDescent="0.2">
      <c r="A175" s="57" t="s">
        <v>118</v>
      </c>
      <c r="B175" s="58">
        <v>0</v>
      </c>
      <c r="C175" s="58">
        <v>0</v>
      </c>
      <c r="D175" s="58">
        <v>0</v>
      </c>
      <c r="E175" s="58">
        <v>-52</v>
      </c>
      <c r="F175" s="58">
        <v>-11</v>
      </c>
      <c r="G175" s="58">
        <v>-10</v>
      </c>
      <c r="H175" s="58">
        <v>-10</v>
      </c>
      <c r="I175" s="58">
        <v>-10</v>
      </c>
      <c r="J175" s="58">
        <v>-18</v>
      </c>
      <c r="K175" s="58">
        <v>-58</v>
      </c>
      <c r="L175" s="58">
        <v>26</v>
      </c>
      <c r="M175" s="58">
        <v>-2040</v>
      </c>
      <c r="N175" s="58">
        <v>-25501</v>
      </c>
      <c r="O175" s="58">
        <v>-27865</v>
      </c>
      <c r="P175" s="58">
        <v>-2092</v>
      </c>
      <c r="Q175" s="58">
        <v>-15823</v>
      </c>
      <c r="R175" s="58">
        <v>-23939</v>
      </c>
      <c r="S175" s="58">
        <v>-16229</v>
      </c>
      <c r="T175" s="58">
        <v>-12079</v>
      </c>
      <c r="U175" s="58">
        <v>-14690</v>
      </c>
      <c r="W175" s="58">
        <f t="shared" si="167"/>
        <v>-52</v>
      </c>
      <c r="X175" s="58">
        <f t="shared" si="195"/>
        <v>-41</v>
      </c>
      <c r="Y175" s="58">
        <f t="shared" si="196"/>
        <v>-2090</v>
      </c>
      <c r="Z175" s="58">
        <f t="shared" si="171"/>
        <v>-71281</v>
      </c>
      <c r="AA175" s="58">
        <f t="shared" si="172"/>
        <v>-66937</v>
      </c>
      <c r="AB175" s="45" t="s">
        <v>9</v>
      </c>
      <c r="AD175" s="242">
        <f t="shared" si="173"/>
        <v>0</v>
      </c>
      <c r="AE175" s="242">
        <f t="shared" si="170"/>
        <v>0</v>
      </c>
    </row>
    <row r="176" spans="1:31" ht="15.95" customHeight="1" outlineLevel="1" x14ac:dyDescent="0.2">
      <c r="A176" s="57" t="s">
        <v>119</v>
      </c>
      <c r="B176" s="58">
        <v>0</v>
      </c>
      <c r="C176" s="58">
        <v>0</v>
      </c>
      <c r="D176" s="58">
        <v>0</v>
      </c>
      <c r="E176" s="58">
        <v>0</v>
      </c>
      <c r="F176" s="58">
        <v>0</v>
      </c>
      <c r="G176" s="58">
        <v>0</v>
      </c>
      <c r="H176" s="58">
        <v>0</v>
      </c>
      <c r="I176" s="58">
        <v>0</v>
      </c>
      <c r="J176" s="58">
        <v>0</v>
      </c>
      <c r="K176" s="58">
        <v>0</v>
      </c>
      <c r="L176" s="58">
        <v>0</v>
      </c>
      <c r="M176" s="58">
        <v>0</v>
      </c>
      <c r="N176" s="58">
        <v>0</v>
      </c>
      <c r="O176" s="58">
        <v>0</v>
      </c>
      <c r="P176" s="58">
        <v>0</v>
      </c>
      <c r="Q176" s="58">
        <v>0</v>
      </c>
      <c r="R176" s="127">
        <v>0</v>
      </c>
      <c r="S176" s="58">
        <v>0</v>
      </c>
      <c r="T176" s="58">
        <v>0</v>
      </c>
      <c r="U176" s="58">
        <v>0</v>
      </c>
      <c r="W176" s="58">
        <f t="shared" si="167"/>
        <v>0</v>
      </c>
      <c r="X176" s="58">
        <f t="shared" si="195"/>
        <v>0</v>
      </c>
      <c r="Y176" s="58">
        <f t="shared" si="196"/>
        <v>0</v>
      </c>
      <c r="Z176" s="58">
        <f t="shared" si="171"/>
        <v>0</v>
      </c>
      <c r="AA176" s="58">
        <f t="shared" si="172"/>
        <v>0</v>
      </c>
      <c r="AB176" s="45" t="s">
        <v>9</v>
      </c>
      <c r="AD176" s="242">
        <f t="shared" si="173"/>
        <v>0</v>
      </c>
      <c r="AE176" s="242">
        <f t="shared" si="170"/>
        <v>0</v>
      </c>
    </row>
    <row r="177" spans="1:35" ht="15.95" customHeight="1" outlineLevel="1" x14ac:dyDescent="0.2">
      <c r="A177" s="57" t="s">
        <v>120</v>
      </c>
      <c r="B177" s="58">
        <v>0</v>
      </c>
      <c r="C177" s="58">
        <v>0</v>
      </c>
      <c r="D177" s="58">
        <v>0</v>
      </c>
      <c r="E177" s="58">
        <v>0</v>
      </c>
      <c r="F177" s="58">
        <v>0</v>
      </c>
      <c r="G177" s="58">
        <v>0</v>
      </c>
      <c r="H177" s="58">
        <v>0</v>
      </c>
      <c r="I177" s="58">
        <v>0</v>
      </c>
      <c r="J177" s="58">
        <v>0</v>
      </c>
      <c r="K177" s="58">
        <v>0</v>
      </c>
      <c r="L177" s="58">
        <v>0</v>
      </c>
      <c r="M177" s="58">
        <v>-7</v>
      </c>
      <c r="N177" s="58">
        <v>-216</v>
      </c>
      <c r="O177" s="58">
        <v>-223</v>
      </c>
      <c r="P177" s="58">
        <v>-93</v>
      </c>
      <c r="Q177" s="58">
        <v>-132</v>
      </c>
      <c r="R177" s="58">
        <v>-106</v>
      </c>
      <c r="S177" s="58">
        <v>-192</v>
      </c>
      <c r="T177" s="58">
        <v>-107</v>
      </c>
      <c r="U177" s="58">
        <v>-141</v>
      </c>
      <c r="W177" s="58">
        <f t="shared" si="167"/>
        <v>0</v>
      </c>
      <c r="X177" s="58">
        <f t="shared" si="195"/>
        <v>0</v>
      </c>
      <c r="Y177" s="58">
        <f t="shared" si="196"/>
        <v>-7</v>
      </c>
      <c r="Z177" s="58">
        <f t="shared" si="171"/>
        <v>-664</v>
      </c>
      <c r="AA177" s="58">
        <f t="shared" si="172"/>
        <v>-546</v>
      </c>
      <c r="AB177" s="45" t="s">
        <v>9</v>
      </c>
      <c r="AD177" s="242">
        <f t="shared" si="173"/>
        <v>0</v>
      </c>
      <c r="AE177" s="242">
        <f t="shared" si="170"/>
        <v>0</v>
      </c>
    </row>
    <row r="178" spans="1:35" ht="15.95" customHeight="1" outlineLevel="1" x14ac:dyDescent="0.2">
      <c r="A178" s="60" t="s">
        <v>121</v>
      </c>
      <c r="B178" s="56">
        <v>0</v>
      </c>
      <c r="C178" s="56">
        <v>0</v>
      </c>
      <c r="D178" s="56">
        <v>0</v>
      </c>
      <c r="E178" s="56">
        <v>0</v>
      </c>
      <c r="F178" s="56">
        <v>0</v>
      </c>
      <c r="G178" s="56">
        <v>0</v>
      </c>
      <c r="H178" s="56">
        <v>0</v>
      </c>
      <c r="I178" s="56">
        <f t="shared" ref="I178:N178" si="206">SUM(I179:I180)</f>
        <v>0</v>
      </c>
      <c r="J178" s="56">
        <f t="shared" si="206"/>
        <v>0</v>
      </c>
      <c r="K178" s="56">
        <f t="shared" si="206"/>
        <v>0</v>
      </c>
      <c r="L178" s="56">
        <f t="shared" si="206"/>
        <v>0</v>
      </c>
      <c r="M178" s="56">
        <f t="shared" si="206"/>
        <v>7</v>
      </c>
      <c r="N178" s="56">
        <f t="shared" si="206"/>
        <v>184</v>
      </c>
      <c r="O178" s="56">
        <f t="shared" ref="O178:T178" si="207">SUM(O179:O180)</f>
        <v>362</v>
      </c>
      <c r="P178" s="56">
        <f t="shared" si="207"/>
        <v>767</v>
      </c>
      <c r="Q178" s="56">
        <f t="shared" si="207"/>
        <v>932</v>
      </c>
      <c r="R178" s="56">
        <f t="shared" si="207"/>
        <v>1120</v>
      </c>
      <c r="S178" s="56">
        <f t="shared" si="207"/>
        <v>1386</v>
      </c>
      <c r="T178" s="56">
        <f t="shared" si="207"/>
        <v>1634</v>
      </c>
      <c r="U178" s="56">
        <f t="shared" ref="U178" si="208">SUM(U179:U180)</f>
        <v>1669</v>
      </c>
      <c r="W178" s="56">
        <f t="shared" si="167"/>
        <v>0</v>
      </c>
      <c r="X178" s="56">
        <f t="shared" si="195"/>
        <v>0</v>
      </c>
      <c r="Y178" s="56">
        <f t="shared" si="196"/>
        <v>7</v>
      </c>
      <c r="Z178" s="56">
        <f t="shared" si="171"/>
        <v>2245</v>
      </c>
      <c r="AA178" s="56">
        <f t="shared" si="172"/>
        <v>5809</v>
      </c>
      <c r="AB178" s="45" t="s">
        <v>9</v>
      </c>
      <c r="AD178" s="242">
        <f t="shared" si="173"/>
        <v>0</v>
      </c>
      <c r="AE178" s="242">
        <f t="shared" si="170"/>
        <v>0</v>
      </c>
    </row>
    <row r="179" spans="1:35" ht="15.95" customHeight="1" outlineLevel="1" x14ac:dyDescent="0.2">
      <c r="A179" s="57" t="s">
        <v>122</v>
      </c>
      <c r="B179" s="58">
        <v>0</v>
      </c>
      <c r="C179" s="58">
        <v>0</v>
      </c>
      <c r="D179" s="58">
        <v>0</v>
      </c>
      <c r="E179" s="58">
        <v>0</v>
      </c>
      <c r="F179" s="58">
        <v>0</v>
      </c>
      <c r="G179" s="58">
        <v>0</v>
      </c>
      <c r="H179" s="58">
        <v>0</v>
      </c>
      <c r="I179" s="58">
        <v>0</v>
      </c>
      <c r="J179" s="58">
        <v>0</v>
      </c>
      <c r="K179" s="58">
        <v>0</v>
      </c>
      <c r="L179" s="58">
        <v>0</v>
      </c>
      <c r="M179" s="58">
        <v>4</v>
      </c>
      <c r="N179" s="58">
        <v>181</v>
      </c>
      <c r="O179" s="58">
        <v>275</v>
      </c>
      <c r="P179" s="58">
        <v>692</v>
      </c>
      <c r="Q179" s="58">
        <v>888</v>
      </c>
      <c r="R179" s="58">
        <v>1093</v>
      </c>
      <c r="S179" s="58">
        <v>1382</v>
      </c>
      <c r="T179" s="58">
        <v>1625</v>
      </c>
      <c r="U179" s="58">
        <v>1648</v>
      </c>
      <c r="W179" s="58">
        <f t="shared" si="167"/>
        <v>0</v>
      </c>
      <c r="X179" s="58">
        <f t="shared" si="195"/>
        <v>0</v>
      </c>
      <c r="Y179" s="58">
        <f t="shared" si="196"/>
        <v>4</v>
      </c>
      <c r="Z179" s="58">
        <f t="shared" si="171"/>
        <v>2036</v>
      </c>
      <c r="AA179" s="58">
        <f t="shared" si="172"/>
        <v>5748</v>
      </c>
      <c r="AB179" s="45" t="s">
        <v>9</v>
      </c>
      <c r="AD179" s="242">
        <f t="shared" si="173"/>
        <v>0</v>
      </c>
      <c r="AE179" s="242">
        <f t="shared" si="170"/>
        <v>0</v>
      </c>
    </row>
    <row r="180" spans="1:35" ht="15.95" customHeight="1" outlineLevel="1" x14ac:dyDescent="0.2">
      <c r="A180" s="57" t="s">
        <v>120</v>
      </c>
      <c r="B180" s="58">
        <v>0</v>
      </c>
      <c r="C180" s="58">
        <v>0</v>
      </c>
      <c r="D180" s="58">
        <v>0</v>
      </c>
      <c r="E180" s="58">
        <v>0</v>
      </c>
      <c r="F180" s="58">
        <v>0</v>
      </c>
      <c r="G180" s="58">
        <v>0</v>
      </c>
      <c r="H180" s="58">
        <v>0</v>
      </c>
      <c r="I180" s="58">
        <v>0</v>
      </c>
      <c r="J180" s="58">
        <v>0</v>
      </c>
      <c r="K180" s="58">
        <v>0</v>
      </c>
      <c r="L180" s="58">
        <v>0</v>
      </c>
      <c r="M180" s="58">
        <v>3</v>
      </c>
      <c r="N180" s="58">
        <v>3</v>
      </c>
      <c r="O180" s="58">
        <v>87</v>
      </c>
      <c r="P180" s="58">
        <v>75</v>
      </c>
      <c r="Q180" s="58">
        <v>44</v>
      </c>
      <c r="R180" s="58">
        <v>27</v>
      </c>
      <c r="S180" s="58">
        <v>4</v>
      </c>
      <c r="T180" s="58">
        <v>9</v>
      </c>
      <c r="U180" s="58">
        <v>21</v>
      </c>
      <c r="W180" s="58">
        <f t="shared" si="167"/>
        <v>0</v>
      </c>
      <c r="X180" s="58">
        <f t="shared" si="195"/>
        <v>0</v>
      </c>
      <c r="Y180" s="58">
        <f t="shared" si="196"/>
        <v>3</v>
      </c>
      <c r="Z180" s="58">
        <f t="shared" si="171"/>
        <v>209</v>
      </c>
      <c r="AA180" s="58">
        <f t="shared" si="172"/>
        <v>61</v>
      </c>
      <c r="AB180" s="45" t="s">
        <v>9</v>
      </c>
      <c r="AD180" s="242">
        <f t="shared" si="173"/>
        <v>0</v>
      </c>
      <c r="AE180" s="242">
        <f t="shared" si="170"/>
        <v>0</v>
      </c>
    </row>
    <row r="181" spans="1:35" ht="15.95" customHeight="1" outlineLevel="1" x14ac:dyDescent="0.2">
      <c r="A181" s="55" t="s">
        <v>123</v>
      </c>
      <c r="B181" s="56">
        <f t="shared" ref="B181:H181" si="209">B173+B174+B178</f>
        <v>-131</v>
      </c>
      <c r="C181" s="56">
        <f t="shared" si="209"/>
        <v>4156</v>
      </c>
      <c r="D181" s="56">
        <f t="shared" si="209"/>
        <v>16176</v>
      </c>
      <c r="E181" s="56">
        <f t="shared" si="209"/>
        <v>12621</v>
      </c>
      <c r="F181" s="56">
        <f t="shared" si="209"/>
        <v>9297</v>
      </c>
      <c r="G181" s="56">
        <f t="shared" si="209"/>
        <v>23297</v>
      </c>
      <c r="H181" s="56">
        <f t="shared" si="209"/>
        <v>63590</v>
      </c>
      <c r="I181" s="56">
        <f t="shared" ref="I181:J181" si="210">I173+I174+I178</f>
        <v>69667</v>
      </c>
      <c r="J181" s="56">
        <f t="shared" si="210"/>
        <v>56419</v>
      </c>
      <c r="K181" s="56">
        <f t="shared" ref="K181:L181" si="211">K173+K174+K178</f>
        <v>-30839</v>
      </c>
      <c r="L181" s="56">
        <f t="shared" si="211"/>
        <v>26098</v>
      </c>
      <c r="M181" s="56">
        <f t="shared" ref="M181:N181" si="212">M173+M174+M178</f>
        <v>78058</v>
      </c>
      <c r="N181" s="56">
        <f t="shared" si="212"/>
        <v>26268</v>
      </c>
      <c r="O181" s="56">
        <f t="shared" ref="O181:T181" si="213">O173+O174+O178</f>
        <v>14889</v>
      </c>
      <c r="P181" s="56">
        <f t="shared" si="213"/>
        <v>21371</v>
      </c>
      <c r="Q181" s="56">
        <f t="shared" si="213"/>
        <v>19964</v>
      </c>
      <c r="R181" s="56">
        <f t="shared" si="213"/>
        <v>29040</v>
      </c>
      <c r="S181" s="56">
        <f t="shared" si="213"/>
        <v>-1006</v>
      </c>
      <c r="T181" s="56">
        <f t="shared" si="213"/>
        <v>19138</v>
      </c>
      <c r="U181" s="56">
        <f t="shared" ref="U181" si="214">U173+U174+U178</f>
        <v>23417</v>
      </c>
      <c r="W181" s="56">
        <f t="shared" si="167"/>
        <v>32822</v>
      </c>
      <c r="X181" s="56">
        <f t="shared" si="195"/>
        <v>165851</v>
      </c>
      <c r="Y181" s="56">
        <f t="shared" si="196"/>
        <v>129736</v>
      </c>
      <c r="Z181" s="56">
        <f t="shared" si="171"/>
        <v>82492</v>
      </c>
      <c r="AA181" s="56">
        <f t="shared" si="172"/>
        <v>70589</v>
      </c>
      <c r="AB181" s="45" t="s">
        <v>9</v>
      </c>
      <c r="AD181" s="242">
        <f t="shared" si="173"/>
        <v>0</v>
      </c>
      <c r="AE181" s="242">
        <f t="shared" si="170"/>
        <v>0</v>
      </c>
    </row>
    <row r="182" spans="1:35" ht="15.95" customHeight="1" outlineLevel="1" x14ac:dyDescent="0.2">
      <c r="A182" s="55" t="s">
        <v>124</v>
      </c>
      <c r="B182" s="56">
        <v>45</v>
      </c>
      <c r="C182" s="56">
        <v>-1113</v>
      </c>
      <c r="D182" s="56">
        <v>-5334</v>
      </c>
      <c r="E182" s="56">
        <v>-4774</v>
      </c>
      <c r="F182" s="56">
        <v>-3162</v>
      </c>
      <c r="G182" s="56">
        <v>-7940</v>
      </c>
      <c r="H182" s="56">
        <v>-21644</v>
      </c>
      <c r="I182" s="56">
        <f t="shared" ref="I182:N182" si="215">SUM(I183:I186)</f>
        <v>-23689</v>
      </c>
      <c r="J182" s="56">
        <f t="shared" si="215"/>
        <v>-19183</v>
      </c>
      <c r="K182" s="56">
        <f t="shared" si="215"/>
        <v>10483</v>
      </c>
      <c r="L182" s="56">
        <f t="shared" si="215"/>
        <v>-8880</v>
      </c>
      <c r="M182" s="56">
        <f t="shared" si="215"/>
        <v>-26534</v>
      </c>
      <c r="N182" s="56">
        <f t="shared" si="215"/>
        <v>-12341</v>
      </c>
      <c r="O182" s="56">
        <f t="shared" ref="O182:T182" si="216">SUM(O183:O186)</f>
        <v>-8321</v>
      </c>
      <c r="P182" s="56">
        <f t="shared" si="216"/>
        <v>-571</v>
      </c>
      <c r="Q182" s="56">
        <f t="shared" si="216"/>
        <v>-6747</v>
      </c>
      <c r="R182" s="56">
        <f t="shared" si="216"/>
        <v>-9534</v>
      </c>
      <c r="S182" s="56">
        <f t="shared" si="216"/>
        <v>19</v>
      </c>
      <c r="T182" s="56">
        <f t="shared" si="216"/>
        <v>-6495</v>
      </c>
      <c r="U182" s="56">
        <f t="shared" ref="U182" si="217">SUM(U183:U186)</f>
        <v>-7790</v>
      </c>
      <c r="W182" s="56">
        <f t="shared" si="167"/>
        <v>-11176</v>
      </c>
      <c r="X182" s="56">
        <f t="shared" si="195"/>
        <v>-56435</v>
      </c>
      <c r="Y182" s="56">
        <f t="shared" si="196"/>
        <v>-44114</v>
      </c>
      <c r="Z182" s="56">
        <f t="shared" si="171"/>
        <v>-27980</v>
      </c>
      <c r="AA182" s="56">
        <f t="shared" si="172"/>
        <v>-23800</v>
      </c>
      <c r="AB182" s="45" t="s">
        <v>9</v>
      </c>
      <c r="AD182" s="242">
        <f t="shared" si="173"/>
        <v>0</v>
      </c>
      <c r="AE182" s="242">
        <f t="shared" si="170"/>
        <v>0</v>
      </c>
    </row>
    <row r="183" spans="1:35" ht="15.95" customHeight="1" outlineLevel="1" x14ac:dyDescent="0.2">
      <c r="A183" s="57" t="s">
        <v>125</v>
      </c>
      <c r="B183" s="58">
        <v>0</v>
      </c>
      <c r="C183" s="58">
        <v>0</v>
      </c>
      <c r="D183" s="58">
        <v>0</v>
      </c>
      <c r="E183" s="58">
        <v>0</v>
      </c>
      <c r="F183" s="58">
        <v>0</v>
      </c>
      <c r="G183" s="58">
        <v>0</v>
      </c>
      <c r="H183" s="58">
        <v>0</v>
      </c>
      <c r="I183" s="58">
        <v>0</v>
      </c>
      <c r="J183" s="58">
        <v>0</v>
      </c>
      <c r="K183" s="58">
        <v>-5615</v>
      </c>
      <c r="L183" s="58">
        <v>11</v>
      </c>
      <c r="M183" s="58">
        <v>598</v>
      </c>
      <c r="N183" s="58">
        <v>0</v>
      </c>
      <c r="O183" s="58">
        <v>0</v>
      </c>
      <c r="P183" s="58">
        <v>-202</v>
      </c>
      <c r="Q183" s="58">
        <v>-2789</v>
      </c>
      <c r="R183" s="58">
        <v>-235</v>
      </c>
      <c r="S183" s="58">
        <v>-1859</v>
      </c>
      <c r="T183" s="58">
        <v>-3306</v>
      </c>
      <c r="U183" s="58">
        <v>-619</v>
      </c>
      <c r="W183" s="58">
        <f t="shared" si="167"/>
        <v>0</v>
      </c>
      <c r="X183" s="58">
        <f t="shared" si="195"/>
        <v>0</v>
      </c>
      <c r="Y183" s="58">
        <f t="shared" si="196"/>
        <v>-5006</v>
      </c>
      <c r="Z183" s="58">
        <f t="shared" si="171"/>
        <v>-2991</v>
      </c>
      <c r="AA183" s="58">
        <f t="shared" si="172"/>
        <v>-6019</v>
      </c>
      <c r="AB183" s="45" t="s">
        <v>9</v>
      </c>
      <c r="AD183" s="242">
        <f t="shared" si="173"/>
        <v>0</v>
      </c>
      <c r="AE183" s="242">
        <f t="shared" si="170"/>
        <v>0</v>
      </c>
    </row>
    <row r="184" spans="1:35" ht="15.95" customHeight="1" outlineLevel="1" x14ac:dyDescent="0.2">
      <c r="A184" s="57" t="s">
        <v>126</v>
      </c>
      <c r="B184" s="58">
        <v>0</v>
      </c>
      <c r="C184" s="58">
        <v>0</v>
      </c>
      <c r="D184" s="58">
        <v>0</v>
      </c>
      <c r="E184" s="58">
        <v>0</v>
      </c>
      <c r="F184" s="58">
        <v>0</v>
      </c>
      <c r="G184" s="58">
        <v>0</v>
      </c>
      <c r="H184" s="58">
        <v>0</v>
      </c>
      <c r="I184" s="58">
        <v>0</v>
      </c>
      <c r="J184" s="58">
        <v>0</v>
      </c>
      <c r="K184" s="58">
        <v>-2026</v>
      </c>
      <c r="L184" s="58">
        <v>2</v>
      </c>
      <c r="M184" s="58">
        <v>213</v>
      </c>
      <c r="N184" s="58">
        <v>0</v>
      </c>
      <c r="O184" s="58">
        <v>0</v>
      </c>
      <c r="P184" s="58">
        <v>-71</v>
      </c>
      <c r="Q184" s="58">
        <v>-1013</v>
      </c>
      <c r="R184" s="58">
        <v>-88</v>
      </c>
      <c r="S184" s="58">
        <v>-672</v>
      </c>
      <c r="T184" s="58">
        <v>-1195</v>
      </c>
      <c r="U184" s="58">
        <v>-313</v>
      </c>
      <c r="W184" s="58">
        <f t="shared" si="167"/>
        <v>0</v>
      </c>
      <c r="X184" s="58">
        <f t="shared" si="195"/>
        <v>0</v>
      </c>
      <c r="Y184" s="58">
        <f t="shared" si="196"/>
        <v>-1811</v>
      </c>
      <c r="Z184" s="58">
        <f t="shared" si="171"/>
        <v>-1084</v>
      </c>
      <c r="AA184" s="58">
        <f t="shared" si="172"/>
        <v>-2268</v>
      </c>
      <c r="AB184" s="45" t="s">
        <v>9</v>
      </c>
      <c r="AD184" s="242">
        <f t="shared" si="173"/>
        <v>0</v>
      </c>
      <c r="AE184" s="242">
        <f t="shared" si="170"/>
        <v>0</v>
      </c>
    </row>
    <row r="185" spans="1:35" ht="15.95" customHeight="1" outlineLevel="1" x14ac:dyDescent="0.2">
      <c r="A185" s="57" t="s">
        <v>127</v>
      </c>
      <c r="B185" s="58">
        <v>33</v>
      </c>
      <c r="C185" s="58">
        <v>-818</v>
      </c>
      <c r="D185" s="58">
        <v>-3922</v>
      </c>
      <c r="E185" s="58">
        <v>-3511</v>
      </c>
      <c r="F185" s="58">
        <v>-2325</v>
      </c>
      <c r="G185" s="58">
        <v>-5838</v>
      </c>
      <c r="H185" s="58">
        <v>-15915</v>
      </c>
      <c r="I185" s="58">
        <v>-17418</v>
      </c>
      <c r="J185" s="58">
        <v>-14105</v>
      </c>
      <c r="K185" s="58">
        <v>13326</v>
      </c>
      <c r="L185" s="58">
        <v>-6539</v>
      </c>
      <c r="M185" s="58">
        <v>-20106</v>
      </c>
      <c r="N185" s="58">
        <v>-9074</v>
      </c>
      <c r="O185" s="58">
        <v>-6119</v>
      </c>
      <c r="P185" s="58">
        <v>-219</v>
      </c>
      <c r="Q185" s="58">
        <v>-2165</v>
      </c>
      <c r="R185" s="58">
        <v>-6773</v>
      </c>
      <c r="S185" s="58">
        <v>1875</v>
      </c>
      <c r="T185" s="58">
        <v>-1466</v>
      </c>
      <c r="U185" s="58">
        <v>-5043</v>
      </c>
      <c r="W185" s="58">
        <f t="shared" si="167"/>
        <v>-8218</v>
      </c>
      <c r="X185" s="58">
        <f t="shared" si="195"/>
        <v>-41496</v>
      </c>
      <c r="Y185" s="58">
        <f t="shared" si="196"/>
        <v>-27424</v>
      </c>
      <c r="Z185" s="58">
        <f t="shared" si="171"/>
        <v>-17577</v>
      </c>
      <c r="AA185" s="58">
        <f t="shared" si="172"/>
        <v>-11407</v>
      </c>
      <c r="AB185" s="45" t="s">
        <v>9</v>
      </c>
      <c r="AD185" s="242">
        <f t="shared" si="173"/>
        <v>0</v>
      </c>
      <c r="AE185" s="242">
        <f t="shared" si="170"/>
        <v>0</v>
      </c>
    </row>
    <row r="186" spans="1:35" ht="15.95" customHeight="1" outlineLevel="1" x14ac:dyDescent="0.2">
      <c r="A186" s="57" t="s">
        <v>128</v>
      </c>
      <c r="B186" s="58">
        <v>12</v>
      </c>
      <c r="C186" s="58">
        <v>-295</v>
      </c>
      <c r="D186" s="58">
        <v>-1412</v>
      </c>
      <c r="E186" s="58">
        <v>-1263</v>
      </c>
      <c r="F186" s="58">
        <v>-837</v>
      </c>
      <c r="G186" s="58">
        <v>-2102</v>
      </c>
      <c r="H186" s="58">
        <v>-5729</v>
      </c>
      <c r="I186" s="58">
        <v>-6271</v>
      </c>
      <c r="J186" s="58">
        <v>-5078</v>
      </c>
      <c r="K186" s="58">
        <v>4798</v>
      </c>
      <c r="L186" s="58">
        <v>-2354</v>
      </c>
      <c r="M186" s="58">
        <v>-7239</v>
      </c>
      <c r="N186" s="58">
        <v>-3267</v>
      </c>
      <c r="O186" s="58">
        <v>-2202</v>
      </c>
      <c r="P186" s="58">
        <v>-79</v>
      </c>
      <c r="Q186" s="58">
        <v>-780</v>
      </c>
      <c r="R186" s="58">
        <v>-2438</v>
      </c>
      <c r="S186" s="58">
        <v>675</v>
      </c>
      <c r="T186" s="58">
        <v>-528</v>
      </c>
      <c r="U186" s="58">
        <v>-1815</v>
      </c>
      <c r="W186" s="58">
        <f t="shared" si="167"/>
        <v>-2958</v>
      </c>
      <c r="X186" s="58">
        <f t="shared" si="195"/>
        <v>-14939</v>
      </c>
      <c r="Y186" s="58">
        <f t="shared" si="196"/>
        <v>-9873</v>
      </c>
      <c r="Z186" s="58">
        <f t="shared" si="171"/>
        <v>-6328</v>
      </c>
      <c r="AA186" s="58">
        <f t="shared" si="172"/>
        <v>-4106</v>
      </c>
      <c r="AB186" s="45" t="s">
        <v>9</v>
      </c>
      <c r="AD186" s="242">
        <f t="shared" si="173"/>
        <v>0</v>
      </c>
      <c r="AE186" s="242">
        <f t="shared" si="170"/>
        <v>0</v>
      </c>
    </row>
    <row r="187" spans="1:35" ht="15.95" customHeight="1" outlineLevel="1" x14ac:dyDescent="0.2">
      <c r="A187" s="55" t="s">
        <v>78</v>
      </c>
      <c r="B187" s="56">
        <f t="shared" ref="B187:H187" si="218">B181+B182</f>
        <v>-86</v>
      </c>
      <c r="C187" s="56">
        <f t="shared" si="218"/>
        <v>3043</v>
      </c>
      <c r="D187" s="56">
        <f t="shared" si="218"/>
        <v>10842</v>
      </c>
      <c r="E187" s="56">
        <f t="shared" si="218"/>
        <v>7847</v>
      </c>
      <c r="F187" s="56">
        <f t="shared" si="218"/>
        <v>6135</v>
      </c>
      <c r="G187" s="56">
        <f t="shared" si="218"/>
        <v>15357</v>
      </c>
      <c r="H187" s="56">
        <f t="shared" si="218"/>
        <v>41946</v>
      </c>
      <c r="I187" s="56">
        <f t="shared" ref="I187:J187" si="219">I181+I182</f>
        <v>45978</v>
      </c>
      <c r="J187" s="56">
        <f t="shared" si="219"/>
        <v>37236</v>
      </c>
      <c r="K187" s="56">
        <f t="shared" ref="K187:L187" si="220">K181+K182</f>
        <v>-20356</v>
      </c>
      <c r="L187" s="56">
        <f t="shared" si="220"/>
        <v>17218</v>
      </c>
      <c r="M187" s="56">
        <f t="shared" ref="M187:N187" si="221">M181+M182</f>
        <v>51524</v>
      </c>
      <c r="N187" s="56">
        <f t="shared" si="221"/>
        <v>13927</v>
      </c>
      <c r="O187" s="56">
        <f t="shared" ref="O187:T187" si="222">O181+O182</f>
        <v>6568</v>
      </c>
      <c r="P187" s="56">
        <f t="shared" si="222"/>
        <v>20800</v>
      </c>
      <c r="Q187" s="56">
        <f t="shared" si="222"/>
        <v>13217</v>
      </c>
      <c r="R187" s="56">
        <f t="shared" si="222"/>
        <v>19506</v>
      </c>
      <c r="S187" s="56">
        <f t="shared" si="222"/>
        <v>-987</v>
      </c>
      <c r="T187" s="56">
        <f t="shared" si="222"/>
        <v>12643</v>
      </c>
      <c r="U187" s="56">
        <f t="shared" ref="U187" si="223">U181+U182</f>
        <v>15627</v>
      </c>
      <c r="W187" s="56">
        <f t="shared" si="167"/>
        <v>21646</v>
      </c>
      <c r="X187" s="56">
        <f t="shared" si="195"/>
        <v>109416</v>
      </c>
      <c r="Y187" s="56">
        <f t="shared" si="196"/>
        <v>85622</v>
      </c>
      <c r="Z187" s="56">
        <f t="shared" si="171"/>
        <v>54512</v>
      </c>
      <c r="AA187" s="56">
        <f t="shared" si="172"/>
        <v>46789</v>
      </c>
      <c r="AB187" s="45" t="s">
        <v>9</v>
      </c>
      <c r="AD187" s="242">
        <f t="shared" si="173"/>
        <v>0</v>
      </c>
      <c r="AE187" s="242">
        <f t="shared" si="170"/>
        <v>0</v>
      </c>
    </row>
    <row r="188" spans="1:35" ht="15.95" customHeight="1" collapsed="1" x14ac:dyDescent="0.2">
      <c r="AB188" s="45" t="s">
        <v>9</v>
      </c>
    </row>
    <row r="189" spans="1:35" s="42" customFormat="1" ht="15.95" customHeight="1" x14ac:dyDescent="0.2">
      <c r="A189" s="39" t="s">
        <v>179</v>
      </c>
      <c r="B189" s="40"/>
      <c r="C189" s="40"/>
      <c r="D189" s="40"/>
      <c r="E189" s="40"/>
      <c r="F189" s="40"/>
      <c r="G189" s="40"/>
      <c r="H189" s="40"/>
      <c r="I189" s="40"/>
      <c r="J189" s="40"/>
      <c r="K189" s="40"/>
      <c r="L189" s="40"/>
      <c r="M189" s="40"/>
      <c r="N189" s="40"/>
      <c r="O189" s="40"/>
      <c r="P189" s="40"/>
      <c r="Q189" s="40"/>
      <c r="R189" s="40"/>
      <c r="S189" s="40"/>
      <c r="T189" s="40"/>
      <c r="U189" s="40"/>
      <c r="W189" s="40"/>
      <c r="X189" s="40"/>
      <c r="Y189" s="40"/>
      <c r="Z189" s="40"/>
      <c r="AA189" s="40"/>
      <c r="AB189" s="41" t="s">
        <v>9</v>
      </c>
    </row>
    <row r="190" spans="1:35" ht="15.95" customHeight="1" x14ac:dyDescent="0.2">
      <c r="A190" s="43" t="s">
        <v>130</v>
      </c>
      <c r="B190" s="144">
        <v>27220</v>
      </c>
      <c r="C190" s="144">
        <v>46522</v>
      </c>
      <c r="D190" s="144">
        <v>66078</v>
      </c>
      <c r="E190" s="144">
        <v>614259</v>
      </c>
      <c r="F190" s="144">
        <v>605257</v>
      </c>
      <c r="G190" s="144">
        <v>642420</v>
      </c>
      <c r="H190" s="44">
        <f t="shared" ref="H190:M190" si="224">H191+H206</f>
        <v>749794</v>
      </c>
      <c r="I190" s="44">
        <f t="shared" si="224"/>
        <v>871518</v>
      </c>
      <c r="J190" s="44">
        <f t="shared" si="224"/>
        <v>960832</v>
      </c>
      <c r="K190" s="44">
        <f t="shared" si="224"/>
        <v>949712</v>
      </c>
      <c r="L190" s="44">
        <f t="shared" si="224"/>
        <v>1073745</v>
      </c>
      <c r="M190" s="44">
        <f t="shared" si="224"/>
        <v>1457918</v>
      </c>
      <c r="N190" s="44">
        <f t="shared" ref="N190:O190" si="225">N191+N206</f>
        <v>1442840</v>
      </c>
      <c r="O190" s="44">
        <f t="shared" si="225"/>
        <v>1452526</v>
      </c>
      <c r="P190" s="44">
        <f t="shared" ref="P190:T190" si="226">P191+P206</f>
        <v>1469801</v>
      </c>
      <c r="Q190" s="44">
        <f t="shared" si="226"/>
        <v>1469487</v>
      </c>
      <c r="R190" s="44">
        <f t="shared" si="226"/>
        <v>1500738</v>
      </c>
      <c r="S190" s="44">
        <f t="shared" si="226"/>
        <v>1489523</v>
      </c>
      <c r="T190" s="44">
        <f t="shared" si="226"/>
        <v>1504613</v>
      </c>
      <c r="U190" s="44">
        <f t="shared" ref="U190" si="227">U191+U206</f>
        <v>1464423</v>
      </c>
      <c r="W190" s="144">
        <f>E190</f>
        <v>614259</v>
      </c>
      <c r="X190" s="144">
        <f t="shared" ref="X190:X221" si="228">I190</f>
        <v>871518</v>
      </c>
      <c r="Y190" s="144">
        <f t="shared" ref="Y190:Y221" si="229">M190</f>
        <v>1457918</v>
      </c>
      <c r="Z190" s="44">
        <f t="shared" ref="Z190:Z221" si="230">Q190</f>
        <v>1469487</v>
      </c>
      <c r="AA190" s="44">
        <f t="shared" ref="AA190:AA221" ca="1" si="231">OFFSET(V190,0,-1)</f>
        <v>1464423</v>
      </c>
      <c r="AB190" s="45" t="s">
        <v>9</v>
      </c>
      <c r="AD190" s="242">
        <f t="shared" ref="AD190:AD253" si="232">Q190-Z190</f>
        <v>0</v>
      </c>
      <c r="AE190" s="242">
        <f t="shared" ref="AE190:AE253" ca="1" si="233">AA190-OFFSET(V190,,-1)</f>
        <v>0</v>
      </c>
    </row>
    <row r="191" spans="1:35" ht="15.95" customHeight="1" outlineLevel="1" x14ac:dyDescent="0.2">
      <c r="A191" s="61" t="s">
        <v>131</v>
      </c>
      <c r="B191" s="62">
        <v>5945</v>
      </c>
      <c r="C191" s="62">
        <v>13856</v>
      </c>
      <c r="D191" s="62">
        <v>2925</v>
      </c>
      <c r="E191" s="62">
        <v>512859</v>
      </c>
      <c r="F191" s="62">
        <v>471616</v>
      </c>
      <c r="G191" s="62">
        <v>432692</v>
      </c>
      <c r="H191" s="62">
        <v>311582</v>
      </c>
      <c r="I191" s="62">
        <f t="shared" ref="I191:N191" si="234">SUM(I192:I205)</f>
        <v>156147</v>
      </c>
      <c r="J191" s="62">
        <f t="shared" si="234"/>
        <v>69051</v>
      </c>
      <c r="K191" s="62">
        <f t="shared" si="234"/>
        <v>20141</v>
      </c>
      <c r="L191" s="62">
        <f t="shared" si="234"/>
        <v>14804</v>
      </c>
      <c r="M191" s="62">
        <f t="shared" si="234"/>
        <v>208966</v>
      </c>
      <c r="N191" s="62">
        <f t="shared" si="234"/>
        <v>159087</v>
      </c>
      <c r="O191" s="62">
        <f t="shared" ref="O191:T191" si="235">SUM(O192:O205)</f>
        <v>164806</v>
      </c>
      <c r="P191" s="62">
        <f t="shared" si="235"/>
        <v>184385</v>
      </c>
      <c r="Q191" s="62">
        <f t="shared" si="235"/>
        <v>190379</v>
      </c>
      <c r="R191" s="62">
        <f t="shared" si="235"/>
        <v>187289</v>
      </c>
      <c r="S191" s="62">
        <f t="shared" si="235"/>
        <v>204750</v>
      </c>
      <c r="T191" s="62">
        <f t="shared" si="235"/>
        <v>219734</v>
      </c>
      <c r="U191" s="62">
        <f t="shared" ref="U191" si="236">SUM(U192:U205)</f>
        <v>173937</v>
      </c>
      <c r="W191" s="62">
        <f>E191</f>
        <v>512859</v>
      </c>
      <c r="X191" s="62">
        <f t="shared" si="228"/>
        <v>156147</v>
      </c>
      <c r="Y191" s="62">
        <f t="shared" si="229"/>
        <v>208966</v>
      </c>
      <c r="Z191" s="62">
        <f t="shared" si="230"/>
        <v>190379</v>
      </c>
      <c r="AA191" s="62">
        <f t="shared" ca="1" si="231"/>
        <v>173937</v>
      </c>
      <c r="AB191" s="45" t="s">
        <v>9</v>
      </c>
      <c r="AD191" s="242">
        <f t="shared" si="232"/>
        <v>0</v>
      </c>
      <c r="AE191" s="242">
        <f t="shared" ca="1" si="233"/>
        <v>0</v>
      </c>
      <c r="AI191" s="34"/>
    </row>
    <row r="192" spans="1:35" ht="15.95" customHeight="1" outlineLevel="1" x14ac:dyDescent="0.2">
      <c r="A192" s="63" t="s">
        <v>132</v>
      </c>
      <c r="B192" s="54">
        <v>5863</v>
      </c>
      <c r="C192" s="54">
        <v>13709</v>
      </c>
      <c r="D192" s="54">
        <v>2680</v>
      </c>
      <c r="E192" s="54">
        <v>652</v>
      </c>
      <c r="F192" s="54">
        <v>472</v>
      </c>
      <c r="G192" s="54">
        <v>508</v>
      </c>
      <c r="H192" s="54">
        <v>424</v>
      </c>
      <c r="I192" s="54">
        <v>60</v>
      </c>
      <c r="J192" s="54">
        <v>318</v>
      </c>
      <c r="K192" s="54">
        <v>1294</v>
      </c>
      <c r="L192" s="54">
        <v>97</v>
      </c>
      <c r="M192" s="54">
        <v>3103</v>
      </c>
      <c r="N192" s="54">
        <v>52</v>
      </c>
      <c r="O192" s="54">
        <v>52</v>
      </c>
      <c r="P192" s="54">
        <v>46</v>
      </c>
      <c r="Q192" s="54">
        <v>98</v>
      </c>
      <c r="R192" s="54">
        <v>27</v>
      </c>
      <c r="S192" s="54">
        <v>26</v>
      </c>
      <c r="T192" s="54">
        <v>38</v>
      </c>
      <c r="U192" s="54">
        <v>104</v>
      </c>
      <c r="W192" s="54">
        <f t="shared" ref="W192:W253" si="237">E192</f>
        <v>652</v>
      </c>
      <c r="X192" s="54">
        <f t="shared" si="228"/>
        <v>60</v>
      </c>
      <c r="Y192" s="54">
        <f t="shared" si="229"/>
        <v>3103</v>
      </c>
      <c r="Z192" s="54">
        <f t="shared" si="230"/>
        <v>98</v>
      </c>
      <c r="AA192" s="54">
        <f t="shared" ca="1" si="231"/>
        <v>104</v>
      </c>
      <c r="AB192" s="45" t="s">
        <v>9</v>
      </c>
      <c r="AD192" s="242">
        <f t="shared" si="232"/>
        <v>0</v>
      </c>
      <c r="AE192" s="242">
        <f t="shared" ca="1" si="233"/>
        <v>0</v>
      </c>
    </row>
    <row r="193" spans="1:31" ht="15.95" customHeight="1" outlineLevel="1" x14ac:dyDescent="0.2">
      <c r="A193" s="63" t="s">
        <v>133</v>
      </c>
      <c r="B193" s="54">
        <v>0</v>
      </c>
      <c r="C193" s="54">
        <v>0</v>
      </c>
      <c r="D193" s="54">
        <v>0</v>
      </c>
      <c r="E193" s="54">
        <v>511967</v>
      </c>
      <c r="F193" s="54">
        <v>470856</v>
      </c>
      <c r="G193" s="54">
        <v>430814</v>
      </c>
      <c r="H193" s="54">
        <v>309574</v>
      </c>
      <c r="I193" s="54">
        <v>153950</v>
      </c>
      <c r="J193" s="54">
        <v>66347</v>
      </c>
      <c r="K193" s="54">
        <v>16366</v>
      </c>
      <c r="L193" s="54">
        <v>4683</v>
      </c>
      <c r="M193" s="54">
        <v>5783</v>
      </c>
      <c r="N193" s="54">
        <v>9502</v>
      </c>
      <c r="O193" s="54">
        <v>11650</v>
      </c>
      <c r="P193" s="54">
        <v>31853</v>
      </c>
      <c r="Q193" s="54">
        <v>36506</v>
      </c>
      <c r="R193" s="54">
        <v>31473</v>
      </c>
      <c r="S193" s="54">
        <v>55892</v>
      </c>
      <c r="T193" s="54">
        <v>58387</v>
      </c>
      <c r="U193" s="54">
        <v>24877</v>
      </c>
      <c r="W193" s="54">
        <f t="shared" si="237"/>
        <v>511967</v>
      </c>
      <c r="X193" s="54">
        <f t="shared" si="228"/>
        <v>153950</v>
      </c>
      <c r="Y193" s="54">
        <f t="shared" si="229"/>
        <v>5783</v>
      </c>
      <c r="Z193" s="54">
        <f t="shared" si="230"/>
        <v>36506</v>
      </c>
      <c r="AA193" s="54">
        <f t="shared" ca="1" si="231"/>
        <v>24877</v>
      </c>
      <c r="AB193" s="45" t="s">
        <v>9</v>
      </c>
      <c r="AD193" s="242">
        <f t="shared" si="232"/>
        <v>0</v>
      </c>
      <c r="AE193" s="242">
        <f t="shared" ca="1" si="233"/>
        <v>0</v>
      </c>
    </row>
    <row r="194" spans="1:31" ht="15.95" customHeight="1" outlineLevel="1" x14ac:dyDescent="0.2">
      <c r="A194" s="63" t="s">
        <v>134</v>
      </c>
      <c r="B194" s="54">
        <v>0</v>
      </c>
      <c r="C194" s="54">
        <v>0</v>
      </c>
      <c r="D194" s="54">
        <v>0</v>
      </c>
      <c r="E194" s="54">
        <v>0</v>
      </c>
      <c r="F194" s="54">
        <v>0</v>
      </c>
      <c r="G194" s="54">
        <v>0</v>
      </c>
      <c r="H194" s="54">
        <v>0</v>
      </c>
      <c r="I194" s="54">
        <v>0</v>
      </c>
      <c r="J194" s="54">
        <v>0</v>
      </c>
      <c r="K194" s="54">
        <v>0</v>
      </c>
      <c r="L194" s="54">
        <v>0</v>
      </c>
      <c r="M194" s="54">
        <v>0</v>
      </c>
      <c r="N194" s="54">
        <v>0</v>
      </c>
      <c r="O194" s="54">
        <v>0</v>
      </c>
      <c r="P194" s="54">
        <v>0</v>
      </c>
      <c r="Q194" s="54">
        <v>0</v>
      </c>
      <c r="R194" s="132">
        <v>0</v>
      </c>
      <c r="S194" s="54">
        <v>2771</v>
      </c>
      <c r="T194" s="54">
        <v>11062</v>
      </c>
      <c r="U194" s="54">
        <v>2744</v>
      </c>
      <c r="W194" s="54">
        <f t="shared" si="237"/>
        <v>0</v>
      </c>
      <c r="X194" s="54">
        <f t="shared" si="228"/>
        <v>0</v>
      </c>
      <c r="Y194" s="54">
        <f t="shared" si="229"/>
        <v>0</v>
      </c>
      <c r="Z194" s="54">
        <f t="shared" si="230"/>
        <v>0</v>
      </c>
      <c r="AA194" s="54">
        <f t="shared" ca="1" si="231"/>
        <v>2744</v>
      </c>
      <c r="AB194" s="45" t="s">
        <v>9</v>
      </c>
      <c r="AD194" s="242">
        <f t="shared" si="232"/>
        <v>0</v>
      </c>
      <c r="AE194" s="242">
        <f t="shared" ca="1" si="233"/>
        <v>0</v>
      </c>
    </row>
    <row r="195" spans="1:31" ht="15.95" customHeight="1" outlineLevel="1" x14ac:dyDescent="0.2">
      <c r="A195" s="63" t="s">
        <v>135</v>
      </c>
      <c r="B195" s="54">
        <v>0</v>
      </c>
      <c r="C195" s="54">
        <v>0</v>
      </c>
      <c r="D195" s="54">
        <v>0</v>
      </c>
      <c r="E195" s="54">
        <v>0</v>
      </c>
      <c r="F195" s="54">
        <v>0</v>
      </c>
      <c r="G195" s="54">
        <v>0</v>
      </c>
      <c r="H195" s="54">
        <v>0</v>
      </c>
      <c r="I195" s="54">
        <v>0</v>
      </c>
      <c r="J195" s="54">
        <v>0</v>
      </c>
      <c r="K195" s="54">
        <v>0</v>
      </c>
      <c r="L195" s="54">
        <v>0</v>
      </c>
      <c r="M195" s="54">
        <v>3199</v>
      </c>
      <c r="N195" s="54">
        <v>14727</v>
      </c>
      <c r="O195" s="54">
        <v>16075</v>
      </c>
      <c r="P195" s="54">
        <v>18871</v>
      </c>
      <c r="Q195" s="54">
        <v>20293</v>
      </c>
      <c r="R195" s="54">
        <v>21785</v>
      </c>
      <c r="S195" s="54">
        <v>12341</v>
      </c>
      <c r="T195" s="54">
        <v>12361</v>
      </c>
      <c r="U195" s="54">
        <v>11805</v>
      </c>
      <c r="W195" s="54">
        <f t="shared" si="237"/>
        <v>0</v>
      </c>
      <c r="X195" s="54">
        <f t="shared" si="228"/>
        <v>0</v>
      </c>
      <c r="Y195" s="54">
        <f t="shared" si="229"/>
        <v>3199</v>
      </c>
      <c r="Z195" s="54">
        <f t="shared" si="230"/>
        <v>20293</v>
      </c>
      <c r="AA195" s="54">
        <f t="shared" ca="1" si="231"/>
        <v>11805</v>
      </c>
      <c r="AB195" s="45" t="s">
        <v>9</v>
      </c>
      <c r="AD195" s="242">
        <f t="shared" si="232"/>
        <v>0</v>
      </c>
      <c r="AE195" s="242">
        <f t="shared" ca="1" si="233"/>
        <v>0</v>
      </c>
    </row>
    <row r="196" spans="1:31" ht="15.95" customHeight="1" outlineLevel="1" x14ac:dyDescent="0.2">
      <c r="A196" s="63" t="s">
        <v>136</v>
      </c>
      <c r="B196" s="54">
        <v>0</v>
      </c>
      <c r="C196" s="54">
        <v>0</v>
      </c>
      <c r="D196" s="54">
        <v>0</v>
      </c>
      <c r="E196" s="54">
        <v>0</v>
      </c>
      <c r="F196" s="54">
        <v>0</v>
      </c>
      <c r="G196" s="54">
        <v>0</v>
      </c>
      <c r="H196" s="54">
        <v>0</v>
      </c>
      <c r="I196" s="54">
        <v>0</v>
      </c>
      <c r="J196" s="54">
        <v>0</v>
      </c>
      <c r="K196" s="54">
        <v>0</v>
      </c>
      <c r="L196" s="54">
        <v>0</v>
      </c>
      <c r="M196" s="54">
        <v>0</v>
      </c>
      <c r="N196" s="54">
        <v>0</v>
      </c>
      <c r="O196" s="54">
        <v>0</v>
      </c>
      <c r="P196" s="54">
        <v>0</v>
      </c>
      <c r="Q196" s="54">
        <v>0</v>
      </c>
      <c r="R196" s="132">
        <v>0</v>
      </c>
      <c r="S196" s="54">
        <v>0</v>
      </c>
      <c r="T196" s="54">
        <v>0</v>
      </c>
      <c r="U196" s="54">
        <v>0</v>
      </c>
      <c r="W196" s="54">
        <f t="shared" si="237"/>
        <v>0</v>
      </c>
      <c r="X196" s="54">
        <f t="shared" si="228"/>
        <v>0</v>
      </c>
      <c r="Y196" s="54">
        <f t="shared" si="229"/>
        <v>0</v>
      </c>
      <c r="Z196" s="54">
        <f t="shared" si="230"/>
        <v>0</v>
      </c>
      <c r="AA196" s="54">
        <f t="shared" ca="1" si="231"/>
        <v>0</v>
      </c>
      <c r="AB196" s="45" t="s">
        <v>9</v>
      </c>
      <c r="AD196" s="242">
        <f t="shared" si="232"/>
        <v>0</v>
      </c>
      <c r="AE196" s="242">
        <f t="shared" ca="1" si="233"/>
        <v>0</v>
      </c>
    </row>
    <row r="197" spans="1:31" ht="15.95" customHeight="1" outlineLevel="1" x14ac:dyDescent="0.2">
      <c r="A197" s="63" t="s">
        <v>137</v>
      </c>
      <c r="B197" s="54">
        <v>82</v>
      </c>
      <c r="C197" s="54">
        <v>122</v>
      </c>
      <c r="D197" s="54">
        <v>158</v>
      </c>
      <c r="E197" s="54">
        <v>182</v>
      </c>
      <c r="F197" s="54">
        <v>230</v>
      </c>
      <c r="G197" s="54">
        <v>1304</v>
      </c>
      <c r="H197" s="54">
        <v>1526</v>
      </c>
      <c r="I197" s="54">
        <v>2055</v>
      </c>
      <c r="J197" s="54">
        <v>2145</v>
      </c>
      <c r="K197" s="54">
        <v>2240</v>
      </c>
      <c r="L197" s="54">
        <v>9656</v>
      </c>
      <c r="M197" s="54">
        <v>2602</v>
      </c>
      <c r="N197" s="54">
        <v>1697</v>
      </c>
      <c r="O197" s="54">
        <v>1249</v>
      </c>
      <c r="P197" s="54">
        <v>1490</v>
      </c>
      <c r="Q197" s="54">
        <v>2703</v>
      </c>
      <c r="R197" s="54">
        <v>898</v>
      </c>
      <c r="S197" s="54">
        <v>1282</v>
      </c>
      <c r="T197" s="54">
        <v>5301</v>
      </c>
      <c r="U197" s="54">
        <v>1503</v>
      </c>
      <c r="W197" s="54">
        <f t="shared" si="237"/>
        <v>182</v>
      </c>
      <c r="X197" s="54">
        <f t="shared" si="228"/>
        <v>2055</v>
      </c>
      <c r="Y197" s="54">
        <f t="shared" si="229"/>
        <v>2602</v>
      </c>
      <c r="Z197" s="54">
        <f t="shared" si="230"/>
        <v>2703</v>
      </c>
      <c r="AA197" s="54">
        <f t="shared" ca="1" si="231"/>
        <v>1503</v>
      </c>
      <c r="AB197" s="45" t="s">
        <v>9</v>
      </c>
      <c r="AD197" s="242">
        <f t="shared" si="232"/>
        <v>0</v>
      </c>
      <c r="AE197" s="242">
        <f t="shared" ca="1" si="233"/>
        <v>0</v>
      </c>
    </row>
    <row r="198" spans="1:31" ht="15.95" customHeight="1" outlineLevel="1" x14ac:dyDescent="0.2">
      <c r="A198" s="63" t="s">
        <v>138</v>
      </c>
      <c r="B198" s="54">
        <v>0</v>
      </c>
      <c r="C198" s="54">
        <v>0</v>
      </c>
      <c r="D198" s="54">
        <v>0</v>
      </c>
      <c r="E198" s="54">
        <v>0</v>
      </c>
      <c r="F198" s="54">
        <v>0</v>
      </c>
      <c r="G198" s="54">
        <v>0</v>
      </c>
      <c r="H198" s="54">
        <v>0</v>
      </c>
      <c r="I198" s="54">
        <v>0</v>
      </c>
      <c r="J198" s="54">
        <v>0</v>
      </c>
      <c r="K198" s="54">
        <v>0</v>
      </c>
      <c r="L198" s="54">
        <v>0</v>
      </c>
      <c r="M198" s="54">
        <v>80624</v>
      </c>
      <c r="N198" s="54">
        <v>15466</v>
      </c>
      <c r="O198" s="54">
        <v>13621</v>
      </c>
      <c r="P198" s="54">
        <v>11623</v>
      </c>
      <c r="Q198" s="54">
        <v>10015</v>
      </c>
      <c r="R198" s="54">
        <v>10618</v>
      </c>
      <c r="S198" s="54">
        <v>10624</v>
      </c>
      <c r="T198" s="54">
        <v>10581</v>
      </c>
      <c r="U198" s="54">
        <v>10347</v>
      </c>
      <c r="W198" s="54">
        <f t="shared" si="237"/>
        <v>0</v>
      </c>
      <c r="X198" s="54">
        <f t="shared" si="228"/>
        <v>0</v>
      </c>
      <c r="Y198" s="54">
        <f t="shared" si="229"/>
        <v>80624</v>
      </c>
      <c r="Z198" s="54">
        <f t="shared" si="230"/>
        <v>10015</v>
      </c>
      <c r="AA198" s="54">
        <f t="shared" ca="1" si="231"/>
        <v>10347</v>
      </c>
      <c r="AB198" s="45" t="s">
        <v>9</v>
      </c>
      <c r="AD198" s="242">
        <f t="shared" si="232"/>
        <v>0</v>
      </c>
      <c r="AE198" s="242">
        <f t="shared" ca="1" si="233"/>
        <v>0</v>
      </c>
    </row>
    <row r="199" spans="1:31" ht="15.95" customHeight="1" outlineLevel="1" x14ac:dyDescent="0.2">
      <c r="A199" s="63" t="s">
        <v>139</v>
      </c>
      <c r="B199" s="54">
        <v>0</v>
      </c>
      <c r="C199" s="54">
        <v>0</v>
      </c>
      <c r="D199" s="54">
        <v>0</v>
      </c>
      <c r="E199" s="54">
        <v>0</v>
      </c>
      <c r="F199" s="54">
        <v>0</v>
      </c>
      <c r="G199" s="54">
        <v>0</v>
      </c>
      <c r="H199" s="54">
        <v>0</v>
      </c>
      <c r="I199" s="54">
        <v>0</v>
      </c>
      <c r="J199" s="54">
        <v>0</v>
      </c>
      <c r="K199" s="54">
        <v>0</v>
      </c>
      <c r="L199" s="54">
        <v>0</v>
      </c>
      <c r="M199" s="54">
        <v>0</v>
      </c>
      <c r="N199" s="54">
        <v>0</v>
      </c>
      <c r="O199" s="54">
        <v>20</v>
      </c>
      <c r="P199" s="54">
        <v>8</v>
      </c>
      <c r="Q199" s="54">
        <v>16</v>
      </c>
      <c r="R199" s="54">
        <v>16</v>
      </c>
      <c r="S199" s="54">
        <v>16</v>
      </c>
      <c r="T199" s="54">
        <v>32</v>
      </c>
      <c r="U199" s="54">
        <v>32</v>
      </c>
      <c r="W199" s="54">
        <f t="shared" si="237"/>
        <v>0</v>
      </c>
      <c r="X199" s="54">
        <f t="shared" si="228"/>
        <v>0</v>
      </c>
      <c r="Y199" s="54">
        <f t="shared" si="229"/>
        <v>0</v>
      </c>
      <c r="Z199" s="54">
        <f t="shared" si="230"/>
        <v>16</v>
      </c>
      <c r="AA199" s="54">
        <f t="shared" ca="1" si="231"/>
        <v>32</v>
      </c>
      <c r="AB199" s="45" t="s">
        <v>9</v>
      </c>
      <c r="AD199" s="242">
        <f t="shared" si="232"/>
        <v>0</v>
      </c>
      <c r="AE199" s="242">
        <f t="shared" ca="1" si="233"/>
        <v>0</v>
      </c>
    </row>
    <row r="200" spans="1:31" ht="15.95" customHeight="1" outlineLevel="1" x14ac:dyDescent="0.2">
      <c r="A200" s="63" t="s">
        <v>140</v>
      </c>
      <c r="B200" s="54">
        <v>0</v>
      </c>
      <c r="C200" s="54">
        <v>0</v>
      </c>
      <c r="D200" s="54">
        <v>0</v>
      </c>
      <c r="E200" s="54">
        <v>0</v>
      </c>
      <c r="F200" s="54">
        <v>0</v>
      </c>
      <c r="G200" s="54">
        <v>0</v>
      </c>
      <c r="H200" s="54">
        <v>0</v>
      </c>
      <c r="I200" s="54">
        <v>0</v>
      </c>
      <c r="J200" s="54">
        <v>0</v>
      </c>
      <c r="K200" s="54">
        <v>0</v>
      </c>
      <c r="L200" s="54">
        <v>0</v>
      </c>
      <c r="M200" s="54">
        <v>0</v>
      </c>
      <c r="N200" s="54">
        <v>0</v>
      </c>
      <c r="O200" s="54">
        <v>0</v>
      </c>
      <c r="P200" s="54">
        <v>0</v>
      </c>
      <c r="Q200" s="54">
        <v>0</v>
      </c>
      <c r="R200" s="132">
        <v>0</v>
      </c>
      <c r="S200" s="54">
        <v>0</v>
      </c>
      <c r="T200" s="54">
        <v>0</v>
      </c>
      <c r="U200" s="54">
        <v>0</v>
      </c>
      <c r="W200" s="54">
        <f t="shared" si="237"/>
        <v>0</v>
      </c>
      <c r="X200" s="54">
        <f t="shared" si="228"/>
        <v>0</v>
      </c>
      <c r="Y200" s="54">
        <f t="shared" si="229"/>
        <v>0</v>
      </c>
      <c r="Z200" s="54">
        <f t="shared" si="230"/>
        <v>0</v>
      </c>
      <c r="AA200" s="54">
        <f t="shared" ca="1" si="231"/>
        <v>0</v>
      </c>
      <c r="AB200" s="45" t="s">
        <v>9</v>
      </c>
      <c r="AD200" s="242">
        <f t="shared" si="232"/>
        <v>0</v>
      </c>
      <c r="AE200" s="242">
        <f t="shared" ca="1" si="233"/>
        <v>0</v>
      </c>
    </row>
    <row r="201" spans="1:31" ht="15.95" customHeight="1" outlineLevel="1" x14ac:dyDescent="0.2">
      <c r="A201" s="63" t="s">
        <v>141</v>
      </c>
      <c r="B201" s="54">
        <v>0</v>
      </c>
      <c r="C201" s="54">
        <v>0</v>
      </c>
      <c r="D201" s="54">
        <v>0</v>
      </c>
      <c r="E201" s="54">
        <v>0</v>
      </c>
      <c r="F201" s="54">
        <v>0</v>
      </c>
      <c r="G201" s="54">
        <v>8</v>
      </c>
      <c r="H201" s="54">
        <v>0</v>
      </c>
      <c r="I201" s="54">
        <v>2</v>
      </c>
      <c r="J201" s="54">
        <v>15</v>
      </c>
      <c r="K201" s="54">
        <v>22</v>
      </c>
      <c r="L201" s="54">
        <v>27</v>
      </c>
      <c r="M201" s="54">
        <v>32</v>
      </c>
      <c r="N201" s="54">
        <v>45</v>
      </c>
      <c r="O201" s="54">
        <v>131</v>
      </c>
      <c r="P201" s="54">
        <v>92</v>
      </c>
      <c r="Q201" s="54">
        <v>70</v>
      </c>
      <c r="R201" s="54">
        <v>41</v>
      </c>
      <c r="S201" s="54">
        <v>15</v>
      </c>
      <c r="T201" s="54">
        <v>121</v>
      </c>
      <c r="U201" s="54">
        <v>96</v>
      </c>
      <c r="W201" s="54">
        <f t="shared" si="237"/>
        <v>0</v>
      </c>
      <c r="X201" s="54">
        <f t="shared" si="228"/>
        <v>2</v>
      </c>
      <c r="Y201" s="54">
        <f t="shared" si="229"/>
        <v>32</v>
      </c>
      <c r="Z201" s="54">
        <f t="shared" si="230"/>
        <v>70</v>
      </c>
      <c r="AA201" s="54">
        <f t="shared" ca="1" si="231"/>
        <v>96</v>
      </c>
      <c r="AB201" s="45" t="s">
        <v>9</v>
      </c>
      <c r="AD201" s="242">
        <f t="shared" si="232"/>
        <v>0</v>
      </c>
      <c r="AE201" s="242">
        <f t="shared" ca="1" si="233"/>
        <v>0</v>
      </c>
    </row>
    <row r="202" spans="1:31" ht="15.95" customHeight="1" outlineLevel="1" x14ac:dyDescent="0.2">
      <c r="A202" s="63" t="s">
        <v>142</v>
      </c>
      <c r="B202" s="54">
        <v>0</v>
      </c>
      <c r="C202" s="54">
        <v>0</v>
      </c>
      <c r="D202" s="54">
        <v>0</v>
      </c>
      <c r="E202" s="54">
        <v>0</v>
      </c>
      <c r="F202" s="54">
        <v>0</v>
      </c>
      <c r="G202" s="54">
        <v>0</v>
      </c>
      <c r="H202" s="54">
        <v>0</v>
      </c>
      <c r="I202" s="54">
        <v>0</v>
      </c>
      <c r="J202" s="54">
        <v>0</v>
      </c>
      <c r="K202" s="54">
        <v>0</v>
      </c>
      <c r="L202" s="54">
        <v>0</v>
      </c>
      <c r="M202" s="54">
        <v>0</v>
      </c>
      <c r="N202" s="54">
        <v>0</v>
      </c>
      <c r="O202" s="54">
        <v>0</v>
      </c>
      <c r="P202" s="54">
        <v>0</v>
      </c>
      <c r="Q202" s="54">
        <v>0</v>
      </c>
      <c r="R202" s="132">
        <v>0</v>
      </c>
      <c r="S202" s="54">
        <v>0</v>
      </c>
      <c r="T202" s="54">
        <v>0</v>
      </c>
      <c r="U202" s="54">
        <v>0</v>
      </c>
      <c r="W202" s="54">
        <f t="shared" si="237"/>
        <v>0</v>
      </c>
      <c r="X202" s="54">
        <f t="shared" si="228"/>
        <v>0</v>
      </c>
      <c r="Y202" s="54">
        <f t="shared" si="229"/>
        <v>0</v>
      </c>
      <c r="Z202" s="54">
        <f t="shared" si="230"/>
        <v>0</v>
      </c>
      <c r="AA202" s="54">
        <f t="shared" ca="1" si="231"/>
        <v>0</v>
      </c>
      <c r="AB202" s="45" t="s">
        <v>9</v>
      </c>
      <c r="AD202" s="242">
        <f t="shared" si="232"/>
        <v>0</v>
      </c>
      <c r="AE202" s="242">
        <f t="shared" ca="1" si="233"/>
        <v>0</v>
      </c>
    </row>
    <row r="203" spans="1:31" ht="15.95" customHeight="1" outlineLevel="1" x14ac:dyDescent="0.2">
      <c r="A203" s="63" t="s">
        <v>180</v>
      </c>
      <c r="B203" s="54">
        <v>0</v>
      </c>
      <c r="C203" s="54">
        <v>0</v>
      </c>
      <c r="D203" s="54">
        <v>0</v>
      </c>
      <c r="E203" s="54">
        <v>0</v>
      </c>
      <c r="F203" s="54">
        <v>0</v>
      </c>
      <c r="G203" s="54">
        <v>0</v>
      </c>
      <c r="H203" s="54">
        <v>0</v>
      </c>
      <c r="I203" s="54">
        <v>0</v>
      </c>
      <c r="J203" s="54">
        <v>0</v>
      </c>
      <c r="K203" s="54">
        <v>0</v>
      </c>
      <c r="L203" s="54">
        <v>0</v>
      </c>
      <c r="M203" s="54">
        <v>110530</v>
      </c>
      <c r="N203" s="54">
        <v>114056</v>
      </c>
      <c r="O203" s="54">
        <v>120048</v>
      </c>
      <c r="P203" s="54">
        <v>119939</v>
      </c>
      <c r="Q203" s="54">
        <v>120244</v>
      </c>
      <c r="R203" s="54">
        <v>122138</v>
      </c>
      <c r="S203" s="54">
        <v>121479</v>
      </c>
      <c r="T203" s="54">
        <v>121558</v>
      </c>
      <c r="U203" s="54">
        <v>122106</v>
      </c>
      <c r="W203" s="54">
        <f t="shared" si="237"/>
        <v>0</v>
      </c>
      <c r="X203" s="54">
        <f t="shared" si="228"/>
        <v>0</v>
      </c>
      <c r="Y203" s="54">
        <f t="shared" si="229"/>
        <v>110530</v>
      </c>
      <c r="Z203" s="54">
        <f t="shared" si="230"/>
        <v>120244</v>
      </c>
      <c r="AA203" s="54">
        <f t="shared" ca="1" si="231"/>
        <v>122106</v>
      </c>
      <c r="AB203" s="45" t="s">
        <v>9</v>
      </c>
      <c r="AD203" s="242">
        <f t="shared" si="232"/>
        <v>0</v>
      </c>
      <c r="AE203" s="242">
        <f t="shared" ca="1" si="233"/>
        <v>0</v>
      </c>
    </row>
    <row r="204" spans="1:31" ht="15.95" customHeight="1" outlineLevel="1" x14ac:dyDescent="0.2">
      <c r="A204" s="63" t="s">
        <v>181</v>
      </c>
      <c r="B204" s="54">
        <v>0</v>
      </c>
      <c r="C204" s="54">
        <v>0</v>
      </c>
      <c r="D204" s="54">
        <v>0</v>
      </c>
      <c r="E204" s="54">
        <v>0</v>
      </c>
      <c r="F204" s="54">
        <v>0</v>
      </c>
      <c r="G204" s="54">
        <v>0</v>
      </c>
      <c r="H204" s="54">
        <v>0</v>
      </c>
      <c r="I204" s="54">
        <v>0</v>
      </c>
      <c r="J204" s="54">
        <v>0</v>
      </c>
      <c r="K204" s="54">
        <v>0</v>
      </c>
      <c r="L204" s="54">
        <v>0</v>
      </c>
      <c r="M204" s="54">
        <v>0</v>
      </c>
      <c r="N204" s="54">
        <v>0</v>
      </c>
      <c r="O204" s="54">
        <v>0</v>
      </c>
      <c r="P204" s="54">
        <v>0</v>
      </c>
      <c r="Q204" s="54">
        <v>0</v>
      </c>
      <c r="R204" s="132">
        <v>0</v>
      </c>
      <c r="S204" s="54">
        <v>0</v>
      </c>
      <c r="T204" s="54">
        <v>0</v>
      </c>
      <c r="U204" s="54">
        <v>0</v>
      </c>
      <c r="W204" s="54">
        <f t="shared" si="237"/>
        <v>0</v>
      </c>
      <c r="X204" s="54">
        <f t="shared" si="228"/>
        <v>0</v>
      </c>
      <c r="Y204" s="54">
        <f t="shared" si="229"/>
        <v>0</v>
      </c>
      <c r="Z204" s="54">
        <f t="shared" si="230"/>
        <v>0</v>
      </c>
      <c r="AA204" s="54">
        <f t="shared" ca="1" si="231"/>
        <v>0</v>
      </c>
      <c r="AB204" s="45" t="s">
        <v>9</v>
      </c>
      <c r="AD204" s="242">
        <f t="shared" si="232"/>
        <v>0</v>
      </c>
      <c r="AE204" s="242">
        <f t="shared" ca="1" si="233"/>
        <v>0</v>
      </c>
    </row>
    <row r="205" spans="1:31" ht="15.95" customHeight="1" outlineLevel="1" x14ac:dyDescent="0.2">
      <c r="A205" s="63" t="s">
        <v>143</v>
      </c>
      <c r="B205" s="54">
        <v>0</v>
      </c>
      <c r="C205" s="54">
        <v>25</v>
      </c>
      <c r="D205" s="54">
        <v>87</v>
      </c>
      <c r="E205" s="54">
        <v>58</v>
      </c>
      <c r="F205" s="54">
        <v>58</v>
      </c>
      <c r="G205" s="54">
        <v>58</v>
      </c>
      <c r="H205" s="54">
        <v>58</v>
      </c>
      <c r="I205" s="54">
        <v>80</v>
      </c>
      <c r="J205" s="54">
        <v>226</v>
      </c>
      <c r="K205" s="54">
        <v>219</v>
      </c>
      <c r="L205" s="54">
        <v>341</v>
      </c>
      <c r="M205" s="54">
        <v>3093</v>
      </c>
      <c r="N205" s="54">
        <v>3542</v>
      </c>
      <c r="O205" s="54">
        <v>1960</v>
      </c>
      <c r="P205" s="54">
        <v>463</v>
      </c>
      <c r="Q205" s="54">
        <v>434</v>
      </c>
      <c r="R205" s="54">
        <v>293</v>
      </c>
      <c r="S205" s="54">
        <v>304</v>
      </c>
      <c r="T205" s="54">
        <v>293</v>
      </c>
      <c r="U205" s="54">
        <v>323</v>
      </c>
      <c r="W205" s="54">
        <f t="shared" si="237"/>
        <v>58</v>
      </c>
      <c r="X205" s="54">
        <f t="shared" si="228"/>
        <v>80</v>
      </c>
      <c r="Y205" s="54">
        <f t="shared" si="229"/>
        <v>3093</v>
      </c>
      <c r="Z205" s="54">
        <f t="shared" si="230"/>
        <v>434</v>
      </c>
      <c r="AA205" s="54">
        <f t="shared" ca="1" si="231"/>
        <v>323</v>
      </c>
      <c r="AB205" s="45" t="s">
        <v>9</v>
      </c>
      <c r="AD205" s="242">
        <f t="shared" si="232"/>
        <v>0</v>
      </c>
      <c r="AE205" s="242">
        <f t="shared" ca="1" si="233"/>
        <v>0</v>
      </c>
    </row>
    <row r="206" spans="1:31" ht="15.95" customHeight="1" outlineLevel="1" x14ac:dyDescent="0.2">
      <c r="A206" s="61" t="s">
        <v>144</v>
      </c>
      <c r="B206" s="62">
        <v>21275</v>
      </c>
      <c r="C206" s="62">
        <v>32666</v>
      </c>
      <c r="D206" s="62">
        <v>63153</v>
      </c>
      <c r="E206" s="62">
        <v>101400</v>
      </c>
      <c r="F206" s="62">
        <v>133641</v>
      </c>
      <c r="G206" s="62">
        <v>209728</v>
      </c>
      <c r="H206" s="62">
        <v>438212</v>
      </c>
      <c r="I206" s="62">
        <f t="shared" ref="I206:N206" si="238">SUM(I207:I221)</f>
        <v>715371</v>
      </c>
      <c r="J206" s="62">
        <f t="shared" si="238"/>
        <v>891781</v>
      </c>
      <c r="K206" s="62">
        <f t="shared" si="238"/>
        <v>929571</v>
      </c>
      <c r="L206" s="62">
        <f t="shared" si="238"/>
        <v>1058941</v>
      </c>
      <c r="M206" s="62">
        <f t="shared" si="238"/>
        <v>1248952</v>
      </c>
      <c r="N206" s="62">
        <f t="shared" si="238"/>
        <v>1283753</v>
      </c>
      <c r="O206" s="62">
        <f t="shared" ref="O206" si="239">SUM(O207:O221)</f>
        <v>1287720</v>
      </c>
      <c r="P206" s="62">
        <f>SUM(P207:P221)</f>
        <v>1285416</v>
      </c>
      <c r="Q206" s="62">
        <f>SUM(Q207:Q221)</f>
        <v>1279108</v>
      </c>
      <c r="R206" s="62">
        <f>SUM(R207:R221)</f>
        <v>1313449</v>
      </c>
      <c r="S206" s="62">
        <f t="shared" ref="S206:T206" si="240">SUM(S207:S221)</f>
        <v>1284773</v>
      </c>
      <c r="T206" s="62">
        <f t="shared" si="240"/>
        <v>1284879</v>
      </c>
      <c r="U206" s="62">
        <f t="shared" ref="U206" si="241">SUM(U207:U221)</f>
        <v>1290486</v>
      </c>
      <c r="W206" s="62">
        <f t="shared" si="237"/>
        <v>101400</v>
      </c>
      <c r="X206" s="62">
        <f t="shared" si="228"/>
        <v>715371</v>
      </c>
      <c r="Y206" s="62">
        <f t="shared" si="229"/>
        <v>1248952</v>
      </c>
      <c r="Z206" s="62">
        <f t="shared" si="230"/>
        <v>1279108</v>
      </c>
      <c r="AA206" s="62">
        <f t="shared" ca="1" si="231"/>
        <v>1290486</v>
      </c>
      <c r="AB206" s="45" t="s">
        <v>9</v>
      </c>
      <c r="AD206" s="242">
        <f t="shared" si="232"/>
        <v>0</v>
      </c>
      <c r="AE206" s="242">
        <f t="shared" ca="1" si="233"/>
        <v>0</v>
      </c>
    </row>
    <row r="207" spans="1:31" ht="15.95" customHeight="1" outlineLevel="1" x14ac:dyDescent="0.2">
      <c r="A207" s="63" t="s">
        <v>135</v>
      </c>
      <c r="B207" s="58">
        <v>0</v>
      </c>
      <c r="C207" s="58">
        <v>0</v>
      </c>
      <c r="D207" s="58">
        <v>0</v>
      </c>
      <c r="E207" s="58">
        <v>0</v>
      </c>
      <c r="F207" s="58">
        <v>0</v>
      </c>
      <c r="G207" s="58">
        <v>0</v>
      </c>
      <c r="H207" s="58">
        <v>0</v>
      </c>
      <c r="I207" s="58">
        <v>0</v>
      </c>
      <c r="J207" s="58">
        <v>0</v>
      </c>
      <c r="K207" s="58">
        <v>0</v>
      </c>
      <c r="L207" s="58">
        <v>0</v>
      </c>
      <c r="M207" s="58">
        <v>0</v>
      </c>
      <c r="N207" s="58">
        <v>0</v>
      </c>
      <c r="O207" s="58">
        <v>0</v>
      </c>
      <c r="P207" s="58">
        <v>0</v>
      </c>
      <c r="Q207" s="58">
        <v>0</v>
      </c>
      <c r="R207" s="58">
        <v>0</v>
      </c>
      <c r="S207" s="54">
        <v>101</v>
      </c>
      <c r="T207" s="54">
        <v>846</v>
      </c>
      <c r="U207" s="54">
        <v>862</v>
      </c>
      <c r="W207" s="58">
        <f t="shared" si="237"/>
        <v>0</v>
      </c>
      <c r="X207" s="58">
        <f t="shared" si="228"/>
        <v>0</v>
      </c>
      <c r="Y207" s="58">
        <f t="shared" si="229"/>
        <v>0</v>
      </c>
      <c r="Z207" s="58">
        <f t="shared" si="230"/>
        <v>0</v>
      </c>
      <c r="AA207" s="58">
        <f t="shared" ca="1" si="231"/>
        <v>862</v>
      </c>
      <c r="AB207" s="45" t="s">
        <v>9</v>
      </c>
      <c r="AD207" s="242">
        <f t="shared" si="232"/>
        <v>0</v>
      </c>
      <c r="AE207" s="242">
        <f t="shared" ca="1" si="233"/>
        <v>0</v>
      </c>
    </row>
    <row r="208" spans="1:31" ht="15.95" customHeight="1" outlineLevel="1" x14ac:dyDescent="0.2">
      <c r="A208" s="63" t="s">
        <v>136</v>
      </c>
      <c r="B208" s="54">
        <v>0</v>
      </c>
      <c r="C208" s="54">
        <v>0</v>
      </c>
      <c r="D208" s="54">
        <v>0</v>
      </c>
      <c r="E208" s="54">
        <v>0</v>
      </c>
      <c r="F208" s="54">
        <v>0</v>
      </c>
      <c r="G208" s="54">
        <v>0</v>
      </c>
      <c r="H208" s="54">
        <v>0</v>
      </c>
      <c r="I208" s="54">
        <v>0</v>
      </c>
      <c r="J208" s="54">
        <v>0</v>
      </c>
      <c r="K208" s="54">
        <v>0</v>
      </c>
      <c r="L208" s="54">
        <v>0</v>
      </c>
      <c r="M208" s="54">
        <v>0</v>
      </c>
      <c r="N208" s="54">
        <v>0</v>
      </c>
      <c r="O208" s="54">
        <v>0</v>
      </c>
      <c r="P208" s="54">
        <v>0</v>
      </c>
      <c r="Q208" s="54">
        <v>0</v>
      </c>
      <c r="R208" s="132">
        <v>0</v>
      </c>
      <c r="S208" s="54">
        <v>0</v>
      </c>
      <c r="T208" s="54">
        <v>0</v>
      </c>
      <c r="U208" s="54">
        <v>0</v>
      </c>
      <c r="W208" s="54">
        <f t="shared" si="237"/>
        <v>0</v>
      </c>
      <c r="X208" s="54">
        <f t="shared" si="228"/>
        <v>0</v>
      </c>
      <c r="Y208" s="54">
        <f t="shared" si="229"/>
        <v>0</v>
      </c>
      <c r="Z208" s="58">
        <f t="shared" si="230"/>
        <v>0</v>
      </c>
      <c r="AA208" s="58">
        <f t="shared" ca="1" si="231"/>
        <v>0</v>
      </c>
      <c r="AB208" s="45" t="s">
        <v>9</v>
      </c>
      <c r="AD208" s="242">
        <f t="shared" si="232"/>
        <v>0</v>
      </c>
      <c r="AE208" s="242">
        <f t="shared" ca="1" si="233"/>
        <v>0</v>
      </c>
    </row>
    <row r="209" spans="1:31" ht="15.95" customHeight="1" outlineLevel="1" x14ac:dyDescent="0.2">
      <c r="A209" s="63" t="s">
        <v>145</v>
      </c>
      <c r="B209" s="54">
        <v>0</v>
      </c>
      <c r="C209" s="54">
        <v>0</v>
      </c>
      <c r="D209" s="54">
        <v>0</v>
      </c>
      <c r="E209" s="54">
        <v>0</v>
      </c>
      <c r="F209" s="54">
        <v>0</v>
      </c>
      <c r="G209" s="54">
        <v>0</v>
      </c>
      <c r="H209" s="54">
        <v>0</v>
      </c>
      <c r="I209" s="54">
        <v>0</v>
      </c>
      <c r="J209" s="54">
        <v>0</v>
      </c>
      <c r="K209" s="54">
        <v>0</v>
      </c>
      <c r="L209" s="54">
        <v>0</v>
      </c>
      <c r="M209" s="54">
        <v>0</v>
      </c>
      <c r="N209" s="54">
        <v>0</v>
      </c>
      <c r="O209" s="54">
        <v>0</v>
      </c>
      <c r="P209" s="54">
        <v>0</v>
      </c>
      <c r="Q209" s="54">
        <v>0</v>
      </c>
      <c r="R209" s="132">
        <v>0</v>
      </c>
      <c r="S209" s="54">
        <v>0</v>
      </c>
      <c r="T209" s="54">
        <v>0</v>
      </c>
      <c r="U209" s="54">
        <v>0</v>
      </c>
      <c r="W209" s="54">
        <f t="shared" si="237"/>
        <v>0</v>
      </c>
      <c r="X209" s="54">
        <f t="shared" si="228"/>
        <v>0</v>
      </c>
      <c r="Y209" s="54">
        <f t="shared" si="229"/>
        <v>0</v>
      </c>
      <c r="Z209" s="58">
        <f t="shared" si="230"/>
        <v>0</v>
      </c>
      <c r="AA209" s="58">
        <f t="shared" ca="1" si="231"/>
        <v>0</v>
      </c>
      <c r="AB209" s="45" t="s">
        <v>9</v>
      </c>
      <c r="AD209" s="242">
        <f t="shared" si="232"/>
        <v>0</v>
      </c>
      <c r="AE209" s="242">
        <f t="shared" ca="1" si="233"/>
        <v>0</v>
      </c>
    </row>
    <row r="210" spans="1:31" ht="15.95" customHeight="1" outlineLevel="1" x14ac:dyDescent="0.2">
      <c r="A210" s="63" t="s">
        <v>134</v>
      </c>
      <c r="B210" s="54">
        <v>0</v>
      </c>
      <c r="C210" s="54">
        <v>0</v>
      </c>
      <c r="D210" s="54">
        <v>0</v>
      </c>
      <c r="E210" s="54">
        <v>0</v>
      </c>
      <c r="F210" s="54">
        <v>0</v>
      </c>
      <c r="G210" s="54">
        <v>0</v>
      </c>
      <c r="H210" s="54">
        <v>0</v>
      </c>
      <c r="I210" s="54">
        <v>0</v>
      </c>
      <c r="J210" s="54">
        <v>0</v>
      </c>
      <c r="K210" s="54">
        <v>0</v>
      </c>
      <c r="L210" s="54">
        <v>0</v>
      </c>
      <c r="M210" s="54">
        <v>0</v>
      </c>
      <c r="N210" s="54">
        <v>10459</v>
      </c>
      <c r="O210" s="54">
        <v>2710</v>
      </c>
      <c r="P210" s="54">
        <v>10434</v>
      </c>
      <c r="Q210" s="54">
        <v>2641</v>
      </c>
      <c r="R210" s="54">
        <v>10681</v>
      </c>
      <c r="S210" s="54">
        <v>0</v>
      </c>
      <c r="T210" s="54">
        <v>0</v>
      </c>
      <c r="U210" s="54">
        <v>0</v>
      </c>
      <c r="W210" s="54">
        <f t="shared" si="237"/>
        <v>0</v>
      </c>
      <c r="X210" s="54">
        <f t="shared" si="228"/>
        <v>0</v>
      </c>
      <c r="Y210" s="54">
        <f t="shared" si="229"/>
        <v>0</v>
      </c>
      <c r="Z210" s="58">
        <f t="shared" si="230"/>
        <v>2641</v>
      </c>
      <c r="AA210" s="58">
        <f t="shared" ca="1" si="231"/>
        <v>0</v>
      </c>
      <c r="AB210" s="45" t="s">
        <v>9</v>
      </c>
      <c r="AD210" s="242">
        <f t="shared" si="232"/>
        <v>0</v>
      </c>
      <c r="AE210" s="242">
        <f t="shared" ca="1" si="233"/>
        <v>0</v>
      </c>
    </row>
    <row r="211" spans="1:31" ht="15.95" customHeight="1" outlineLevel="1" x14ac:dyDescent="0.2">
      <c r="A211" s="63" t="s">
        <v>137</v>
      </c>
      <c r="B211" s="54">
        <v>0</v>
      </c>
      <c r="C211" s="54">
        <v>0</v>
      </c>
      <c r="D211" s="54">
        <v>0</v>
      </c>
      <c r="E211" s="54">
        <v>0</v>
      </c>
      <c r="F211" s="54">
        <v>0</v>
      </c>
      <c r="G211" s="54">
        <v>0</v>
      </c>
      <c r="H211" s="54">
        <v>0</v>
      </c>
      <c r="I211" s="54">
        <v>0</v>
      </c>
      <c r="J211" s="54">
        <v>0</v>
      </c>
      <c r="K211" s="54">
        <v>0</v>
      </c>
      <c r="L211" s="54">
        <v>0</v>
      </c>
      <c r="M211" s="54">
        <v>0</v>
      </c>
      <c r="N211" s="54">
        <v>0</v>
      </c>
      <c r="O211" s="54">
        <v>0</v>
      </c>
      <c r="P211" s="54">
        <v>0</v>
      </c>
      <c r="Q211" s="54">
        <v>0</v>
      </c>
      <c r="R211" s="132">
        <v>0</v>
      </c>
      <c r="S211" s="54">
        <v>0</v>
      </c>
      <c r="T211" s="54">
        <v>0</v>
      </c>
      <c r="U211" s="54">
        <v>0</v>
      </c>
      <c r="W211" s="54">
        <f t="shared" si="237"/>
        <v>0</v>
      </c>
      <c r="X211" s="54">
        <f t="shared" si="228"/>
        <v>0</v>
      </c>
      <c r="Y211" s="54">
        <f t="shared" si="229"/>
        <v>0</v>
      </c>
      <c r="Z211" s="58">
        <f t="shared" si="230"/>
        <v>0</v>
      </c>
      <c r="AA211" s="58">
        <f t="shared" ca="1" si="231"/>
        <v>0</v>
      </c>
      <c r="AB211" s="45" t="s">
        <v>9</v>
      </c>
      <c r="AD211" s="242">
        <f t="shared" si="232"/>
        <v>0</v>
      </c>
      <c r="AE211" s="242">
        <f t="shared" ca="1" si="233"/>
        <v>0</v>
      </c>
    </row>
    <row r="212" spans="1:31" ht="15.95" customHeight="1" outlineLevel="1" x14ac:dyDescent="0.2">
      <c r="A212" s="63" t="s">
        <v>146</v>
      </c>
      <c r="B212" s="54">
        <v>0</v>
      </c>
      <c r="C212" s="54">
        <v>0</v>
      </c>
      <c r="D212" s="54">
        <v>0</v>
      </c>
      <c r="E212" s="54">
        <v>0</v>
      </c>
      <c r="F212" s="54">
        <v>0</v>
      </c>
      <c r="G212" s="54">
        <v>0</v>
      </c>
      <c r="H212" s="54">
        <v>0</v>
      </c>
      <c r="I212" s="54">
        <v>0</v>
      </c>
      <c r="J212" s="54">
        <v>0</v>
      </c>
      <c r="K212" s="54">
        <v>0</v>
      </c>
      <c r="L212" s="54">
        <v>0</v>
      </c>
      <c r="M212" s="54">
        <v>0</v>
      </c>
      <c r="N212" s="54">
        <v>0</v>
      </c>
      <c r="O212" s="54">
        <v>0</v>
      </c>
      <c r="P212" s="54">
        <v>0</v>
      </c>
      <c r="Q212" s="54">
        <v>0</v>
      </c>
      <c r="R212" s="132">
        <v>0</v>
      </c>
      <c r="S212" s="54">
        <v>0</v>
      </c>
      <c r="T212" s="54">
        <v>0</v>
      </c>
      <c r="U212" s="54">
        <v>0</v>
      </c>
      <c r="W212" s="54">
        <f t="shared" si="237"/>
        <v>0</v>
      </c>
      <c r="X212" s="54">
        <f t="shared" si="228"/>
        <v>0</v>
      </c>
      <c r="Y212" s="54">
        <f t="shared" si="229"/>
        <v>0</v>
      </c>
      <c r="Z212" s="58">
        <f t="shared" si="230"/>
        <v>0</v>
      </c>
      <c r="AA212" s="58">
        <f t="shared" ca="1" si="231"/>
        <v>0</v>
      </c>
      <c r="AB212" s="45" t="s">
        <v>9</v>
      </c>
      <c r="AD212" s="242">
        <f t="shared" si="232"/>
        <v>0</v>
      </c>
      <c r="AE212" s="242">
        <f t="shared" ca="1" si="233"/>
        <v>0</v>
      </c>
    </row>
    <row r="213" spans="1:31" ht="15.95" customHeight="1" outlineLevel="1" x14ac:dyDescent="0.2">
      <c r="A213" s="63" t="s">
        <v>138</v>
      </c>
      <c r="B213" s="54">
        <v>0</v>
      </c>
      <c r="C213" s="54">
        <v>0</v>
      </c>
      <c r="D213" s="54">
        <v>0</v>
      </c>
      <c r="E213" s="54">
        <v>0</v>
      </c>
      <c r="F213" s="54">
        <v>0</v>
      </c>
      <c r="G213" s="54">
        <v>0</v>
      </c>
      <c r="H213" s="54">
        <v>0</v>
      </c>
      <c r="I213" s="54">
        <v>0</v>
      </c>
      <c r="J213" s="54">
        <v>0</v>
      </c>
      <c r="K213" s="54">
        <v>0</v>
      </c>
      <c r="L213" s="54">
        <v>0</v>
      </c>
      <c r="M213" s="54">
        <v>0</v>
      </c>
      <c r="N213" s="54">
        <v>0</v>
      </c>
      <c r="O213" s="54">
        <v>0</v>
      </c>
      <c r="P213" s="54">
        <v>0</v>
      </c>
      <c r="Q213" s="54">
        <v>0</v>
      </c>
      <c r="R213" s="132">
        <v>0</v>
      </c>
      <c r="S213" s="54">
        <v>0</v>
      </c>
      <c r="T213" s="54">
        <v>0</v>
      </c>
      <c r="U213" s="54">
        <v>0</v>
      </c>
      <c r="W213" s="54">
        <f t="shared" si="237"/>
        <v>0</v>
      </c>
      <c r="X213" s="54">
        <f t="shared" si="228"/>
        <v>0</v>
      </c>
      <c r="Y213" s="54">
        <f t="shared" si="229"/>
        <v>0</v>
      </c>
      <c r="Z213" s="58">
        <f t="shared" si="230"/>
        <v>0</v>
      </c>
      <c r="AA213" s="58">
        <f t="shared" ca="1" si="231"/>
        <v>0</v>
      </c>
      <c r="AB213" s="45" t="s">
        <v>9</v>
      </c>
      <c r="AD213" s="242">
        <f t="shared" si="232"/>
        <v>0</v>
      </c>
      <c r="AE213" s="242">
        <f t="shared" ca="1" si="233"/>
        <v>0</v>
      </c>
    </row>
    <row r="214" spans="1:31" ht="15.95" customHeight="1" outlineLevel="1" x14ac:dyDescent="0.2">
      <c r="A214" s="63" t="s">
        <v>139</v>
      </c>
      <c r="B214" s="54">
        <v>0</v>
      </c>
      <c r="C214" s="54">
        <v>0</v>
      </c>
      <c r="D214" s="54">
        <v>0</v>
      </c>
      <c r="E214" s="54">
        <v>0</v>
      </c>
      <c r="F214" s="54">
        <v>0</v>
      </c>
      <c r="G214" s="54">
        <v>0</v>
      </c>
      <c r="H214" s="54">
        <v>0</v>
      </c>
      <c r="I214" s="54">
        <v>0</v>
      </c>
      <c r="J214" s="54">
        <v>0</v>
      </c>
      <c r="K214" s="54">
        <v>0</v>
      </c>
      <c r="L214" s="54">
        <v>0</v>
      </c>
      <c r="M214" s="54">
        <v>0</v>
      </c>
      <c r="N214" s="54">
        <v>0</v>
      </c>
      <c r="O214" s="54">
        <v>0</v>
      </c>
      <c r="P214" s="54">
        <v>0</v>
      </c>
      <c r="Q214" s="54">
        <v>0</v>
      </c>
      <c r="R214" s="132">
        <v>0</v>
      </c>
      <c r="S214" s="54">
        <v>0</v>
      </c>
      <c r="T214" s="54">
        <v>0</v>
      </c>
      <c r="U214" s="54">
        <v>0</v>
      </c>
      <c r="W214" s="54">
        <f t="shared" si="237"/>
        <v>0</v>
      </c>
      <c r="X214" s="54">
        <f t="shared" si="228"/>
        <v>0</v>
      </c>
      <c r="Y214" s="54">
        <f t="shared" si="229"/>
        <v>0</v>
      </c>
      <c r="Z214" s="58">
        <f t="shared" si="230"/>
        <v>0</v>
      </c>
      <c r="AA214" s="58">
        <f t="shared" ca="1" si="231"/>
        <v>0</v>
      </c>
      <c r="AB214" s="45" t="s">
        <v>9</v>
      </c>
      <c r="AD214" s="242">
        <f t="shared" si="232"/>
        <v>0</v>
      </c>
      <c r="AE214" s="242">
        <f t="shared" ca="1" si="233"/>
        <v>0</v>
      </c>
    </row>
    <row r="215" spans="1:31" ht="15.95" customHeight="1" outlineLevel="1" x14ac:dyDescent="0.2">
      <c r="A215" s="63" t="s">
        <v>140</v>
      </c>
      <c r="B215" s="54">
        <v>0</v>
      </c>
      <c r="C215" s="54">
        <v>0</v>
      </c>
      <c r="D215" s="54">
        <v>0</v>
      </c>
      <c r="E215" s="54">
        <v>0</v>
      </c>
      <c r="F215" s="54">
        <v>0</v>
      </c>
      <c r="G215" s="54">
        <v>0</v>
      </c>
      <c r="H215" s="54">
        <v>0</v>
      </c>
      <c r="I215" s="54">
        <v>0</v>
      </c>
      <c r="J215" s="54">
        <v>0</v>
      </c>
      <c r="K215" s="54">
        <v>0</v>
      </c>
      <c r="L215" s="54">
        <v>0</v>
      </c>
      <c r="M215" s="54">
        <v>0</v>
      </c>
      <c r="N215" s="54">
        <v>0</v>
      </c>
      <c r="O215" s="54">
        <v>0</v>
      </c>
      <c r="P215" s="54">
        <v>0</v>
      </c>
      <c r="Q215" s="54">
        <v>0</v>
      </c>
      <c r="R215" s="54">
        <v>0</v>
      </c>
      <c r="S215" s="54">
        <v>0</v>
      </c>
      <c r="T215" s="54">
        <v>0</v>
      </c>
      <c r="U215" s="54">
        <v>0</v>
      </c>
      <c r="W215" s="54">
        <f t="shared" si="237"/>
        <v>0</v>
      </c>
      <c r="X215" s="54">
        <f t="shared" si="228"/>
        <v>0</v>
      </c>
      <c r="Y215" s="54">
        <f t="shared" si="229"/>
        <v>0</v>
      </c>
      <c r="Z215" s="58">
        <f t="shared" si="230"/>
        <v>0</v>
      </c>
      <c r="AA215" s="58">
        <f t="shared" ca="1" si="231"/>
        <v>0</v>
      </c>
      <c r="AB215" s="45" t="s">
        <v>9</v>
      </c>
      <c r="AD215" s="242">
        <f t="shared" si="232"/>
        <v>0</v>
      </c>
      <c r="AE215" s="242">
        <f t="shared" ca="1" si="233"/>
        <v>0</v>
      </c>
    </row>
    <row r="216" spans="1:31" ht="15.95" customHeight="1" outlineLevel="1" x14ac:dyDescent="0.2">
      <c r="A216" s="63" t="s">
        <v>142</v>
      </c>
      <c r="B216" s="54">
        <v>0</v>
      </c>
      <c r="C216" s="54">
        <v>0</v>
      </c>
      <c r="D216" s="54">
        <v>0</v>
      </c>
      <c r="E216" s="54">
        <v>0</v>
      </c>
      <c r="F216" s="54">
        <v>0</v>
      </c>
      <c r="G216" s="54">
        <v>0</v>
      </c>
      <c r="H216" s="54">
        <v>0</v>
      </c>
      <c r="I216" s="54">
        <v>0</v>
      </c>
      <c r="J216" s="54">
        <v>0</v>
      </c>
      <c r="K216" s="54">
        <v>0</v>
      </c>
      <c r="L216" s="54">
        <v>0</v>
      </c>
      <c r="M216" s="54">
        <v>0</v>
      </c>
      <c r="N216" s="54">
        <v>0</v>
      </c>
      <c r="O216" s="54">
        <v>0</v>
      </c>
      <c r="P216" s="54">
        <v>0</v>
      </c>
      <c r="Q216" s="54">
        <v>0</v>
      </c>
      <c r="R216" s="132">
        <v>0</v>
      </c>
      <c r="S216" s="54">
        <v>0</v>
      </c>
      <c r="T216" s="54">
        <v>0</v>
      </c>
      <c r="U216" s="54">
        <v>0</v>
      </c>
      <c r="W216" s="54">
        <f t="shared" si="237"/>
        <v>0</v>
      </c>
      <c r="X216" s="54">
        <f t="shared" si="228"/>
        <v>0</v>
      </c>
      <c r="Y216" s="54">
        <f t="shared" si="229"/>
        <v>0</v>
      </c>
      <c r="Z216" s="58">
        <f t="shared" si="230"/>
        <v>0</v>
      </c>
      <c r="AA216" s="58">
        <f t="shared" ca="1" si="231"/>
        <v>0</v>
      </c>
      <c r="AB216" s="45" t="s">
        <v>9</v>
      </c>
      <c r="AD216" s="242">
        <f t="shared" si="232"/>
        <v>0</v>
      </c>
      <c r="AE216" s="242">
        <f t="shared" ca="1" si="233"/>
        <v>0</v>
      </c>
    </row>
    <row r="217" spans="1:31" ht="15.95" customHeight="1" outlineLevel="1" x14ac:dyDescent="0.2">
      <c r="A217" s="63" t="s">
        <v>180</v>
      </c>
      <c r="B217" s="54">
        <v>21275</v>
      </c>
      <c r="C217" s="54">
        <v>32666</v>
      </c>
      <c r="D217" s="54">
        <v>63153</v>
      </c>
      <c r="E217" s="54">
        <v>100893</v>
      </c>
      <c r="F217" s="54">
        <v>133171</v>
      </c>
      <c r="G217" s="54">
        <v>209304</v>
      </c>
      <c r="H217" s="54">
        <v>437808</v>
      </c>
      <c r="I217" s="54">
        <v>714969</v>
      </c>
      <c r="J217" s="54">
        <v>891025</v>
      </c>
      <c r="K217" s="54">
        <v>928902</v>
      </c>
      <c r="L217" s="54">
        <v>1058351</v>
      </c>
      <c r="M217" s="54">
        <v>1248451</v>
      </c>
      <c r="N217" s="54">
        <v>1272881</v>
      </c>
      <c r="O217" s="54">
        <v>1284016</v>
      </c>
      <c r="P217" s="54">
        <v>1274041</v>
      </c>
      <c r="Q217" s="54">
        <v>1275576</v>
      </c>
      <c r="R217" s="54">
        <v>1301911</v>
      </c>
      <c r="S217" s="54">
        <v>1283868</v>
      </c>
      <c r="T217" s="54">
        <v>1283280</v>
      </c>
      <c r="U217" s="54">
        <v>1288923</v>
      </c>
      <c r="W217" s="54">
        <f t="shared" si="237"/>
        <v>100893</v>
      </c>
      <c r="X217" s="54">
        <f t="shared" si="228"/>
        <v>714969</v>
      </c>
      <c r="Y217" s="54">
        <f t="shared" si="229"/>
        <v>1248451</v>
      </c>
      <c r="Z217" s="58">
        <f t="shared" si="230"/>
        <v>1275576</v>
      </c>
      <c r="AA217" s="58">
        <f t="shared" ca="1" si="231"/>
        <v>1288923</v>
      </c>
      <c r="AB217" s="45" t="s">
        <v>9</v>
      </c>
      <c r="AD217" s="242">
        <f t="shared" si="232"/>
        <v>0</v>
      </c>
      <c r="AE217" s="242">
        <f t="shared" ca="1" si="233"/>
        <v>0</v>
      </c>
    </row>
    <row r="218" spans="1:31" ht="15.95" customHeight="1" outlineLevel="1" x14ac:dyDescent="0.2">
      <c r="A218" s="63" t="s">
        <v>143</v>
      </c>
      <c r="B218" s="54">
        <v>0</v>
      </c>
      <c r="C218" s="54">
        <v>0</v>
      </c>
      <c r="D218" s="54">
        <v>0</v>
      </c>
      <c r="E218" s="54">
        <v>0</v>
      </c>
      <c r="F218" s="54">
        <v>0</v>
      </c>
      <c r="G218" s="54">
        <v>0</v>
      </c>
      <c r="H218" s="54">
        <v>0</v>
      </c>
      <c r="I218" s="54">
        <v>0</v>
      </c>
      <c r="J218" s="54">
        <v>0</v>
      </c>
      <c r="K218" s="54">
        <v>0</v>
      </c>
      <c r="L218" s="54">
        <v>0</v>
      </c>
      <c r="M218" s="54">
        <v>0</v>
      </c>
      <c r="N218" s="54">
        <v>0</v>
      </c>
      <c r="O218" s="54">
        <v>0</v>
      </c>
      <c r="P218" s="54">
        <v>0</v>
      </c>
      <c r="Q218" s="54">
        <v>0</v>
      </c>
      <c r="R218" s="132">
        <v>0</v>
      </c>
      <c r="S218" s="54">
        <v>0</v>
      </c>
      <c r="T218" s="54">
        <v>0</v>
      </c>
      <c r="U218" s="54">
        <v>0</v>
      </c>
      <c r="W218" s="54">
        <f t="shared" si="237"/>
        <v>0</v>
      </c>
      <c r="X218" s="54">
        <f t="shared" si="228"/>
        <v>0</v>
      </c>
      <c r="Y218" s="54">
        <f t="shared" si="229"/>
        <v>0</v>
      </c>
      <c r="Z218" s="58">
        <f t="shared" si="230"/>
        <v>0</v>
      </c>
      <c r="AA218" s="58">
        <f t="shared" ca="1" si="231"/>
        <v>0</v>
      </c>
      <c r="AB218" s="45" t="s">
        <v>9</v>
      </c>
      <c r="AD218" s="242">
        <f t="shared" si="232"/>
        <v>0</v>
      </c>
      <c r="AE218" s="242">
        <f t="shared" ca="1" si="233"/>
        <v>0</v>
      </c>
    </row>
    <row r="219" spans="1:31" ht="15.95" customHeight="1" outlineLevel="1" x14ac:dyDescent="0.2">
      <c r="A219" s="63" t="s">
        <v>147</v>
      </c>
      <c r="B219" s="54">
        <v>0</v>
      </c>
      <c r="C219" s="54">
        <v>0</v>
      </c>
      <c r="D219" s="54">
        <v>0</v>
      </c>
      <c r="E219" s="54">
        <v>0</v>
      </c>
      <c r="F219" s="54">
        <v>0</v>
      </c>
      <c r="G219" s="54">
        <v>0</v>
      </c>
      <c r="H219" s="54">
        <v>0</v>
      </c>
      <c r="I219" s="54">
        <v>0</v>
      </c>
      <c r="J219" s="54">
        <v>0</v>
      </c>
      <c r="K219" s="54">
        <v>0</v>
      </c>
      <c r="L219" s="54">
        <v>0</v>
      </c>
      <c r="M219" s="54">
        <v>0</v>
      </c>
      <c r="N219" s="54">
        <v>0</v>
      </c>
      <c r="O219" s="54">
        <v>0</v>
      </c>
      <c r="P219" s="54">
        <v>0</v>
      </c>
      <c r="Q219" s="54">
        <v>0</v>
      </c>
      <c r="R219" s="132">
        <v>0</v>
      </c>
      <c r="S219" s="54">
        <v>0</v>
      </c>
      <c r="T219" s="54">
        <v>0</v>
      </c>
      <c r="U219" s="54">
        <v>0</v>
      </c>
      <c r="W219" s="54">
        <f t="shared" si="237"/>
        <v>0</v>
      </c>
      <c r="X219" s="54">
        <f t="shared" si="228"/>
        <v>0</v>
      </c>
      <c r="Y219" s="54">
        <f t="shared" si="229"/>
        <v>0</v>
      </c>
      <c r="Z219" s="58">
        <f t="shared" si="230"/>
        <v>0</v>
      </c>
      <c r="AA219" s="58">
        <f t="shared" ca="1" si="231"/>
        <v>0</v>
      </c>
      <c r="AB219" s="45" t="s">
        <v>9</v>
      </c>
      <c r="AD219" s="242">
        <f t="shared" si="232"/>
        <v>0</v>
      </c>
      <c r="AE219" s="242">
        <f t="shared" ca="1" si="233"/>
        <v>0</v>
      </c>
    </row>
    <row r="220" spans="1:31" ht="15.95" customHeight="1" outlineLevel="1" x14ac:dyDescent="0.2">
      <c r="A220" s="63" t="s">
        <v>148</v>
      </c>
      <c r="B220" s="54">
        <v>0</v>
      </c>
      <c r="C220" s="54">
        <v>0</v>
      </c>
      <c r="D220" s="54">
        <v>0</v>
      </c>
      <c r="E220" s="54">
        <v>507</v>
      </c>
      <c r="F220" s="54">
        <v>470</v>
      </c>
      <c r="G220" s="54">
        <v>424</v>
      </c>
      <c r="H220" s="54">
        <v>404</v>
      </c>
      <c r="I220" s="54">
        <v>402</v>
      </c>
      <c r="J220" s="54">
        <v>756</v>
      </c>
      <c r="K220" s="54">
        <v>669</v>
      </c>
      <c r="L220" s="54">
        <v>590</v>
      </c>
      <c r="M220" s="54">
        <v>501</v>
      </c>
      <c r="N220" s="54">
        <v>413</v>
      </c>
      <c r="O220" s="54">
        <v>994</v>
      </c>
      <c r="P220" s="54">
        <v>941</v>
      </c>
      <c r="Q220" s="54">
        <v>891</v>
      </c>
      <c r="R220" s="54">
        <v>857</v>
      </c>
      <c r="S220" s="54">
        <v>804</v>
      </c>
      <c r="T220" s="54">
        <v>753</v>
      </c>
      <c r="U220" s="54">
        <v>701</v>
      </c>
      <c r="W220" s="54">
        <f t="shared" si="237"/>
        <v>507</v>
      </c>
      <c r="X220" s="54">
        <f t="shared" si="228"/>
        <v>402</v>
      </c>
      <c r="Y220" s="54">
        <f t="shared" si="229"/>
        <v>501</v>
      </c>
      <c r="Z220" s="58">
        <f t="shared" si="230"/>
        <v>891</v>
      </c>
      <c r="AA220" s="58">
        <f t="shared" ca="1" si="231"/>
        <v>701</v>
      </c>
      <c r="AB220" s="45" t="s">
        <v>9</v>
      </c>
      <c r="AD220" s="242">
        <f t="shared" si="232"/>
        <v>0</v>
      </c>
      <c r="AE220" s="242">
        <f t="shared" ca="1" si="233"/>
        <v>0</v>
      </c>
    </row>
    <row r="221" spans="1:31" ht="15.95" customHeight="1" outlineLevel="1" x14ac:dyDescent="0.2">
      <c r="A221" s="63" t="s">
        <v>149</v>
      </c>
      <c r="B221" s="54">
        <v>0</v>
      </c>
      <c r="C221" s="54">
        <v>0</v>
      </c>
      <c r="D221" s="54">
        <v>0</v>
      </c>
      <c r="E221" s="54">
        <v>0</v>
      </c>
      <c r="F221" s="54">
        <v>0</v>
      </c>
      <c r="G221" s="54">
        <v>0</v>
      </c>
      <c r="H221" s="54">
        <v>0</v>
      </c>
      <c r="I221" s="54">
        <v>0</v>
      </c>
      <c r="J221" s="54">
        <v>0</v>
      </c>
      <c r="K221" s="54">
        <v>0</v>
      </c>
      <c r="L221" s="54">
        <v>0</v>
      </c>
      <c r="M221" s="54">
        <v>0</v>
      </c>
      <c r="N221" s="54">
        <v>0</v>
      </c>
      <c r="O221" s="54">
        <v>0</v>
      </c>
      <c r="P221" s="54">
        <v>0</v>
      </c>
      <c r="Q221" s="54">
        <v>0</v>
      </c>
      <c r="R221" s="132">
        <v>0</v>
      </c>
      <c r="S221" s="54">
        <v>0</v>
      </c>
      <c r="T221" s="54">
        <v>0</v>
      </c>
      <c r="U221" s="54">
        <v>0</v>
      </c>
      <c r="W221" s="54">
        <f t="shared" si="237"/>
        <v>0</v>
      </c>
      <c r="X221" s="54">
        <f t="shared" si="228"/>
        <v>0</v>
      </c>
      <c r="Y221" s="54">
        <f t="shared" si="229"/>
        <v>0</v>
      </c>
      <c r="Z221" s="58">
        <f t="shared" si="230"/>
        <v>0</v>
      </c>
      <c r="AA221" s="58">
        <f t="shared" ca="1" si="231"/>
        <v>0</v>
      </c>
      <c r="AB221" s="45" t="s">
        <v>9</v>
      </c>
      <c r="AD221" s="242">
        <f t="shared" si="232"/>
        <v>0</v>
      </c>
      <c r="AE221" s="242">
        <f t="shared" ca="1" si="233"/>
        <v>0</v>
      </c>
    </row>
    <row r="222" spans="1:31" ht="15.95" customHeight="1" x14ac:dyDescent="0.2">
      <c r="A222" s="43" t="s">
        <v>150</v>
      </c>
      <c r="B222" s="44">
        <v>27220</v>
      </c>
      <c r="C222" s="44">
        <v>46522</v>
      </c>
      <c r="D222" s="44">
        <v>66078</v>
      </c>
      <c r="E222" s="44">
        <v>614259</v>
      </c>
      <c r="F222" s="44">
        <v>605257</v>
      </c>
      <c r="G222" s="44">
        <v>642420</v>
      </c>
      <c r="H222" s="44">
        <f t="shared" ref="H222:M222" si="242">H223+H238+H254</f>
        <v>749794</v>
      </c>
      <c r="I222" s="44">
        <f t="shared" si="242"/>
        <v>871518</v>
      </c>
      <c r="J222" s="44">
        <f t="shared" si="242"/>
        <v>960832</v>
      </c>
      <c r="K222" s="44">
        <f t="shared" si="242"/>
        <v>949712</v>
      </c>
      <c r="L222" s="44">
        <f t="shared" si="242"/>
        <v>1073745</v>
      </c>
      <c r="M222" s="44">
        <f t="shared" si="242"/>
        <v>1457918</v>
      </c>
      <c r="N222" s="44">
        <f t="shared" ref="N222:O222" si="243">N223+N238+N254</f>
        <v>1442840</v>
      </c>
      <c r="O222" s="44">
        <f t="shared" si="243"/>
        <v>1452526</v>
      </c>
      <c r="P222" s="44">
        <f>P223+P238+P254</f>
        <v>1469801</v>
      </c>
      <c r="Q222" s="44">
        <f t="shared" ref="Q222:T222" si="244">Q223+Q238+Q254</f>
        <v>1469487</v>
      </c>
      <c r="R222" s="44">
        <f t="shared" si="244"/>
        <v>1500738</v>
      </c>
      <c r="S222" s="44">
        <f t="shared" si="244"/>
        <v>1489523</v>
      </c>
      <c r="T222" s="44">
        <f t="shared" si="244"/>
        <v>1504613</v>
      </c>
      <c r="U222" s="44">
        <f t="shared" ref="U222" si="245">U223+U238+U254</f>
        <v>1464423</v>
      </c>
      <c r="W222" s="44">
        <f>E222</f>
        <v>614259</v>
      </c>
      <c r="X222" s="44">
        <f t="shared" ref="X222:X253" si="246">I222</f>
        <v>871518</v>
      </c>
      <c r="Y222" s="44">
        <f t="shared" ref="Y222:Y253" si="247">M222</f>
        <v>1457918</v>
      </c>
      <c r="Z222" s="44">
        <f t="shared" ref="Z222:Z253" si="248">Q222</f>
        <v>1469487</v>
      </c>
      <c r="AA222" s="44">
        <f t="shared" ref="AA222:AA253" ca="1" si="249">OFFSET(V222,0,-1)</f>
        <v>1464423</v>
      </c>
      <c r="AB222" s="45" t="s">
        <v>9</v>
      </c>
      <c r="AD222" s="242">
        <f t="shared" si="232"/>
        <v>0</v>
      </c>
      <c r="AE222" s="242">
        <f t="shared" ca="1" si="233"/>
        <v>0</v>
      </c>
    </row>
    <row r="223" spans="1:31" ht="15.95" customHeight="1" outlineLevel="1" x14ac:dyDescent="0.2">
      <c r="A223" s="61" t="s">
        <v>151</v>
      </c>
      <c r="B223" s="62">
        <v>598</v>
      </c>
      <c r="C223" s="62">
        <v>692</v>
      </c>
      <c r="D223" s="62">
        <v>1130</v>
      </c>
      <c r="E223" s="62">
        <v>40697</v>
      </c>
      <c r="F223" s="62">
        <v>1192</v>
      </c>
      <c r="G223" s="62">
        <v>4879</v>
      </c>
      <c r="H223" s="62">
        <v>15552</v>
      </c>
      <c r="I223" s="62">
        <f t="shared" ref="I223:N223" si="250">SUM(I224:I237)</f>
        <v>19708</v>
      </c>
      <c r="J223" s="62">
        <f t="shared" si="250"/>
        <v>15521</v>
      </c>
      <c r="K223" s="62">
        <f t="shared" si="250"/>
        <v>16569</v>
      </c>
      <c r="L223" s="62">
        <f t="shared" si="250"/>
        <v>23134</v>
      </c>
      <c r="M223" s="62">
        <f t="shared" si="250"/>
        <v>201968</v>
      </c>
      <c r="N223" s="62">
        <f t="shared" si="250"/>
        <v>99098</v>
      </c>
      <c r="O223" s="62">
        <f t="shared" ref="O223:T223" si="251">SUM(O224:O237)</f>
        <v>61062</v>
      </c>
      <c r="P223" s="62">
        <f t="shared" si="251"/>
        <v>77116</v>
      </c>
      <c r="Q223" s="62">
        <f t="shared" si="251"/>
        <v>64775</v>
      </c>
      <c r="R223" s="62">
        <f t="shared" si="251"/>
        <v>59126</v>
      </c>
      <c r="S223" s="62">
        <f t="shared" si="251"/>
        <v>52859</v>
      </c>
      <c r="T223" s="62">
        <f t="shared" si="251"/>
        <v>65307</v>
      </c>
      <c r="U223" s="62">
        <f t="shared" ref="U223" si="252">SUM(U224:U237)</f>
        <v>48739</v>
      </c>
      <c r="W223" s="62">
        <f t="shared" si="237"/>
        <v>40697</v>
      </c>
      <c r="X223" s="62">
        <f t="shared" si="246"/>
        <v>19708</v>
      </c>
      <c r="Y223" s="62">
        <f t="shared" si="247"/>
        <v>201968</v>
      </c>
      <c r="Z223" s="62">
        <f t="shared" si="248"/>
        <v>64775</v>
      </c>
      <c r="AA223" s="62">
        <f t="shared" ca="1" si="249"/>
        <v>48739</v>
      </c>
      <c r="AB223" s="45" t="s">
        <v>9</v>
      </c>
      <c r="AD223" s="242">
        <f t="shared" si="232"/>
        <v>0</v>
      </c>
      <c r="AE223" s="242">
        <f t="shared" ca="1" si="233"/>
        <v>0</v>
      </c>
    </row>
    <row r="224" spans="1:31" ht="15.95" customHeight="1" outlineLevel="1" x14ac:dyDescent="0.2">
      <c r="A224" s="63" t="s">
        <v>152</v>
      </c>
      <c r="B224" s="54">
        <v>0</v>
      </c>
      <c r="C224" s="54">
        <v>0</v>
      </c>
      <c r="D224" s="54">
        <v>0</v>
      </c>
      <c r="E224" s="54">
        <v>138</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W224" s="54">
        <f t="shared" si="237"/>
        <v>138</v>
      </c>
      <c r="X224" s="54">
        <f t="shared" si="246"/>
        <v>0</v>
      </c>
      <c r="Y224" s="54">
        <f t="shared" si="247"/>
        <v>0</v>
      </c>
      <c r="Z224" s="54">
        <f t="shared" si="248"/>
        <v>0</v>
      </c>
      <c r="AA224" s="54">
        <f t="shared" ca="1" si="249"/>
        <v>0</v>
      </c>
      <c r="AB224" s="45" t="s">
        <v>9</v>
      </c>
      <c r="AD224" s="242">
        <f t="shared" si="232"/>
        <v>0</v>
      </c>
      <c r="AE224" s="242">
        <f t="shared" ca="1" si="233"/>
        <v>0</v>
      </c>
    </row>
    <row r="225" spans="1:31" ht="15.95" customHeight="1" outlineLevel="1" x14ac:dyDescent="0.2">
      <c r="A225" s="63" t="s">
        <v>153</v>
      </c>
      <c r="B225" s="54">
        <v>0</v>
      </c>
      <c r="C225" s="54">
        <v>0</v>
      </c>
      <c r="D225" s="54">
        <v>0</v>
      </c>
      <c r="E225" s="54">
        <v>0</v>
      </c>
      <c r="F225" s="54">
        <v>-1359</v>
      </c>
      <c r="G225" s="54">
        <v>-1359</v>
      </c>
      <c r="H225" s="54">
        <v>-1359</v>
      </c>
      <c r="I225" s="54">
        <v>-1359</v>
      </c>
      <c r="J225" s="54">
        <v>-1359</v>
      </c>
      <c r="K225" s="54">
        <v>-1359</v>
      </c>
      <c r="L225" s="54">
        <v>-1359</v>
      </c>
      <c r="M225" s="54">
        <v>40</v>
      </c>
      <c r="N225" s="54">
        <v>7545</v>
      </c>
      <c r="O225" s="54">
        <v>-128</v>
      </c>
      <c r="P225" s="54">
        <v>7841</v>
      </c>
      <c r="Q225" s="54">
        <v>-2</v>
      </c>
      <c r="R225" s="132">
        <v>8020</v>
      </c>
      <c r="S225" s="54">
        <v>43</v>
      </c>
      <c r="T225" s="54">
        <v>8297</v>
      </c>
      <c r="U225" s="54">
        <v>-197</v>
      </c>
      <c r="W225" s="54">
        <f t="shared" si="237"/>
        <v>0</v>
      </c>
      <c r="X225" s="54">
        <f t="shared" si="246"/>
        <v>-1359</v>
      </c>
      <c r="Y225" s="54">
        <f t="shared" si="247"/>
        <v>40</v>
      </c>
      <c r="Z225" s="54">
        <f t="shared" si="248"/>
        <v>-2</v>
      </c>
      <c r="AA225" s="54">
        <f t="shared" ca="1" si="249"/>
        <v>-197</v>
      </c>
      <c r="AB225" s="45" t="s">
        <v>9</v>
      </c>
      <c r="AD225" s="242">
        <f t="shared" si="232"/>
        <v>0</v>
      </c>
      <c r="AE225" s="242">
        <f t="shared" ca="1" si="233"/>
        <v>0</v>
      </c>
    </row>
    <row r="226" spans="1:31" ht="15.95" customHeight="1" outlineLevel="1" x14ac:dyDescent="0.2">
      <c r="A226" s="63" t="s">
        <v>182</v>
      </c>
      <c r="B226" s="54"/>
      <c r="C226" s="54"/>
      <c r="D226" s="54"/>
      <c r="E226" s="54"/>
      <c r="F226" s="54">
        <v>144</v>
      </c>
      <c r="G226" s="54">
        <v>142</v>
      </c>
      <c r="H226" s="54">
        <v>156</v>
      </c>
      <c r="I226" s="54">
        <v>101</v>
      </c>
      <c r="J226" s="54">
        <v>340</v>
      </c>
      <c r="K226" s="54">
        <v>344</v>
      </c>
      <c r="L226" s="54">
        <v>351</v>
      </c>
      <c r="M226" s="54">
        <v>358</v>
      </c>
      <c r="N226" s="54">
        <v>366</v>
      </c>
      <c r="O226" s="54">
        <v>183</v>
      </c>
      <c r="P226" s="54">
        <v>185</v>
      </c>
      <c r="Q226" s="54">
        <v>190</v>
      </c>
      <c r="R226" s="54">
        <v>194</v>
      </c>
      <c r="S226" s="54">
        <v>198</v>
      </c>
      <c r="T226" s="54">
        <v>203</v>
      </c>
      <c r="U226" s="54">
        <v>207</v>
      </c>
      <c r="W226" s="54">
        <f t="shared" si="237"/>
        <v>0</v>
      </c>
      <c r="X226" s="54">
        <f t="shared" si="246"/>
        <v>101</v>
      </c>
      <c r="Y226" s="54">
        <f t="shared" si="247"/>
        <v>358</v>
      </c>
      <c r="Z226" s="54">
        <f t="shared" si="248"/>
        <v>190</v>
      </c>
      <c r="AA226" s="54">
        <f t="shared" ca="1" si="249"/>
        <v>207</v>
      </c>
      <c r="AB226" s="45" t="s">
        <v>9</v>
      </c>
      <c r="AD226" s="242">
        <f t="shared" si="232"/>
        <v>0</v>
      </c>
      <c r="AE226" s="242">
        <f t="shared" ca="1" si="233"/>
        <v>0</v>
      </c>
    </row>
    <row r="227" spans="1:31" ht="15.95" customHeight="1" outlineLevel="1" x14ac:dyDescent="0.2">
      <c r="A227" s="63" t="s">
        <v>154</v>
      </c>
      <c r="B227" s="54">
        <v>69</v>
      </c>
      <c r="C227" s="54">
        <v>232</v>
      </c>
      <c r="D227" s="54">
        <v>534</v>
      </c>
      <c r="E227" s="54">
        <v>33982</v>
      </c>
      <c r="F227" s="54">
        <v>514</v>
      </c>
      <c r="G227" s="54">
        <v>3661</v>
      </c>
      <c r="H227" s="54">
        <v>11368</v>
      </c>
      <c r="I227" s="54">
        <v>9796</v>
      </c>
      <c r="J227" s="54">
        <v>7350</v>
      </c>
      <c r="K227" s="54">
        <v>5747</v>
      </c>
      <c r="L227" s="54">
        <v>12981</v>
      </c>
      <c r="M227" s="54">
        <v>20990</v>
      </c>
      <c r="N227" s="54">
        <v>9688</v>
      </c>
      <c r="O227" s="54">
        <v>6274</v>
      </c>
      <c r="P227" s="54">
        <v>7144</v>
      </c>
      <c r="Q227" s="54">
        <v>2616</v>
      </c>
      <c r="R227" s="54">
        <v>1875</v>
      </c>
      <c r="S227" s="54">
        <v>1705</v>
      </c>
      <c r="T227" s="54">
        <v>1693</v>
      </c>
      <c r="U227" s="54">
        <v>2009</v>
      </c>
      <c r="W227" s="54">
        <f t="shared" si="237"/>
        <v>33982</v>
      </c>
      <c r="X227" s="54">
        <f t="shared" si="246"/>
        <v>9796</v>
      </c>
      <c r="Y227" s="54">
        <f t="shared" si="247"/>
        <v>20990</v>
      </c>
      <c r="Z227" s="54">
        <f t="shared" si="248"/>
        <v>2616</v>
      </c>
      <c r="AA227" s="54">
        <f t="shared" ca="1" si="249"/>
        <v>2009</v>
      </c>
      <c r="AB227" s="45" t="s">
        <v>9</v>
      </c>
      <c r="AD227" s="242">
        <f t="shared" si="232"/>
        <v>0</v>
      </c>
      <c r="AE227" s="242">
        <f t="shared" ca="1" si="233"/>
        <v>0</v>
      </c>
    </row>
    <row r="228" spans="1:31" ht="15.95" customHeight="1" outlineLevel="1" x14ac:dyDescent="0.2">
      <c r="A228" s="63" t="s">
        <v>155</v>
      </c>
      <c r="B228" s="54">
        <v>438</v>
      </c>
      <c r="C228" s="54">
        <v>314</v>
      </c>
      <c r="D228" s="54">
        <v>403</v>
      </c>
      <c r="E228" s="54">
        <v>1368</v>
      </c>
      <c r="F228" s="54">
        <v>1683</v>
      </c>
      <c r="G228" s="54">
        <v>1143</v>
      </c>
      <c r="H228" s="54">
        <v>1711</v>
      </c>
      <c r="I228" s="54">
        <v>7549</v>
      </c>
      <c r="J228" s="54">
        <v>7367</v>
      </c>
      <c r="K228" s="54">
        <v>1478</v>
      </c>
      <c r="L228" s="54">
        <v>2471</v>
      </c>
      <c r="M228" s="54">
        <v>5353</v>
      </c>
      <c r="N228" s="54">
        <v>3524</v>
      </c>
      <c r="O228" s="54">
        <v>2618</v>
      </c>
      <c r="P228" s="54">
        <v>2023</v>
      </c>
      <c r="Q228" s="54">
        <v>1166</v>
      </c>
      <c r="R228" s="54">
        <v>1363</v>
      </c>
      <c r="S228" s="54">
        <v>847</v>
      </c>
      <c r="T228" s="54">
        <v>1067</v>
      </c>
      <c r="U228" s="54">
        <v>1016</v>
      </c>
      <c r="W228" s="54">
        <f t="shared" si="237"/>
        <v>1368</v>
      </c>
      <c r="X228" s="54">
        <f t="shared" si="246"/>
        <v>7549</v>
      </c>
      <c r="Y228" s="54">
        <f t="shared" si="247"/>
        <v>5353</v>
      </c>
      <c r="Z228" s="54">
        <f t="shared" si="248"/>
        <v>1166</v>
      </c>
      <c r="AA228" s="54">
        <f t="shared" ca="1" si="249"/>
        <v>1016</v>
      </c>
      <c r="AB228" s="45" t="s">
        <v>9</v>
      </c>
      <c r="AD228" s="242">
        <f t="shared" si="232"/>
        <v>0</v>
      </c>
      <c r="AE228" s="242">
        <f t="shared" ca="1" si="233"/>
        <v>0</v>
      </c>
    </row>
    <row r="229" spans="1:31" ht="15.95" customHeight="1" outlineLevel="1" x14ac:dyDescent="0.2">
      <c r="A229" s="63" t="s">
        <v>156</v>
      </c>
      <c r="B229" s="54">
        <v>91</v>
      </c>
      <c r="C229" s="54">
        <v>146</v>
      </c>
      <c r="D229" s="54">
        <v>193</v>
      </c>
      <c r="E229" s="54">
        <v>71</v>
      </c>
      <c r="F229" s="54">
        <v>208</v>
      </c>
      <c r="G229" s="54">
        <v>1291</v>
      </c>
      <c r="H229" s="54">
        <v>3674</v>
      </c>
      <c r="I229" s="54">
        <v>3619</v>
      </c>
      <c r="J229" s="54">
        <v>1821</v>
      </c>
      <c r="K229" s="54">
        <v>10360</v>
      </c>
      <c r="L229" s="54">
        <v>8689</v>
      </c>
      <c r="M229" s="54">
        <v>2067</v>
      </c>
      <c r="N229" s="54">
        <v>2936</v>
      </c>
      <c r="O229" s="54">
        <v>2742</v>
      </c>
      <c r="P229" s="54">
        <v>3673</v>
      </c>
      <c r="Q229" s="54">
        <v>7616</v>
      </c>
      <c r="R229" s="54">
        <v>3303</v>
      </c>
      <c r="S229" s="54">
        <v>6009</v>
      </c>
      <c r="T229" s="54">
        <v>10690</v>
      </c>
      <c r="U229" s="54">
        <v>3560</v>
      </c>
      <c r="W229" s="54">
        <f t="shared" si="237"/>
        <v>71</v>
      </c>
      <c r="X229" s="54">
        <f t="shared" si="246"/>
        <v>3619</v>
      </c>
      <c r="Y229" s="54">
        <f t="shared" si="247"/>
        <v>2067</v>
      </c>
      <c r="Z229" s="54">
        <f t="shared" si="248"/>
        <v>7616</v>
      </c>
      <c r="AA229" s="54">
        <f t="shared" ca="1" si="249"/>
        <v>3560</v>
      </c>
      <c r="AB229" s="45" t="s">
        <v>9</v>
      </c>
      <c r="AD229" s="242">
        <f t="shared" si="232"/>
        <v>0</v>
      </c>
      <c r="AE229" s="242">
        <f t="shared" ca="1" si="233"/>
        <v>0</v>
      </c>
    </row>
    <row r="230" spans="1:31" ht="15.95" customHeight="1" outlineLevel="1" x14ac:dyDescent="0.2">
      <c r="A230" s="63" t="s">
        <v>157</v>
      </c>
      <c r="B230" s="54">
        <v>0</v>
      </c>
      <c r="C230" s="54">
        <v>0</v>
      </c>
      <c r="D230" s="54">
        <v>0</v>
      </c>
      <c r="E230" s="54">
        <v>0</v>
      </c>
      <c r="F230" s="54">
        <v>0</v>
      </c>
      <c r="G230" s="54">
        <v>0</v>
      </c>
      <c r="H230" s="54">
        <v>0</v>
      </c>
      <c r="I230" s="54">
        <v>0</v>
      </c>
      <c r="J230" s="54">
        <v>0</v>
      </c>
      <c r="K230" s="54">
        <v>0</v>
      </c>
      <c r="L230" s="54">
        <v>0</v>
      </c>
      <c r="M230" s="54">
        <v>162895</v>
      </c>
      <c r="N230" s="54">
        <v>64161</v>
      </c>
      <c r="O230" s="54">
        <v>36997</v>
      </c>
      <c r="P230" s="54">
        <v>28221</v>
      </c>
      <c r="Q230" s="54">
        <v>28092</v>
      </c>
      <c r="R230" s="54">
        <v>29045</v>
      </c>
      <c r="S230" s="54">
        <v>28832</v>
      </c>
      <c r="T230" s="54">
        <v>29216</v>
      </c>
      <c r="U230" s="54">
        <v>27930</v>
      </c>
      <c r="W230" s="54">
        <f t="shared" si="237"/>
        <v>0</v>
      </c>
      <c r="X230" s="54">
        <f t="shared" si="246"/>
        <v>0</v>
      </c>
      <c r="Y230" s="54">
        <f t="shared" si="247"/>
        <v>162895</v>
      </c>
      <c r="Z230" s="54">
        <f t="shared" si="248"/>
        <v>28092</v>
      </c>
      <c r="AA230" s="54">
        <f t="shared" ca="1" si="249"/>
        <v>27930</v>
      </c>
      <c r="AB230" s="45" t="s">
        <v>9</v>
      </c>
      <c r="AD230" s="242">
        <f t="shared" si="232"/>
        <v>0</v>
      </c>
      <c r="AE230" s="242">
        <f t="shared" ca="1" si="233"/>
        <v>0</v>
      </c>
    </row>
    <row r="231" spans="1:31" ht="15.95" customHeight="1" outlineLevel="1" x14ac:dyDescent="0.2">
      <c r="A231" s="63" t="s">
        <v>158</v>
      </c>
      <c r="B231" s="54">
        <v>0</v>
      </c>
      <c r="C231" s="54">
        <v>0</v>
      </c>
      <c r="D231" s="54">
        <v>0</v>
      </c>
      <c r="E231" s="54">
        <v>5140</v>
      </c>
      <c r="F231" s="54">
        <v>0</v>
      </c>
      <c r="G231" s="54">
        <v>0</v>
      </c>
      <c r="H231" s="54">
        <v>0</v>
      </c>
      <c r="I231" s="54">
        <v>0</v>
      </c>
      <c r="J231" s="54">
        <v>0</v>
      </c>
      <c r="K231" s="54">
        <v>0</v>
      </c>
      <c r="L231" s="54">
        <v>0</v>
      </c>
      <c r="M231" s="54">
        <v>0</v>
      </c>
      <c r="N231" s="54">
        <v>0</v>
      </c>
      <c r="O231" s="54">
        <v>0</v>
      </c>
      <c r="P231" s="54">
        <v>15550</v>
      </c>
      <c r="Q231" s="54">
        <v>12947</v>
      </c>
      <c r="R231" s="54">
        <v>2947</v>
      </c>
      <c r="S231" s="54">
        <v>2947</v>
      </c>
      <c r="T231" s="54">
        <v>0</v>
      </c>
      <c r="U231" s="54">
        <v>0</v>
      </c>
      <c r="W231" s="54">
        <f t="shared" si="237"/>
        <v>5140</v>
      </c>
      <c r="X231" s="54">
        <f t="shared" si="246"/>
        <v>0</v>
      </c>
      <c r="Y231" s="54">
        <f t="shared" si="247"/>
        <v>0</v>
      </c>
      <c r="Z231" s="54">
        <f t="shared" si="248"/>
        <v>12947</v>
      </c>
      <c r="AA231" s="54">
        <f t="shared" ca="1" si="249"/>
        <v>0</v>
      </c>
      <c r="AB231" s="45" t="s">
        <v>9</v>
      </c>
      <c r="AD231" s="242">
        <f t="shared" si="232"/>
        <v>0</v>
      </c>
      <c r="AE231" s="242">
        <f t="shared" ca="1" si="233"/>
        <v>0</v>
      </c>
    </row>
    <row r="232" spans="1:31" ht="15.95" customHeight="1" outlineLevel="1" x14ac:dyDescent="0.2">
      <c r="A232" s="63" t="s">
        <v>159</v>
      </c>
      <c r="B232" s="54">
        <v>0</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W232" s="54">
        <f t="shared" si="237"/>
        <v>0</v>
      </c>
      <c r="X232" s="54">
        <f t="shared" si="246"/>
        <v>0</v>
      </c>
      <c r="Y232" s="54">
        <f t="shared" si="247"/>
        <v>0</v>
      </c>
      <c r="Z232" s="54">
        <f t="shared" si="248"/>
        <v>0</v>
      </c>
      <c r="AA232" s="54">
        <f t="shared" ca="1" si="249"/>
        <v>0</v>
      </c>
      <c r="AB232" s="45" t="s">
        <v>9</v>
      </c>
      <c r="AD232" s="242">
        <f t="shared" si="232"/>
        <v>0</v>
      </c>
      <c r="AE232" s="242">
        <f t="shared" ca="1" si="233"/>
        <v>0</v>
      </c>
    </row>
    <row r="233" spans="1:31" ht="15.95" customHeight="1" outlineLevel="1" x14ac:dyDescent="0.2">
      <c r="A233" s="63" t="s">
        <v>183</v>
      </c>
      <c r="B233" s="54">
        <v>0</v>
      </c>
      <c r="C233" s="54">
        <v>0</v>
      </c>
      <c r="D233" s="54">
        <v>0</v>
      </c>
      <c r="E233" s="54">
        <v>0</v>
      </c>
      <c r="F233" s="54">
        <v>0</v>
      </c>
      <c r="G233" s="54">
        <v>0</v>
      </c>
      <c r="H233" s="54">
        <v>0</v>
      </c>
      <c r="I233" s="54">
        <v>0</v>
      </c>
      <c r="J233" s="54">
        <v>0</v>
      </c>
      <c r="K233" s="54">
        <v>0</v>
      </c>
      <c r="L233" s="54">
        <v>0</v>
      </c>
      <c r="M233" s="54">
        <v>10224</v>
      </c>
      <c r="N233" s="54">
        <v>10550</v>
      </c>
      <c r="O233" s="54">
        <v>11105</v>
      </c>
      <c r="P233" s="54">
        <v>11095</v>
      </c>
      <c r="Q233" s="54">
        <v>11123</v>
      </c>
      <c r="R233" s="54">
        <v>11297</v>
      </c>
      <c r="S233" s="54">
        <v>11236</v>
      </c>
      <c r="T233" s="54">
        <v>11244</v>
      </c>
      <c r="U233" s="54">
        <v>11295</v>
      </c>
      <c r="W233" s="54">
        <f t="shared" si="237"/>
        <v>0</v>
      </c>
      <c r="X233" s="54">
        <f t="shared" si="246"/>
        <v>0</v>
      </c>
      <c r="Y233" s="54">
        <f t="shared" si="247"/>
        <v>10224</v>
      </c>
      <c r="Z233" s="54">
        <f t="shared" si="248"/>
        <v>11123</v>
      </c>
      <c r="AA233" s="54">
        <f t="shared" ca="1" si="249"/>
        <v>11295</v>
      </c>
      <c r="AB233" s="45" t="s">
        <v>9</v>
      </c>
      <c r="AD233" s="242">
        <f t="shared" si="232"/>
        <v>0</v>
      </c>
      <c r="AE233" s="242">
        <f t="shared" ca="1" si="233"/>
        <v>0</v>
      </c>
    </row>
    <row r="234" spans="1:31" ht="15.95" customHeight="1" outlineLevel="1" x14ac:dyDescent="0.2">
      <c r="A234" s="63" t="s">
        <v>184</v>
      </c>
      <c r="B234" s="54">
        <v>0</v>
      </c>
      <c r="C234" s="54">
        <v>0</v>
      </c>
      <c r="D234" s="54">
        <v>0</v>
      </c>
      <c r="E234" s="54">
        <v>0</v>
      </c>
      <c r="F234" s="54">
        <v>0</v>
      </c>
      <c r="G234" s="54">
        <v>0</v>
      </c>
      <c r="H234" s="54">
        <v>0</v>
      </c>
      <c r="I234" s="54">
        <v>0</v>
      </c>
      <c r="J234" s="54">
        <v>0</v>
      </c>
      <c r="K234" s="54">
        <v>0</v>
      </c>
      <c r="L234" s="54">
        <v>0</v>
      </c>
      <c r="M234" s="54">
        <v>41</v>
      </c>
      <c r="N234" s="54">
        <v>323</v>
      </c>
      <c r="O234" s="54">
        <v>544</v>
      </c>
      <c r="P234" s="54">
        <v>671</v>
      </c>
      <c r="Q234" s="54">
        <v>307</v>
      </c>
      <c r="R234" s="54">
        <v>255</v>
      </c>
      <c r="S234" s="54">
        <v>204</v>
      </c>
      <c r="T234" s="54">
        <v>200</v>
      </c>
      <c r="U234" s="54">
        <v>217</v>
      </c>
      <c r="W234" s="54">
        <f t="shared" si="237"/>
        <v>0</v>
      </c>
      <c r="X234" s="54">
        <f t="shared" si="246"/>
        <v>0</v>
      </c>
      <c r="Y234" s="54">
        <f t="shared" si="247"/>
        <v>41</v>
      </c>
      <c r="Z234" s="54">
        <f t="shared" si="248"/>
        <v>307</v>
      </c>
      <c r="AA234" s="54">
        <f t="shared" ca="1" si="249"/>
        <v>217</v>
      </c>
      <c r="AB234" s="45" t="s">
        <v>9</v>
      </c>
      <c r="AD234" s="242">
        <f t="shared" si="232"/>
        <v>0</v>
      </c>
      <c r="AE234" s="242">
        <f t="shared" ca="1" si="233"/>
        <v>0</v>
      </c>
    </row>
    <row r="235" spans="1:31" ht="15.95" customHeight="1" outlineLevel="1" x14ac:dyDescent="0.2">
      <c r="A235" s="63" t="s">
        <v>161</v>
      </c>
      <c r="B235" s="54">
        <v>0</v>
      </c>
      <c r="C235" s="54">
        <v>0</v>
      </c>
      <c r="D235" s="54">
        <v>0</v>
      </c>
      <c r="E235" s="54">
        <v>0</v>
      </c>
      <c r="F235" s="54">
        <v>0</v>
      </c>
      <c r="G235" s="54">
        <v>0</v>
      </c>
      <c r="H235" s="54">
        <v>0</v>
      </c>
      <c r="I235" s="54">
        <v>0</v>
      </c>
      <c r="J235" s="54">
        <v>0</v>
      </c>
      <c r="K235" s="54">
        <v>0</v>
      </c>
      <c r="L235" s="54">
        <v>0</v>
      </c>
      <c r="M235" s="54">
        <v>0</v>
      </c>
      <c r="N235" s="54">
        <v>0</v>
      </c>
      <c r="O235" s="54">
        <v>0</v>
      </c>
      <c r="P235" s="54">
        <v>0</v>
      </c>
      <c r="Q235" s="54">
        <v>0</v>
      </c>
      <c r="R235" s="54">
        <v>0</v>
      </c>
      <c r="S235" s="54">
        <v>0</v>
      </c>
      <c r="T235" s="54">
        <v>0</v>
      </c>
      <c r="U235" s="54">
        <v>0</v>
      </c>
      <c r="W235" s="54">
        <f t="shared" si="237"/>
        <v>0</v>
      </c>
      <c r="X235" s="54">
        <f t="shared" si="246"/>
        <v>0</v>
      </c>
      <c r="Y235" s="54">
        <f t="shared" si="247"/>
        <v>0</v>
      </c>
      <c r="Z235" s="54">
        <f t="shared" si="248"/>
        <v>0</v>
      </c>
      <c r="AA235" s="54">
        <f t="shared" ca="1" si="249"/>
        <v>0</v>
      </c>
      <c r="AB235" s="45" t="s">
        <v>9</v>
      </c>
      <c r="AD235" s="242">
        <f t="shared" si="232"/>
        <v>0</v>
      </c>
      <c r="AE235" s="242">
        <f t="shared" ca="1" si="233"/>
        <v>0</v>
      </c>
    </row>
    <row r="236" spans="1:31" ht="15.95" customHeight="1" outlineLevel="1" x14ac:dyDescent="0.2">
      <c r="A236" s="63" t="s">
        <v>162</v>
      </c>
      <c r="B236" s="54">
        <v>0</v>
      </c>
      <c r="C236" s="54">
        <v>0</v>
      </c>
      <c r="D236" s="54">
        <v>0</v>
      </c>
      <c r="E236" s="54">
        <v>0</v>
      </c>
      <c r="F236" s="54">
        <v>0</v>
      </c>
      <c r="G236" s="54">
        <v>0</v>
      </c>
      <c r="H236" s="54">
        <v>0</v>
      </c>
      <c r="I236" s="54">
        <v>0</v>
      </c>
      <c r="J236" s="54">
        <v>0</v>
      </c>
      <c r="K236" s="54">
        <v>0</v>
      </c>
      <c r="L236" s="54">
        <v>0</v>
      </c>
      <c r="M236" s="54">
        <v>0</v>
      </c>
      <c r="N236" s="54">
        <v>6</v>
      </c>
      <c r="O236" s="54">
        <v>731</v>
      </c>
      <c r="P236" s="54">
        <v>731</v>
      </c>
      <c r="Q236" s="54">
        <v>736</v>
      </c>
      <c r="R236" s="54">
        <v>829</v>
      </c>
      <c r="S236" s="54">
        <v>837</v>
      </c>
      <c r="T236" s="54">
        <v>2696</v>
      </c>
      <c r="U236" s="54">
        <v>2702</v>
      </c>
      <c r="W236" s="54">
        <f t="shared" si="237"/>
        <v>0</v>
      </c>
      <c r="X236" s="54">
        <f t="shared" si="246"/>
        <v>0</v>
      </c>
      <c r="Y236" s="54">
        <f t="shared" si="247"/>
        <v>0</v>
      </c>
      <c r="Z236" s="54">
        <f t="shared" si="248"/>
        <v>736</v>
      </c>
      <c r="AA236" s="54">
        <f t="shared" ca="1" si="249"/>
        <v>2702</v>
      </c>
      <c r="AB236" s="45" t="s">
        <v>9</v>
      </c>
      <c r="AD236" s="242">
        <f t="shared" si="232"/>
        <v>0</v>
      </c>
      <c r="AE236" s="242">
        <f t="shared" ca="1" si="233"/>
        <v>0</v>
      </c>
    </row>
    <row r="237" spans="1:31" ht="15.95" customHeight="1" outlineLevel="1" x14ac:dyDescent="0.2">
      <c r="A237" s="63" t="s">
        <v>163</v>
      </c>
      <c r="B237" s="54">
        <v>0</v>
      </c>
      <c r="C237" s="54">
        <v>0</v>
      </c>
      <c r="D237" s="54">
        <v>0</v>
      </c>
      <c r="E237" s="54">
        <v>-2</v>
      </c>
      <c r="F237" s="54">
        <v>2</v>
      </c>
      <c r="G237" s="54">
        <v>1</v>
      </c>
      <c r="H237" s="54">
        <v>2</v>
      </c>
      <c r="I237" s="54">
        <v>2</v>
      </c>
      <c r="J237" s="54">
        <v>2</v>
      </c>
      <c r="K237" s="54">
        <v>-1</v>
      </c>
      <c r="L237" s="54">
        <v>1</v>
      </c>
      <c r="M237" s="54">
        <v>0</v>
      </c>
      <c r="N237" s="54">
        <v>-1</v>
      </c>
      <c r="O237" s="54">
        <v>-4</v>
      </c>
      <c r="P237" s="54">
        <v>-18</v>
      </c>
      <c r="Q237" s="54">
        <v>-16</v>
      </c>
      <c r="R237" s="54">
        <v>-2</v>
      </c>
      <c r="S237" s="54">
        <v>1</v>
      </c>
      <c r="T237" s="54">
        <v>1</v>
      </c>
      <c r="U237" s="54">
        <v>0</v>
      </c>
      <c r="W237" s="54">
        <f t="shared" si="237"/>
        <v>-2</v>
      </c>
      <c r="X237" s="54">
        <f t="shared" si="246"/>
        <v>2</v>
      </c>
      <c r="Y237" s="54">
        <f t="shared" si="247"/>
        <v>0</v>
      </c>
      <c r="Z237" s="54">
        <f t="shared" si="248"/>
        <v>-16</v>
      </c>
      <c r="AA237" s="54">
        <f t="shared" ca="1" si="249"/>
        <v>0</v>
      </c>
      <c r="AB237" s="45" t="s">
        <v>9</v>
      </c>
      <c r="AD237" s="242">
        <f t="shared" si="232"/>
        <v>0</v>
      </c>
      <c r="AE237" s="242">
        <f t="shared" ca="1" si="233"/>
        <v>0</v>
      </c>
    </row>
    <row r="238" spans="1:31" ht="15.95" customHeight="1" outlineLevel="1" x14ac:dyDescent="0.2">
      <c r="A238" s="61" t="s">
        <v>164</v>
      </c>
      <c r="B238" s="62">
        <v>2385</v>
      </c>
      <c r="C238" s="62">
        <v>4549</v>
      </c>
      <c r="D238" s="62">
        <v>12825</v>
      </c>
      <c r="E238" s="62">
        <v>518733</v>
      </c>
      <c r="F238" s="62">
        <v>537963</v>
      </c>
      <c r="G238" s="62">
        <v>556082</v>
      </c>
      <c r="H238" s="62">
        <v>610837</v>
      </c>
      <c r="I238" s="62">
        <f t="shared" ref="I238:N238" si="253">SUM(I239:I253)</f>
        <v>682426</v>
      </c>
      <c r="J238" s="62">
        <f t="shared" si="253"/>
        <v>738690</v>
      </c>
      <c r="K238" s="62">
        <f t="shared" si="253"/>
        <v>746878</v>
      </c>
      <c r="L238" s="62">
        <f t="shared" si="253"/>
        <v>847128</v>
      </c>
      <c r="M238" s="62">
        <f t="shared" si="253"/>
        <v>1000943</v>
      </c>
      <c r="N238" s="62">
        <f t="shared" si="253"/>
        <v>890298</v>
      </c>
      <c r="O238" s="62">
        <f t="shared" ref="O238:T238" si="254">SUM(O239:O253)</f>
        <v>931452</v>
      </c>
      <c r="P238" s="62">
        <f t="shared" si="254"/>
        <v>927424</v>
      </c>
      <c r="Q238" s="62">
        <f t="shared" si="254"/>
        <v>939180</v>
      </c>
      <c r="R238" s="62">
        <f t="shared" si="254"/>
        <v>971009</v>
      </c>
      <c r="S238" s="62">
        <f t="shared" si="254"/>
        <v>967048</v>
      </c>
      <c r="T238" s="62">
        <f t="shared" si="254"/>
        <v>972597</v>
      </c>
      <c r="U238" s="62">
        <f t="shared" ref="U238" si="255">SUM(U239:U253)</f>
        <v>986664</v>
      </c>
      <c r="W238" s="62">
        <f t="shared" si="237"/>
        <v>518733</v>
      </c>
      <c r="X238" s="62">
        <f t="shared" si="246"/>
        <v>682426</v>
      </c>
      <c r="Y238" s="62">
        <f t="shared" si="247"/>
        <v>1000943</v>
      </c>
      <c r="Z238" s="62">
        <f t="shared" si="248"/>
        <v>939180</v>
      </c>
      <c r="AA238" s="62">
        <f t="shared" ca="1" si="249"/>
        <v>986664</v>
      </c>
      <c r="AB238" s="45" t="s">
        <v>9</v>
      </c>
      <c r="AD238" s="242">
        <f t="shared" si="232"/>
        <v>0</v>
      </c>
      <c r="AE238" s="242">
        <f t="shared" ca="1" si="233"/>
        <v>0</v>
      </c>
    </row>
    <row r="239" spans="1:31" ht="15.95" customHeight="1" outlineLevel="1" x14ac:dyDescent="0.2">
      <c r="A239" s="63" t="s">
        <v>152</v>
      </c>
      <c r="B239" s="54">
        <v>0</v>
      </c>
      <c r="C239" s="54">
        <v>0</v>
      </c>
      <c r="D239" s="54">
        <v>0</v>
      </c>
      <c r="E239" s="54">
        <v>389</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W239" s="54">
        <f t="shared" si="237"/>
        <v>389</v>
      </c>
      <c r="X239" s="54">
        <f t="shared" si="246"/>
        <v>0</v>
      </c>
      <c r="Y239" s="54">
        <f t="shared" si="247"/>
        <v>0</v>
      </c>
      <c r="Z239" s="54">
        <f t="shared" si="248"/>
        <v>0</v>
      </c>
      <c r="AA239" s="54">
        <f t="shared" ca="1" si="249"/>
        <v>0</v>
      </c>
      <c r="AB239" s="45" t="s">
        <v>9</v>
      </c>
      <c r="AD239" s="242">
        <f t="shared" si="232"/>
        <v>0</v>
      </c>
      <c r="AE239" s="242">
        <f t="shared" ca="1" si="233"/>
        <v>0</v>
      </c>
    </row>
    <row r="240" spans="1:31" ht="15.95" customHeight="1" outlineLevel="1" x14ac:dyDescent="0.2">
      <c r="A240" s="63" t="s">
        <v>153</v>
      </c>
      <c r="B240" s="54">
        <v>0</v>
      </c>
      <c r="C240" s="54">
        <v>0</v>
      </c>
      <c r="D240" s="54">
        <v>0</v>
      </c>
      <c r="E240" s="54">
        <v>497458</v>
      </c>
      <c r="F240" s="54">
        <v>510580</v>
      </c>
      <c r="G240" s="54">
        <v>513758</v>
      </c>
      <c r="H240" s="54">
        <v>525764</v>
      </c>
      <c r="I240" s="54">
        <v>548008</v>
      </c>
      <c r="J240" s="54">
        <v>568662</v>
      </c>
      <c r="K240" s="54">
        <v>586456</v>
      </c>
      <c r="L240" s="54">
        <v>610930</v>
      </c>
      <c r="M240" s="54">
        <v>636863</v>
      </c>
      <c r="N240" s="54">
        <v>654848</v>
      </c>
      <c r="O240" s="54">
        <v>674714</v>
      </c>
      <c r="P240" s="54">
        <v>668821</v>
      </c>
      <c r="Q240" s="54">
        <v>676803</v>
      </c>
      <c r="R240" s="54">
        <v>692699</v>
      </c>
      <c r="S240" s="54">
        <v>700920</v>
      </c>
      <c r="T240" s="54">
        <v>704726</v>
      </c>
      <c r="U240" s="54">
        <v>711357</v>
      </c>
      <c r="W240" s="54">
        <f t="shared" si="237"/>
        <v>497458</v>
      </c>
      <c r="X240" s="54">
        <f t="shared" si="246"/>
        <v>548008</v>
      </c>
      <c r="Y240" s="54">
        <f t="shared" si="247"/>
        <v>636863</v>
      </c>
      <c r="Z240" s="54">
        <f t="shared" si="248"/>
        <v>676803</v>
      </c>
      <c r="AA240" s="54">
        <f t="shared" ca="1" si="249"/>
        <v>711357</v>
      </c>
      <c r="AB240" s="45" t="s">
        <v>9</v>
      </c>
      <c r="AD240" s="242">
        <f t="shared" si="232"/>
        <v>0</v>
      </c>
      <c r="AE240" s="242">
        <f t="shared" ca="1" si="233"/>
        <v>0</v>
      </c>
    </row>
    <row r="241" spans="1:31" ht="15.95" customHeight="1" outlineLevel="1" x14ac:dyDescent="0.2">
      <c r="A241" s="63" t="s">
        <v>182</v>
      </c>
      <c r="B241" s="54"/>
      <c r="C241" s="54"/>
      <c r="D241" s="54"/>
      <c r="E241" s="54"/>
      <c r="F241" s="54">
        <v>350</v>
      </c>
      <c r="G241" s="54">
        <v>308</v>
      </c>
      <c r="H241" s="54">
        <v>277</v>
      </c>
      <c r="I241" s="54">
        <v>295</v>
      </c>
      <c r="J241" s="54">
        <v>437</v>
      </c>
      <c r="K241" s="54">
        <v>351</v>
      </c>
      <c r="L241" s="54">
        <v>260</v>
      </c>
      <c r="M241" s="54">
        <v>167</v>
      </c>
      <c r="N241" s="54">
        <v>71</v>
      </c>
      <c r="O241" s="54">
        <v>872</v>
      </c>
      <c r="P241" s="54">
        <v>840</v>
      </c>
      <c r="Q241" s="54">
        <v>791</v>
      </c>
      <c r="R241" s="54">
        <v>741</v>
      </c>
      <c r="S241" s="54">
        <v>689</v>
      </c>
      <c r="T241" s="54">
        <v>637</v>
      </c>
      <c r="U241" s="54">
        <v>583</v>
      </c>
      <c r="W241" s="54">
        <f t="shared" si="237"/>
        <v>0</v>
      </c>
      <c r="X241" s="54">
        <f t="shared" si="246"/>
        <v>295</v>
      </c>
      <c r="Y241" s="54">
        <f t="shared" si="247"/>
        <v>167</v>
      </c>
      <c r="Z241" s="54">
        <f t="shared" si="248"/>
        <v>791</v>
      </c>
      <c r="AA241" s="54">
        <f t="shared" ca="1" si="249"/>
        <v>583</v>
      </c>
      <c r="AB241" s="45" t="s">
        <v>9</v>
      </c>
      <c r="AD241" s="242">
        <f t="shared" si="232"/>
        <v>0</v>
      </c>
      <c r="AE241" s="242">
        <f t="shared" ca="1" si="233"/>
        <v>0</v>
      </c>
    </row>
    <row r="242" spans="1:31" ht="15.95" customHeight="1" outlineLevel="1" x14ac:dyDescent="0.2">
      <c r="A242" s="63" t="s">
        <v>154</v>
      </c>
      <c r="B242" s="54">
        <v>0</v>
      </c>
      <c r="C242" s="54">
        <v>0</v>
      </c>
      <c r="D242" s="54">
        <v>0</v>
      </c>
      <c r="E242" s="54">
        <v>0</v>
      </c>
      <c r="F242" s="54">
        <v>0</v>
      </c>
      <c r="G242" s="54">
        <v>0</v>
      </c>
      <c r="H242" s="54">
        <v>0</v>
      </c>
      <c r="I242" s="54">
        <v>0</v>
      </c>
      <c r="J242" s="54">
        <v>0</v>
      </c>
      <c r="K242" s="54">
        <v>0</v>
      </c>
      <c r="L242" s="54">
        <v>0</v>
      </c>
      <c r="M242" s="54">
        <v>0</v>
      </c>
      <c r="N242" s="54">
        <v>0</v>
      </c>
      <c r="O242" s="54">
        <v>0</v>
      </c>
      <c r="P242" s="54">
        <v>0</v>
      </c>
      <c r="Q242" s="54">
        <v>0</v>
      </c>
      <c r="R242" s="54">
        <v>0</v>
      </c>
      <c r="S242" s="54">
        <v>0</v>
      </c>
      <c r="T242" s="54">
        <v>0</v>
      </c>
      <c r="U242" s="54">
        <v>0</v>
      </c>
      <c r="W242" s="54">
        <f t="shared" si="237"/>
        <v>0</v>
      </c>
      <c r="X242" s="54">
        <f t="shared" si="246"/>
        <v>0</v>
      </c>
      <c r="Y242" s="54">
        <f t="shared" si="247"/>
        <v>0</v>
      </c>
      <c r="Z242" s="54">
        <f t="shared" si="248"/>
        <v>0</v>
      </c>
      <c r="AA242" s="54">
        <f t="shared" ca="1" si="249"/>
        <v>0</v>
      </c>
      <c r="AB242" s="45" t="s">
        <v>9</v>
      </c>
      <c r="AD242" s="242">
        <f t="shared" si="232"/>
        <v>0</v>
      </c>
      <c r="AE242" s="242">
        <f t="shared" ca="1" si="233"/>
        <v>0</v>
      </c>
    </row>
    <row r="243" spans="1:31" ht="15.95" customHeight="1" outlineLevel="1" x14ac:dyDescent="0.2">
      <c r="A243" s="63" t="s">
        <v>145</v>
      </c>
      <c r="B243" s="54">
        <v>0</v>
      </c>
      <c r="C243" s="54">
        <v>0</v>
      </c>
      <c r="D243" s="54">
        <v>0</v>
      </c>
      <c r="E243" s="54">
        <v>0</v>
      </c>
      <c r="F243" s="54">
        <v>0</v>
      </c>
      <c r="G243" s="54">
        <v>0</v>
      </c>
      <c r="H243" s="54">
        <v>0</v>
      </c>
      <c r="I243" s="54">
        <v>0</v>
      </c>
      <c r="J243" s="54">
        <v>0</v>
      </c>
      <c r="K243" s="54">
        <v>5100</v>
      </c>
      <c r="L243" s="54">
        <v>60100</v>
      </c>
      <c r="M243" s="54">
        <v>143147</v>
      </c>
      <c r="N243" s="54">
        <v>0</v>
      </c>
      <c r="O243" s="54">
        <v>0</v>
      </c>
      <c r="P243" s="54">
        <v>0</v>
      </c>
      <c r="Q243" s="54">
        <v>0</v>
      </c>
      <c r="R243" s="54">
        <v>0</v>
      </c>
      <c r="S243" s="54">
        <v>0</v>
      </c>
      <c r="T243" s="54">
        <v>0</v>
      </c>
      <c r="U243" s="54">
        <v>0</v>
      </c>
      <c r="W243" s="54">
        <f t="shared" si="237"/>
        <v>0</v>
      </c>
      <c r="X243" s="54">
        <f t="shared" si="246"/>
        <v>0</v>
      </c>
      <c r="Y243" s="54">
        <f t="shared" si="247"/>
        <v>143147</v>
      </c>
      <c r="Z243" s="54">
        <f t="shared" si="248"/>
        <v>0</v>
      </c>
      <c r="AA243" s="54">
        <f t="shared" ca="1" si="249"/>
        <v>0</v>
      </c>
      <c r="AB243" s="45" t="s">
        <v>9</v>
      </c>
      <c r="AD243" s="242">
        <f t="shared" si="232"/>
        <v>0</v>
      </c>
      <c r="AE243" s="242">
        <f t="shared" ca="1" si="233"/>
        <v>0</v>
      </c>
    </row>
    <row r="244" spans="1:31" ht="15.95" customHeight="1" outlineLevel="1" x14ac:dyDescent="0.2">
      <c r="A244" s="63" t="s">
        <v>156</v>
      </c>
      <c r="B244" s="54">
        <v>0</v>
      </c>
      <c r="C244" s="54">
        <v>0</v>
      </c>
      <c r="D244" s="54">
        <v>0</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W244" s="54">
        <f t="shared" si="237"/>
        <v>0</v>
      </c>
      <c r="X244" s="54">
        <f t="shared" si="246"/>
        <v>0</v>
      </c>
      <c r="Y244" s="54">
        <f t="shared" si="247"/>
        <v>0</v>
      </c>
      <c r="Z244" s="54">
        <f t="shared" si="248"/>
        <v>0</v>
      </c>
      <c r="AA244" s="54">
        <f t="shared" ca="1" si="249"/>
        <v>0</v>
      </c>
      <c r="AB244" s="45" t="s">
        <v>9</v>
      </c>
      <c r="AD244" s="242">
        <f t="shared" si="232"/>
        <v>0</v>
      </c>
      <c r="AE244" s="242">
        <f t="shared" ca="1" si="233"/>
        <v>0</v>
      </c>
    </row>
    <row r="245" spans="1:31" ht="15.95" customHeight="1" outlineLevel="1" x14ac:dyDescent="0.2">
      <c r="A245" s="63" t="s">
        <v>146</v>
      </c>
      <c r="B245" s="54">
        <v>332</v>
      </c>
      <c r="C245" s="54">
        <v>1446</v>
      </c>
      <c r="D245" s="54">
        <v>6779</v>
      </c>
      <c r="E245" s="54">
        <v>11553</v>
      </c>
      <c r="F245" s="54">
        <v>14715</v>
      </c>
      <c r="G245" s="54">
        <v>22655</v>
      </c>
      <c r="H245" s="54">
        <v>44299</v>
      </c>
      <c r="I245" s="54">
        <v>67988</v>
      </c>
      <c r="J245" s="54">
        <v>87171</v>
      </c>
      <c r="K245" s="54">
        <v>69047</v>
      </c>
      <c r="L245" s="54">
        <v>77940</v>
      </c>
      <c r="M245" s="54">
        <v>105285</v>
      </c>
      <c r="N245" s="54">
        <v>117626</v>
      </c>
      <c r="O245" s="54">
        <v>125947</v>
      </c>
      <c r="P245" s="54">
        <v>126246</v>
      </c>
      <c r="Q245" s="54">
        <v>129189</v>
      </c>
      <c r="R245" s="54">
        <v>138402</v>
      </c>
      <c r="S245" s="54">
        <v>135850</v>
      </c>
      <c r="T245" s="54">
        <v>137844</v>
      </c>
      <c r="U245" s="54">
        <v>144703</v>
      </c>
      <c r="W245" s="54">
        <f t="shared" si="237"/>
        <v>11553</v>
      </c>
      <c r="X245" s="54">
        <f t="shared" si="246"/>
        <v>67988</v>
      </c>
      <c r="Y245" s="54">
        <f t="shared" si="247"/>
        <v>105285</v>
      </c>
      <c r="Z245" s="54">
        <f t="shared" si="248"/>
        <v>129189</v>
      </c>
      <c r="AA245" s="54">
        <f t="shared" ca="1" si="249"/>
        <v>144703</v>
      </c>
      <c r="AB245" s="45" t="s">
        <v>9</v>
      </c>
      <c r="AD245" s="242">
        <f t="shared" si="232"/>
        <v>0</v>
      </c>
      <c r="AE245" s="242">
        <f t="shared" ca="1" si="233"/>
        <v>0</v>
      </c>
    </row>
    <row r="246" spans="1:31" ht="15.95" customHeight="1" outlineLevel="1" x14ac:dyDescent="0.2">
      <c r="A246" s="63" t="s">
        <v>185</v>
      </c>
      <c r="B246" s="54">
        <v>1968</v>
      </c>
      <c r="C246" s="54">
        <v>2974</v>
      </c>
      <c r="D246" s="54">
        <v>5795</v>
      </c>
      <c r="E246" s="54">
        <v>9333</v>
      </c>
      <c r="F246" s="54">
        <v>12318</v>
      </c>
      <c r="G246" s="54">
        <v>19361</v>
      </c>
      <c r="H246" s="54">
        <v>40497</v>
      </c>
      <c r="I246" s="54">
        <v>66135</v>
      </c>
      <c r="J246" s="54">
        <v>82420</v>
      </c>
      <c r="K246" s="54">
        <v>85924</v>
      </c>
      <c r="L246" s="54">
        <v>97898</v>
      </c>
      <c r="M246" s="54">
        <v>115481</v>
      </c>
      <c r="N246" s="54">
        <v>117742</v>
      </c>
      <c r="O246" s="54">
        <v>118771</v>
      </c>
      <c r="P246" s="54">
        <v>118011</v>
      </c>
      <c r="Q246" s="54">
        <v>118483</v>
      </c>
      <c r="R246" s="54">
        <v>120427</v>
      </c>
      <c r="S246" s="54">
        <v>118758</v>
      </c>
      <c r="T246" s="54">
        <v>118703</v>
      </c>
      <c r="U246" s="54">
        <v>119225</v>
      </c>
      <c r="W246" s="54">
        <f t="shared" si="237"/>
        <v>9333</v>
      </c>
      <c r="X246" s="54">
        <f t="shared" si="246"/>
        <v>66135</v>
      </c>
      <c r="Y246" s="54">
        <f t="shared" si="247"/>
        <v>115481</v>
      </c>
      <c r="Z246" s="54">
        <f t="shared" si="248"/>
        <v>118483</v>
      </c>
      <c r="AA246" s="54">
        <f t="shared" ca="1" si="249"/>
        <v>119225</v>
      </c>
      <c r="AB246" s="45" t="s">
        <v>9</v>
      </c>
      <c r="AD246" s="242">
        <f t="shared" si="232"/>
        <v>0</v>
      </c>
      <c r="AE246" s="242">
        <f t="shared" ca="1" si="233"/>
        <v>0</v>
      </c>
    </row>
    <row r="247" spans="1:31" ht="15.95" customHeight="1" outlineLevel="1" x14ac:dyDescent="0.2">
      <c r="A247" s="63" t="s">
        <v>186</v>
      </c>
      <c r="B247" s="54">
        <v>85</v>
      </c>
      <c r="C247" s="54">
        <v>129</v>
      </c>
      <c r="D247" s="54">
        <v>251</v>
      </c>
      <c r="E247" s="54">
        <v>0</v>
      </c>
      <c r="F247" s="54">
        <v>0</v>
      </c>
      <c r="G247" s="54">
        <v>0</v>
      </c>
      <c r="H247" s="54">
        <v>0</v>
      </c>
      <c r="I247" s="54">
        <v>0</v>
      </c>
      <c r="J247" s="54">
        <v>0</v>
      </c>
      <c r="K247" s="54">
        <v>0</v>
      </c>
      <c r="L247" s="54">
        <v>0</v>
      </c>
      <c r="M247" s="54">
        <v>0</v>
      </c>
      <c r="N247" s="54">
        <v>0</v>
      </c>
      <c r="O247" s="54">
        <v>0</v>
      </c>
      <c r="P247" s="54">
        <v>0</v>
      </c>
      <c r="Q247" s="54">
        <v>0</v>
      </c>
      <c r="R247" s="54">
        <v>0</v>
      </c>
      <c r="S247" s="54">
        <v>0</v>
      </c>
      <c r="T247" s="54">
        <v>0</v>
      </c>
      <c r="U247" s="54">
        <v>0</v>
      </c>
      <c r="W247" s="54">
        <f t="shared" si="237"/>
        <v>0</v>
      </c>
      <c r="X247" s="54">
        <f t="shared" si="246"/>
        <v>0</v>
      </c>
      <c r="Y247" s="54">
        <f t="shared" si="247"/>
        <v>0</v>
      </c>
      <c r="Z247" s="54">
        <f t="shared" si="248"/>
        <v>0</v>
      </c>
      <c r="AA247" s="54">
        <f t="shared" ca="1" si="249"/>
        <v>0</v>
      </c>
      <c r="AB247" s="45" t="s">
        <v>9</v>
      </c>
      <c r="AD247" s="242">
        <f t="shared" si="232"/>
        <v>0</v>
      </c>
      <c r="AE247" s="242">
        <f t="shared" ca="1" si="233"/>
        <v>0</v>
      </c>
    </row>
    <row r="248" spans="1:31" ht="15.95" customHeight="1" outlineLevel="1" x14ac:dyDescent="0.2">
      <c r="A248" s="63" t="s">
        <v>161</v>
      </c>
      <c r="B248" s="54">
        <v>0</v>
      </c>
      <c r="C248" s="54">
        <v>0</v>
      </c>
      <c r="D248" s="54">
        <v>0</v>
      </c>
      <c r="E248" s="54">
        <v>0</v>
      </c>
      <c r="F248" s="54">
        <v>0</v>
      </c>
      <c r="G248" s="54">
        <v>0</v>
      </c>
      <c r="H248" s="54">
        <v>0</v>
      </c>
      <c r="I248" s="54">
        <v>0</v>
      </c>
      <c r="J248" s="54">
        <v>0</v>
      </c>
      <c r="K248" s="54">
        <v>0</v>
      </c>
      <c r="L248" s="54">
        <v>0</v>
      </c>
      <c r="M248" s="54">
        <v>0</v>
      </c>
      <c r="N248" s="54">
        <v>11</v>
      </c>
      <c r="O248" s="54">
        <v>11</v>
      </c>
      <c r="P248" s="54">
        <v>11</v>
      </c>
      <c r="Q248" s="54">
        <v>0</v>
      </c>
      <c r="R248" s="132">
        <v>0</v>
      </c>
      <c r="S248" s="54">
        <v>6</v>
      </c>
      <c r="T248" s="54">
        <v>6</v>
      </c>
      <c r="U248" s="54">
        <v>6</v>
      </c>
      <c r="W248" s="54">
        <f t="shared" si="237"/>
        <v>0</v>
      </c>
      <c r="X248" s="54">
        <f t="shared" si="246"/>
        <v>0</v>
      </c>
      <c r="Y248" s="54">
        <f t="shared" si="247"/>
        <v>0</v>
      </c>
      <c r="Z248" s="54">
        <f t="shared" si="248"/>
        <v>0</v>
      </c>
      <c r="AA248" s="54">
        <f t="shared" ca="1" si="249"/>
        <v>6</v>
      </c>
      <c r="AB248" s="45" t="s">
        <v>9</v>
      </c>
      <c r="AD248" s="242">
        <f t="shared" si="232"/>
        <v>0</v>
      </c>
      <c r="AE248" s="242">
        <f t="shared" ca="1" si="233"/>
        <v>0</v>
      </c>
    </row>
    <row r="249" spans="1:31" ht="15.95" customHeight="1" outlineLevel="1" x14ac:dyDescent="0.2">
      <c r="A249" s="63" t="s">
        <v>162</v>
      </c>
      <c r="B249" s="54">
        <v>0</v>
      </c>
      <c r="C249" s="54">
        <v>0</v>
      </c>
      <c r="D249" s="54">
        <v>0</v>
      </c>
      <c r="E249" s="54">
        <v>0</v>
      </c>
      <c r="F249" s="54">
        <v>0</v>
      </c>
      <c r="G249" s="54">
        <v>0</v>
      </c>
      <c r="H249" s="54">
        <v>0</v>
      </c>
      <c r="I249" s="54">
        <v>0</v>
      </c>
      <c r="J249" s="54">
        <v>0</v>
      </c>
      <c r="K249" s="54">
        <v>0</v>
      </c>
      <c r="L249" s="54">
        <v>0</v>
      </c>
      <c r="M249" s="54">
        <v>0</v>
      </c>
      <c r="N249" s="54">
        <v>0</v>
      </c>
      <c r="O249" s="54">
        <v>0</v>
      </c>
      <c r="P249" s="54">
        <v>0</v>
      </c>
      <c r="Q249" s="54">
        <v>0</v>
      </c>
      <c r="R249" s="54">
        <v>8019</v>
      </c>
      <c r="S249" s="54">
        <v>0</v>
      </c>
      <c r="T249" s="54">
        <v>0</v>
      </c>
      <c r="U249" s="54">
        <v>0</v>
      </c>
      <c r="W249" s="54">
        <f t="shared" si="237"/>
        <v>0</v>
      </c>
      <c r="X249" s="54">
        <f t="shared" si="246"/>
        <v>0</v>
      </c>
      <c r="Y249" s="54">
        <f t="shared" si="247"/>
        <v>0</v>
      </c>
      <c r="Z249" s="54">
        <f t="shared" si="248"/>
        <v>0</v>
      </c>
      <c r="AA249" s="54">
        <f t="shared" ca="1" si="249"/>
        <v>0</v>
      </c>
      <c r="AB249" s="45" t="s">
        <v>9</v>
      </c>
      <c r="AD249" s="242">
        <f t="shared" si="232"/>
        <v>0</v>
      </c>
      <c r="AE249" s="242">
        <f t="shared" ca="1" si="233"/>
        <v>0</v>
      </c>
    </row>
    <row r="250" spans="1:31" ht="15.95" customHeight="1" outlineLevel="1" x14ac:dyDescent="0.2">
      <c r="A250" s="63" t="s">
        <v>159</v>
      </c>
      <c r="B250" s="54">
        <v>0</v>
      </c>
      <c r="C250" s="54">
        <v>0</v>
      </c>
      <c r="D250" s="54">
        <v>0</v>
      </c>
      <c r="E250" s="54">
        <v>0</v>
      </c>
      <c r="F250" s="54">
        <v>0</v>
      </c>
      <c r="G250" s="54">
        <v>0</v>
      </c>
      <c r="H250" s="54">
        <v>0</v>
      </c>
      <c r="I250" s="54">
        <v>0</v>
      </c>
      <c r="J250" s="54">
        <v>0</v>
      </c>
      <c r="K250" s="54">
        <v>0</v>
      </c>
      <c r="L250" s="54">
        <v>0</v>
      </c>
      <c r="M250" s="54">
        <v>0</v>
      </c>
      <c r="N250" s="54">
        <v>0</v>
      </c>
      <c r="O250" s="54">
        <v>0</v>
      </c>
      <c r="P250" s="54">
        <v>0</v>
      </c>
      <c r="Q250" s="54">
        <v>0</v>
      </c>
      <c r="R250" s="132">
        <v>0</v>
      </c>
      <c r="S250" s="54">
        <v>0</v>
      </c>
      <c r="T250" s="54">
        <v>0</v>
      </c>
      <c r="U250" s="54">
        <v>0</v>
      </c>
      <c r="W250" s="54">
        <f t="shared" si="237"/>
        <v>0</v>
      </c>
      <c r="X250" s="54">
        <f t="shared" si="246"/>
        <v>0</v>
      </c>
      <c r="Y250" s="54">
        <f t="shared" si="247"/>
        <v>0</v>
      </c>
      <c r="Z250" s="54">
        <f t="shared" si="248"/>
        <v>0</v>
      </c>
      <c r="AA250" s="54">
        <f t="shared" ca="1" si="249"/>
        <v>0</v>
      </c>
      <c r="AB250" s="45" t="s">
        <v>9</v>
      </c>
      <c r="AD250" s="242">
        <f t="shared" si="232"/>
        <v>0</v>
      </c>
      <c r="AE250" s="242">
        <f t="shared" ca="1" si="233"/>
        <v>0</v>
      </c>
    </row>
    <row r="251" spans="1:31" ht="15.95" customHeight="1" outlineLevel="1" x14ac:dyDescent="0.2">
      <c r="A251" s="63" t="s">
        <v>160</v>
      </c>
      <c r="B251" s="54">
        <v>0</v>
      </c>
      <c r="C251" s="54">
        <v>0</v>
      </c>
      <c r="D251" s="54">
        <v>0</v>
      </c>
      <c r="E251" s="54">
        <v>0</v>
      </c>
      <c r="F251" s="54">
        <v>0</v>
      </c>
      <c r="G251" s="54">
        <v>0</v>
      </c>
      <c r="H251" s="54">
        <v>0</v>
      </c>
      <c r="I251" s="54">
        <v>0</v>
      </c>
      <c r="J251" s="54">
        <v>0</v>
      </c>
      <c r="K251" s="54">
        <v>0</v>
      </c>
      <c r="L251" s="54">
        <v>0</v>
      </c>
      <c r="M251" s="54">
        <v>0</v>
      </c>
      <c r="N251" s="54">
        <v>0</v>
      </c>
      <c r="O251" s="54">
        <v>0</v>
      </c>
      <c r="P251" s="54">
        <v>0</v>
      </c>
      <c r="Q251" s="54">
        <v>0</v>
      </c>
      <c r="R251" s="132">
        <v>0</v>
      </c>
      <c r="S251" s="54">
        <v>620</v>
      </c>
      <c r="T251" s="54">
        <v>720</v>
      </c>
      <c r="U251" s="54">
        <v>833</v>
      </c>
      <c r="W251" s="54">
        <f t="shared" si="237"/>
        <v>0</v>
      </c>
      <c r="X251" s="54">
        <f t="shared" si="246"/>
        <v>0</v>
      </c>
      <c r="Y251" s="54">
        <f t="shared" si="247"/>
        <v>0</v>
      </c>
      <c r="Z251" s="54">
        <f t="shared" si="248"/>
        <v>0</v>
      </c>
      <c r="AA251" s="54">
        <f t="shared" ca="1" si="249"/>
        <v>833</v>
      </c>
      <c r="AB251" s="45" t="s">
        <v>9</v>
      </c>
      <c r="AD251" s="242">
        <f t="shared" si="232"/>
        <v>0</v>
      </c>
      <c r="AE251" s="242">
        <f t="shared" ca="1" si="233"/>
        <v>0</v>
      </c>
    </row>
    <row r="252" spans="1:31" ht="15.95" customHeight="1" outlineLevel="1" x14ac:dyDescent="0.2">
      <c r="A252" s="63" t="s">
        <v>157</v>
      </c>
      <c r="B252" s="54">
        <v>0</v>
      </c>
      <c r="C252" s="54">
        <v>0</v>
      </c>
      <c r="D252" s="54">
        <v>0</v>
      </c>
      <c r="E252" s="54">
        <v>0</v>
      </c>
      <c r="F252" s="54">
        <v>0</v>
      </c>
      <c r="G252" s="54">
        <v>0</v>
      </c>
      <c r="H252" s="54">
        <v>0</v>
      </c>
      <c r="I252" s="54">
        <v>0</v>
      </c>
      <c r="J252" s="54">
        <v>0</v>
      </c>
      <c r="K252" s="54">
        <v>0</v>
      </c>
      <c r="L252" s="54">
        <v>0</v>
      </c>
      <c r="M252" s="54">
        <v>0</v>
      </c>
      <c r="N252" s="54">
        <v>0</v>
      </c>
      <c r="O252" s="54">
        <v>11137</v>
      </c>
      <c r="P252" s="54">
        <v>13495</v>
      </c>
      <c r="Q252" s="54">
        <v>13495</v>
      </c>
      <c r="R252" s="132">
        <v>10209</v>
      </c>
      <c r="S252" s="54">
        <v>10205</v>
      </c>
      <c r="T252" s="54">
        <v>9961</v>
      </c>
      <c r="U252" s="54">
        <v>9957</v>
      </c>
      <c r="W252" s="54">
        <f t="shared" si="237"/>
        <v>0</v>
      </c>
      <c r="X252" s="54">
        <f t="shared" si="246"/>
        <v>0</v>
      </c>
      <c r="Y252" s="54">
        <f t="shared" si="247"/>
        <v>0</v>
      </c>
      <c r="Z252" s="54">
        <f t="shared" si="248"/>
        <v>13495</v>
      </c>
      <c r="AA252" s="54">
        <f t="shared" ca="1" si="249"/>
        <v>9957</v>
      </c>
      <c r="AB252" s="45" t="s">
        <v>9</v>
      </c>
      <c r="AD252" s="242">
        <f t="shared" si="232"/>
        <v>0</v>
      </c>
      <c r="AE252" s="242">
        <f t="shared" ca="1" si="233"/>
        <v>0</v>
      </c>
    </row>
    <row r="253" spans="1:31" ht="15.95" customHeight="1" outlineLevel="1" x14ac:dyDescent="0.2">
      <c r="A253" s="63" t="s">
        <v>163</v>
      </c>
      <c r="B253" s="54">
        <v>0</v>
      </c>
      <c r="C253" s="54">
        <v>0</v>
      </c>
      <c r="D253" s="54">
        <v>0</v>
      </c>
      <c r="E253" s="54">
        <v>0</v>
      </c>
      <c r="F253" s="54">
        <v>0</v>
      </c>
      <c r="G253" s="54">
        <v>0</v>
      </c>
      <c r="H253" s="54">
        <v>0</v>
      </c>
      <c r="I253" s="54">
        <v>0</v>
      </c>
      <c r="J253" s="54">
        <v>0</v>
      </c>
      <c r="K253" s="54">
        <v>0</v>
      </c>
      <c r="L253" s="54">
        <v>0</v>
      </c>
      <c r="M253" s="54">
        <v>0</v>
      </c>
      <c r="N253" s="54">
        <v>0</v>
      </c>
      <c r="O253" s="54">
        <v>0</v>
      </c>
      <c r="P253" s="54">
        <v>0</v>
      </c>
      <c r="Q253" s="54">
        <v>419</v>
      </c>
      <c r="R253" s="54">
        <v>512</v>
      </c>
      <c r="S253" s="54">
        <v>0</v>
      </c>
      <c r="T253" s="54">
        <v>0</v>
      </c>
      <c r="U253" s="54">
        <v>0</v>
      </c>
      <c r="W253" s="54">
        <f t="shared" si="237"/>
        <v>0</v>
      </c>
      <c r="X253" s="54">
        <f t="shared" si="246"/>
        <v>0</v>
      </c>
      <c r="Y253" s="54">
        <f t="shared" si="247"/>
        <v>0</v>
      </c>
      <c r="Z253" s="54">
        <f t="shared" si="248"/>
        <v>419</v>
      </c>
      <c r="AA253" s="54">
        <f t="shared" ca="1" si="249"/>
        <v>0</v>
      </c>
      <c r="AB253" s="45" t="s">
        <v>9</v>
      </c>
      <c r="AD253" s="242">
        <f t="shared" si="232"/>
        <v>0</v>
      </c>
      <c r="AE253" s="242">
        <f t="shared" ca="1" si="233"/>
        <v>0</v>
      </c>
    </row>
    <row r="254" spans="1:31" ht="15.95" customHeight="1" outlineLevel="1" x14ac:dyDescent="0.2">
      <c r="A254" s="61" t="s">
        <v>165</v>
      </c>
      <c r="B254" s="62">
        <v>24237</v>
      </c>
      <c r="C254" s="62">
        <v>41281</v>
      </c>
      <c r="D254" s="62">
        <v>52123</v>
      </c>
      <c r="E254" s="62">
        <v>54829</v>
      </c>
      <c r="F254" s="62">
        <v>66102</v>
      </c>
      <c r="G254" s="62">
        <v>81459</v>
      </c>
      <c r="H254" s="62">
        <v>123405</v>
      </c>
      <c r="I254" s="62">
        <f t="shared" ref="I254:N254" si="256">SUM(I255:I261)</f>
        <v>169384</v>
      </c>
      <c r="J254" s="62">
        <f t="shared" si="256"/>
        <v>206621</v>
      </c>
      <c r="K254" s="62">
        <f t="shared" si="256"/>
        <v>186265</v>
      </c>
      <c r="L254" s="62">
        <f t="shared" si="256"/>
        <v>203483</v>
      </c>
      <c r="M254" s="62">
        <f t="shared" si="256"/>
        <v>255007</v>
      </c>
      <c r="N254" s="62">
        <f t="shared" si="256"/>
        <v>453444</v>
      </c>
      <c r="O254" s="62">
        <f t="shared" ref="O254:T254" si="257">SUM(O255:O261)</f>
        <v>460012</v>
      </c>
      <c r="P254" s="62">
        <f t="shared" si="257"/>
        <v>465261</v>
      </c>
      <c r="Q254" s="62">
        <f t="shared" si="257"/>
        <v>465532</v>
      </c>
      <c r="R254" s="62">
        <f t="shared" si="257"/>
        <v>470603</v>
      </c>
      <c r="S254" s="62">
        <f t="shared" si="257"/>
        <v>469616</v>
      </c>
      <c r="T254" s="62">
        <f t="shared" si="257"/>
        <v>466709</v>
      </c>
      <c r="U254" s="62">
        <f t="shared" ref="U254" si="258">SUM(U255:U261)</f>
        <v>429020</v>
      </c>
      <c r="W254" s="62">
        <f t="shared" ref="W254:W261" si="259">E254</f>
        <v>54829</v>
      </c>
      <c r="X254" s="62">
        <f t="shared" ref="X254:X261" si="260">I254</f>
        <v>169384</v>
      </c>
      <c r="Y254" s="62">
        <f t="shared" ref="Y254:Y261" si="261">M254</f>
        <v>255007</v>
      </c>
      <c r="Z254" s="62">
        <f t="shared" ref="Z254:Z261" si="262">Q254</f>
        <v>465532</v>
      </c>
      <c r="AA254" s="62">
        <f t="shared" ref="AA254:AA261" ca="1" si="263">OFFSET(V254,0,-1)</f>
        <v>429020</v>
      </c>
      <c r="AB254" s="45" t="s">
        <v>9</v>
      </c>
      <c r="AD254" s="242">
        <f t="shared" ref="AD254:AD260" si="264">Q254-Z254</f>
        <v>0</v>
      </c>
      <c r="AE254" s="242">
        <f t="shared" ref="AE254:AE261" ca="1" si="265">AA254-OFFSET(V254,,-1)</f>
        <v>0</v>
      </c>
    </row>
    <row r="255" spans="1:31" ht="15.95" customHeight="1" outlineLevel="1" x14ac:dyDescent="0.2">
      <c r="A255" s="63" t="s">
        <v>166</v>
      </c>
      <c r="B255" s="54">
        <v>23632</v>
      </c>
      <c r="C255" s="54">
        <v>37632</v>
      </c>
      <c r="D255" s="54">
        <v>37632</v>
      </c>
      <c r="E255" s="54">
        <v>37632</v>
      </c>
      <c r="F255" s="54">
        <v>37632</v>
      </c>
      <c r="G255" s="54">
        <v>37632</v>
      </c>
      <c r="H255" s="54">
        <v>37632</v>
      </c>
      <c r="I255" s="54">
        <v>37632</v>
      </c>
      <c r="J255" s="54">
        <v>37632</v>
      </c>
      <c r="K255" s="54">
        <v>37632</v>
      </c>
      <c r="L255" s="54">
        <v>37632</v>
      </c>
      <c r="M255" s="54">
        <v>37632</v>
      </c>
      <c r="N255" s="54">
        <v>222145</v>
      </c>
      <c r="O255" s="54">
        <v>222145</v>
      </c>
      <c r="P255" s="54">
        <v>222145</v>
      </c>
      <c r="Q255" s="54">
        <v>222145</v>
      </c>
      <c r="R255" s="54">
        <v>222145</v>
      </c>
      <c r="S255" s="54">
        <v>222145</v>
      </c>
      <c r="T255" s="54">
        <v>222145</v>
      </c>
      <c r="U255" s="54">
        <v>222145</v>
      </c>
      <c r="W255" s="54">
        <f t="shared" si="259"/>
        <v>37632</v>
      </c>
      <c r="X255" s="54">
        <f t="shared" si="260"/>
        <v>37632</v>
      </c>
      <c r="Y255" s="54">
        <f t="shared" si="261"/>
        <v>37632</v>
      </c>
      <c r="Z255" s="54">
        <f t="shared" si="262"/>
        <v>222145</v>
      </c>
      <c r="AA255" s="54">
        <f t="shared" ca="1" si="263"/>
        <v>222145</v>
      </c>
      <c r="AB255" s="45" t="s">
        <v>9</v>
      </c>
      <c r="AD255" s="242">
        <f t="shared" si="264"/>
        <v>0</v>
      </c>
      <c r="AE255" s="242">
        <f t="shared" ca="1" si="265"/>
        <v>0</v>
      </c>
    </row>
    <row r="256" spans="1:31" ht="15.95" customHeight="1" outlineLevel="1" x14ac:dyDescent="0.2">
      <c r="A256" s="63" t="s">
        <v>167</v>
      </c>
      <c r="B256" s="54">
        <v>0</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W256" s="54">
        <f t="shared" si="259"/>
        <v>0</v>
      </c>
      <c r="X256" s="54">
        <f t="shared" si="260"/>
        <v>0</v>
      </c>
      <c r="Y256" s="54">
        <f t="shared" si="261"/>
        <v>0</v>
      </c>
      <c r="Z256" s="54">
        <f t="shared" si="262"/>
        <v>0</v>
      </c>
      <c r="AA256" s="54">
        <f t="shared" ca="1" si="263"/>
        <v>0</v>
      </c>
      <c r="AB256" s="45" t="s">
        <v>9</v>
      </c>
      <c r="AD256" s="242">
        <f t="shared" si="264"/>
        <v>0</v>
      </c>
      <c r="AE256" s="242">
        <f t="shared" ca="1" si="265"/>
        <v>0</v>
      </c>
    </row>
    <row r="257" spans="1:31" ht="15.95" customHeight="1" outlineLevel="1" x14ac:dyDescent="0.2">
      <c r="A257" s="63" t="s">
        <v>145</v>
      </c>
      <c r="B257" s="54">
        <v>0</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W257" s="54">
        <f t="shared" si="259"/>
        <v>0</v>
      </c>
      <c r="X257" s="54">
        <f t="shared" si="260"/>
        <v>0</v>
      </c>
      <c r="Y257" s="54">
        <f t="shared" si="261"/>
        <v>0</v>
      </c>
      <c r="Z257" s="54">
        <f t="shared" si="262"/>
        <v>0</v>
      </c>
      <c r="AA257" s="54">
        <f t="shared" ca="1" si="263"/>
        <v>0</v>
      </c>
      <c r="AB257" s="45" t="s">
        <v>9</v>
      </c>
      <c r="AD257" s="242">
        <f t="shared" si="264"/>
        <v>0</v>
      </c>
      <c r="AE257" s="242">
        <f t="shared" ca="1" si="265"/>
        <v>0</v>
      </c>
    </row>
    <row r="258" spans="1:31" ht="15.95" customHeight="1" outlineLevel="1" x14ac:dyDescent="0.2">
      <c r="A258" s="63" t="s">
        <v>168</v>
      </c>
      <c r="B258" s="54">
        <v>0</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W258" s="54">
        <f t="shared" si="259"/>
        <v>0</v>
      </c>
      <c r="X258" s="54">
        <f t="shared" si="260"/>
        <v>0</v>
      </c>
      <c r="Y258" s="54">
        <f t="shared" si="261"/>
        <v>0</v>
      </c>
      <c r="Z258" s="54">
        <f t="shared" si="262"/>
        <v>0</v>
      </c>
      <c r="AA258" s="54">
        <f t="shared" ca="1" si="263"/>
        <v>0</v>
      </c>
      <c r="AB258" s="45" t="s">
        <v>9</v>
      </c>
      <c r="AD258" s="242">
        <f t="shared" si="264"/>
        <v>0</v>
      </c>
      <c r="AE258" s="242">
        <f t="shared" ca="1" si="265"/>
        <v>0</v>
      </c>
    </row>
    <row r="259" spans="1:31" ht="15.95" customHeight="1" outlineLevel="1" x14ac:dyDescent="0.2">
      <c r="A259" s="63" t="s">
        <v>169</v>
      </c>
      <c r="B259" s="54">
        <v>691</v>
      </c>
      <c r="C259" s="54">
        <v>692</v>
      </c>
      <c r="D259" s="54">
        <v>692</v>
      </c>
      <c r="E259" s="54">
        <v>23516</v>
      </c>
      <c r="F259" s="54">
        <v>22335</v>
      </c>
      <c r="G259" s="54">
        <v>22335</v>
      </c>
      <c r="H259" s="54">
        <v>22335</v>
      </c>
      <c r="I259" s="54">
        <v>131753</v>
      </c>
      <c r="J259" s="54">
        <v>131753</v>
      </c>
      <c r="K259" s="54">
        <v>131753</v>
      </c>
      <c r="L259" s="54">
        <v>131753</v>
      </c>
      <c r="M259" s="54">
        <v>217372</v>
      </c>
      <c r="N259" s="54">
        <v>217372</v>
      </c>
      <c r="O259" s="54">
        <v>217372</v>
      </c>
      <c r="P259" s="54">
        <v>201821</v>
      </c>
      <c r="Q259" s="54">
        <v>243388</v>
      </c>
      <c r="R259" s="54">
        <v>228952</v>
      </c>
      <c r="S259" s="54">
        <v>228952</v>
      </c>
      <c r="T259" s="54">
        <v>213402</v>
      </c>
      <c r="U259" s="54">
        <v>206874</v>
      </c>
      <c r="W259" s="54">
        <f t="shared" si="259"/>
        <v>23516</v>
      </c>
      <c r="X259" s="54">
        <f t="shared" si="260"/>
        <v>131753</v>
      </c>
      <c r="Y259" s="54">
        <f t="shared" si="261"/>
        <v>217372</v>
      </c>
      <c r="Z259" s="54">
        <f t="shared" si="262"/>
        <v>243388</v>
      </c>
      <c r="AA259" s="54">
        <f t="shared" ca="1" si="263"/>
        <v>206874</v>
      </c>
      <c r="AB259" s="45" t="s">
        <v>9</v>
      </c>
      <c r="AD259" s="242">
        <f t="shared" si="264"/>
        <v>0</v>
      </c>
      <c r="AE259" s="242">
        <f t="shared" ca="1" si="265"/>
        <v>0</v>
      </c>
    </row>
    <row r="260" spans="1:31" ht="15.95" customHeight="1" outlineLevel="1" x14ac:dyDescent="0.2">
      <c r="A260" s="63" t="s">
        <v>170</v>
      </c>
      <c r="B260" s="54">
        <v>-86</v>
      </c>
      <c r="C260" s="54">
        <v>2957</v>
      </c>
      <c r="D260" s="54">
        <v>13799</v>
      </c>
      <c r="E260" s="54">
        <v>-6319</v>
      </c>
      <c r="F260" s="54">
        <v>6135</v>
      </c>
      <c r="G260" s="54">
        <v>21492</v>
      </c>
      <c r="H260" s="54">
        <v>63438</v>
      </c>
      <c r="I260" s="54">
        <v>-1</v>
      </c>
      <c r="J260" s="54">
        <v>37236</v>
      </c>
      <c r="K260" s="54">
        <v>16880</v>
      </c>
      <c r="L260" s="54">
        <v>34098</v>
      </c>
      <c r="M260" s="54">
        <v>3</v>
      </c>
      <c r="N260" s="54">
        <v>13927</v>
      </c>
      <c r="O260" s="54">
        <v>20495</v>
      </c>
      <c r="P260" s="54">
        <v>41295</v>
      </c>
      <c r="Q260" s="54">
        <v>-1</v>
      </c>
      <c r="R260" s="54">
        <v>19506</v>
      </c>
      <c r="S260" s="54">
        <v>18519</v>
      </c>
      <c r="T260" s="54">
        <v>31162</v>
      </c>
      <c r="U260" s="54">
        <v>1</v>
      </c>
      <c r="W260" s="54">
        <f t="shared" si="259"/>
        <v>-6319</v>
      </c>
      <c r="X260" s="54">
        <f t="shared" si="260"/>
        <v>-1</v>
      </c>
      <c r="Y260" s="54">
        <f t="shared" si="261"/>
        <v>3</v>
      </c>
      <c r="Z260" s="54">
        <f t="shared" si="262"/>
        <v>-1</v>
      </c>
      <c r="AA260" s="54">
        <f t="shared" ca="1" si="263"/>
        <v>1</v>
      </c>
      <c r="AB260" s="45" t="s">
        <v>9</v>
      </c>
      <c r="AD260" s="242">
        <f t="shared" si="264"/>
        <v>0</v>
      </c>
      <c r="AE260" s="242">
        <f t="shared" ca="1" si="265"/>
        <v>0</v>
      </c>
    </row>
    <row r="261" spans="1:31" ht="15.95" customHeight="1" outlineLevel="1" x14ac:dyDescent="0.2">
      <c r="A261" s="63" t="s">
        <v>171</v>
      </c>
      <c r="B261" s="54">
        <v>0</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W261" s="54">
        <f t="shared" si="259"/>
        <v>0</v>
      </c>
      <c r="X261" s="54">
        <f t="shared" si="260"/>
        <v>0</v>
      </c>
      <c r="Y261" s="54">
        <f t="shared" si="261"/>
        <v>0</v>
      </c>
      <c r="Z261" s="54">
        <f t="shared" si="262"/>
        <v>0</v>
      </c>
      <c r="AA261" s="54">
        <f t="shared" ca="1" si="263"/>
        <v>0</v>
      </c>
      <c r="AB261" s="45" t="s">
        <v>9</v>
      </c>
      <c r="AD261" s="242">
        <f>Q261-Z261</f>
        <v>0</v>
      </c>
      <c r="AE261" s="242">
        <f t="shared" ca="1" si="265"/>
        <v>0</v>
      </c>
    </row>
    <row r="262" spans="1:31" ht="15.95" customHeight="1" collapsed="1" x14ac:dyDescent="0.2">
      <c r="P262" s="242">
        <f>P190-P222</f>
        <v>0</v>
      </c>
      <c r="Q262" s="242">
        <f>Q190-Q222</f>
        <v>0</v>
      </c>
      <c r="R262" s="242">
        <f>R190-R222</f>
        <v>0</v>
      </c>
      <c r="S262" s="242">
        <f>S190-S222</f>
        <v>0</v>
      </c>
      <c r="T262" s="242">
        <f>T190-T222</f>
        <v>0</v>
      </c>
      <c r="U262" s="242">
        <f>U190-U222</f>
        <v>0</v>
      </c>
      <c r="AB262" s="45" t="s">
        <v>9</v>
      </c>
    </row>
    <row r="263" spans="1:31" ht="15.95" customHeight="1" x14ac:dyDescent="0.2">
      <c r="A263" s="176" t="s">
        <v>187</v>
      </c>
      <c r="AB263" s="45" t="s">
        <v>9</v>
      </c>
    </row>
    <row r="264" spans="1:31" ht="15.95" customHeight="1" x14ac:dyDescent="0.2">
      <c r="AB264" s="45"/>
    </row>
    <row r="265" spans="1:31" ht="15.95" customHeight="1" x14ac:dyDescent="0.2">
      <c r="AB265" s="45"/>
    </row>
    <row r="266" spans="1:31" ht="15.95" customHeight="1" x14ac:dyDescent="0.2">
      <c r="AB266" s="45"/>
    </row>
    <row r="267" spans="1:31" ht="15.95" customHeight="1" x14ac:dyDescent="0.2">
      <c r="AB267" s="45"/>
    </row>
    <row r="268" spans="1:31" ht="15.95" customHeight="1" x14ac:dyDescent="0.2">
      <c r="AB268" s="45"/>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3</vt:i4>
      </vt:variant>
    </vt:vector>
  </HeadingPairs>
  <TitlesOfParts>
    <vt:vector size="19" baseType="lpstr">
      <vt:lpstr>Avisos Legais</vt:lpstr>
      <vt:lpstr>Introdução</vt:lpstr>
      <vt:lpstr>HISTÓRICO &gt;&gt;&gt; </vt:lpstr>
      <vt:lpstr>Hist_Data_TME</vt:lpstr>
      <vt:lpstr>Hist_Data_EDTE</vt:lpstr>
      <vt:lpstr>Hist_Data_ETB</vt:lpstr>
      <vt:lpstr>Hist_Data_TPE</vt:lpstr>
      <vt:lpstr>Hist_Data_TCC</vt:lpstr>
      <vt:lpstr>Hist_Data_TSM</vt:lpstr>
      <vt:lpstr>Hist_Data_CGI</vt:lpstr>
      <vt:lpstr>APOIO MODELAGEM &gt;&gt;&gt;</vt:lpstr>
      <vt:lpstr>Receita_EBITDA</vt:lpstr>
      <vt:lpstr>Dívida</vt:lpstr>
      <vt:lpstr>Participação_PFIN11</vt:lpstr>
      <vt:lpstr>IR_CSLL</vt:lpstr>
      <vt:lpstr>Template_DRE_FC</vt:lpstr>
      <vt:lpstr>Introdução!Area_de_impressao</vt:lpstr>
      <vt:lpstr>Participação_PFIN11!pfin11</vt:lpstr>
      <vt:lpstr>Template_DRE_FC!rate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Ferreira</dc:creator>
  <cp:keywords/>
  <dc:description/>
  <cp:lastModifiedBy>Bruno Siqueira</cp:lastModifiedBy>
  <cp:revision/>
  <dcterms:created xsi:type="dcterms:W3CDTF">2020-06-22T13:56:59Z</dcterms:created>
  <dcterms:modified xsi:type="dcterms:W3CDTF">2024-03-26T00:14:52Z</dcterms:modified>
  <cp:category/>
  <cp:contentStatus/>
</cp:coreProperties>
</file>