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ordenadoria\2071\#000 - PASTA NOVA\01. Rotinas de RI\Formulario 358\Formulários 358\2022\2022.07\"/>
    </mc:Choice>
  </mc:AlternateContent>
  <xr:revisionPtr revIDLastSave="0" documentId="13_ncr:1_{2C93D74F-F999-41D6-B9A5-902E4786411D}" xr6:coauthVersionLast="47" xr6:coauthVersionMax="47" xr10:uidLastSave="{00000000-0000-0000-0000-000000000000}"/>
  <bookViews>
    <workbookView xWindow="-19605" yWindow="-16320" windowWidth="29040" windowHeight="15840" xr2:uid="{00000000-000D-0000-FFFF-FFFF00000000}"/>
  </bookViews>
  <sheets>
    <sheet name="19.4-recompras" sheetId="1" r:id="rId1"/>
  </sheets>
  <definedNames>
    <definedName name="_xlnm.Print_Area" localSheetId="0">'19.4-recompras'!$A$1:$F$98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9" i="1" l="1"/>
  <c r="C149" i="1"/>
  <c r="D149" i="1" s="1"/>
  <c r="E137" i="1" l="1"/>
  <c r="C137" i="1"/>
  <c r="C140" i="1"/>
  <c r="E140" i="1"/>
  <c r="D140" i="1" s="1"/>
  <c r="D137" i="1" l="1"/>
  <c r="C128" i="1"/>
  <c r="C125" i="1"/>
  <c r="E128" i="1"/>
  <c r="C129" i="1" l="1"/>
  <c r="D128" i="1"/>
  <c r="E125" i="1" l="1"/>
  <c r="E129" i="1" s="1"/>
  <c r="D120" i="1"/>
  <c r="D119" i="1"/>
  <c r="D118" i="1"/>
  <c r="D117" i="1"/>
  <c r="D116" i="1"/>
  <c r="D115" i="1"/>
  <c r="B117" i="1"/>
  <c r="B118" i="1" s="1"/>
  <c r="B119" i="1" s="1"/>
  <c r="B120" i="1" s="1"/>
  <c r="B121" i="1" s="1"/>
  <c r="B122" i="1" s="1"/>
  <c r="B123" i="1" s="1"/>
  <c r="B124" i="1" s="1"/>
  <c r="B126" i="1" s="1"/>
  <c r="B127" i="1" s="1"/>
  <c r="D103" i="1" l="1"/>
  <c r="D125" i="1" l="1"/>
  <c r="D129" i="1"/>
  <c r="E109" i="1"/>
  <c r="C109" i="1"/>
  <c r="D102" i="1"/>
  <c r="E110" i="1"/>
  <c r="C110" i="1"/>
  <c r="D110" i="1" l="1"/>
  <c r="D109" i="1"/>
  <c r="C97" i="1"/>
  <c r="C96" i="1"/>
  <c r="C83" i="1"/>
  <c r="C84" i="1"/>
  <c r="E96" i="1" l="1"/>
  <c r="E97" i="1"/>
  <c r="D96" i="1" l="1"/>
  <c r="D97" i="1" l="1"/>
  <c r="D89" i="1"/>
  <c r="E84" i="1" l="1"/>
  <c r="E83" i="1"/>
  <c r="D83" i="1" l="1"/>
  <c r="D82" i="1"/>
  <c r="D81" i="1"/>
  <c r="D80" i="1"/>
  <c r="D77" i="1" l="1"/>
  <c r="D76" i="1" l="1"/>
  <c r="D75" i="1"/>
  <c r="D74" i="1"/>
  <c r="D73" i="1" l="1"/>
  <c r="D84" i="1" l="1"/>
  <c r="D67" i="1"/>
  <c r="E68" i="1"/>
  <c r="C68" i="1"/>
  <c r="D68" i="1" l="1"/>
  <c r="D65" i="1"/>
  <c r="D64" i="1"/>
  <c r="D63" i="1"/>
  <c r="D60" i="1"/>
  <c r="D61" i="1"/>
  <c r="D62" i="1"/>
  <c r="C56" i="1"/>
  <c r="C66" i="1" s="1"/>
  <c r="D55" i="1" l="1"/>
  <c r="D54" i="1"/>
  <c r="E56" i="1"/>
  <c r="E66" i="1" s="1"/>
  <c r="D66" i="1" s="1"/>
  <c r="D56" i="1" l="1"/>
  <c r="E48" i="1"/>
  <c r="C48" i="1"/>
  <c r="D48" i="1" l="1"/>
  <c r="C33" i="1"/>
  <c r="C24" i="1"/>
  <c r="C26" i="1" s="1"/>
  <c r="C15" i="1"/>
  <c r="C12" i="1"/>
  <c r="C45" i="1"/>
  <c r="E44" i="1"/>
  <c r="C44" i="1"/>
  <c r="E49" i="1"/>
  <c r="C49" i="1"/>
  <c r="D47" i="1"/>
  <c r="D46" i="1"/>
  <c r="E15" i="1"/>
  <c r="C50" i="1" l="1"/>
  <c r="E50" i="1"/>
  <c r="C34" i="1"/>
  <c r="D49" i="1"/>
  <c r="E45" i="1"/>
  <c r="D50" i="1" l="1"/>
  <c r="E33" i="1"/>
  <c r="D44" i="1"/>
  <c r="D39" i="1"/>
  <c r="D40" i="1"/>
  <c r="D41" i="1"/>
  <c r="D42" i="1"/>
  <c r="D43" i="1"/>
  <c r="D38" i="1"/>
  <c r="D27" i="1"/>
  <c r="D28" i="1"/>
  <c r="D29" i="1"/>
  <c r="D30" i="1"/>
  <c r="D31" i="1"/>
  <c r="D32" i="1"/>
  <c r="D25" i="1"/>
  <c r="D23" i="1"/>
  <c r="D22" i="1"/>
  <c r="D21" i="1"/>
  <c r="D20" i="1"/>
  <c r="E24" i="1"/>
  <c r="D14" i="1"/>
  <c r="D13" i="1"/>
  <c r="D11" i="1"/>
  <c r="D10" i="1"/>
  <c r="D9" i="1"/>
  <c r="D8" i="1"/>
  <c r="E12" i="1"/>
  <c r="E16" i="1" s="1"/>
  <c r="C16" i="1"/>
  <c r="D15" i="1"/>
  <c r="D33" i="1" l="1"/>
  <c r="E34" i="1"/>
  <c r="E26" i="1"/>
  <c r="D12" i="1"/>
  <c r="D24" i="1"/>
  <c r="D45" i="1"/>
  <c r="D16" i="1"/>
  <c r="D26" i="1" l="1"/>
  <c r="D34" i="1"/>
</calcChain>
</file>

<file path=xl/sharedStrings.xml><?xml version="1.0" encoding="utf-8"?>
<sst xmlns="http://schemas.openxmlformats.org/spreadsheetml/2006/main" count="82" uniqueCount="32">
  <si>
    <r>
      <t xml:space="preserve">Períodos
</t>
    </r>
    <r>
      <rPr>
        <i/>
        <sz val="10"/>
        <color theme="1"/>
        <rFont val="Calibri"/>
        <family val="2"/>
        <scheme val="minor"/>
      </rPr>
      <t>(date)</t>
    </r>
  </si>
  <si>
    <t>HISTÓRICO DOS PROGRAMAS DE RECOMPRA DE AÇÕES</t>
  </si>
  <si>
    <t>Historical of Share Buyback Programs</t>
  </si>
  <si>
    <r>
      <t xml:space="preserve">Quantidade de ações
</t>
    </r>
    <r>
      <rPr>
        <i/>
        <sz val="10"/>
        <color theme="1"/>
        <rFont val="Calibri"/>
        <family val="2"/>
        <scheme val="minor"/>
      </rPr>
      <t>(Number of shares)</t>
    </r>
  </si>
  <si>
    <r>
      <t xml:space="preserve">Preço médio - R$
</t>
    </r>
    <r>
      <rPr>
        <i/>
        <sz val="10"/>
        <color theme="1"/>
        <rFont val="Calibri"/>
        <family val="2"/>
        <scheme val="minor"/>
      </rPr>
      <t>(Average Price - R$)</t>
    </r>
  </si>
  <si>
    <t>TOTAL</t>
  </si>
  <si>
    <r>
      <t xml:space="preserve">Inicial </t>
    </r>
    <r>
      <rPr>
        <b/>
        <i/>
        <sz val="10"/>
        <rFont val="Calibri"/>
        <family val="2"/>
        <scheme val="minor"/>
      </rPr>
      <t>(initial)</t>
    </r>
  </si>
  <si>
    <r>
      <t xml:space="preserve">Extensão </t>
    </r>
    <r>
      <rPr>
        <b/>
        <i/>
        <sz val="10"/>
        <rFont val="Calibri"/>
        <family val="2"/>
        <scheme val="minor"/>
      </rPr>
      <t>(extension)</t>
    </r>
  </si>
  <si>
    <r>
      <t xml:space="preserve">Valor total - R$
</t>
    </r>
    <r>
      <rPr>
        <i/>
        <sz val="10"/>
        <color theme="1"/>
        <rFont val="Calibri"/>
        <family val="2"/>
        <scheme val="minor"/>
      </rPr>
      <t>(Total - R$)</t>
    </r>
  </si>
  <si>
    <r>
      <t xml:space="preserve">Programa 2008/2009 
</t>
    </r>
    <r>
      <rPr>
        <i/>
        <sz val="12"/>
        <color theme="3"/>
        <rFont val="Calibri"/>
        <family val="2"/>
        <scheme val="minor"/>
      </rPr>
      <t>(2008/2009 Program)</t>
    </r>
  </si>
  <si>
    <r>
      <t xml:space="preserve">Programa 2010/2011
</t>
    </r>
    <r>
      <rPr>
        <i/>
        <sz val="12"/>
        <color theme="3"/>
        <rFont val="Calibri"/>
        <family val="2"/>
        <scheme val="minor"/>
      </rPr>
      <t>(2010/2011 Program)</t>
    </r>
  </si>
  <si>
    <r>
      <t xml:space="preserve">Programa 2011/2012 
</t>
    </r>
    <r>
      <rPr>
        <i/>
        <sz val="12"/>
        <color theme="3"/>
        <rFont val="Calibri"/>
        <family val="2"/>
        <scheme val="minor"/>
      </rPr>
      <t>(2011/2012 Program)</t>
    </r>
  </si>
  <si>
    <r>
      <t xml:space="preserve">Programa 2012/2013 
</t>
    </r>
    <r>
      <rPr>
        <i/>
        <sz val="12"/>
        <color theme="3"/>
        <rFont val="Calibri"/>
        <family val="2"/>
        <scheme val="minor"/>
      </rPr>
      <t>(2012/2013 Program)</t>
    </r>
  </si>
  <si>
    <r>
      <t xml:space="preserve">Programa 2013/2014 
</t>
    </r>
    <r>
      <rPr>
        <i/>
        <sz val="12"/>
        <color theme="3"/>
        <rFont val="Calibri"/>
        <family val="2"/>
        <scheme val="minor"/>
      </rPr>
      <t>(2013/2014 Program)</t>
    </r>
  </si>
  <si>
    <r>
      <t xml:space="preserve">Programa 2014/2014 
</t>
    </r>
    <r>
      <rPr>
        <i/>
        <sz val="12"/>
        <color theme="3"/>
        <rFont val="Calibri"/>
        <family val="2"/>
        <scheme val="minor"/>
      </rPr>
      <t>(2014/2014 Program)</t>
    </r>
  </si>
  <si>
    <r>
      <t xml:space="preserve">Programa 2015/2015 
</t>
    </r>
    <r>
      <rPr>
        <i/>
        <sz val="12"/>
        <color theme="3"/>
        <rFont val="Calibri"/>
        <family val="2"/>
        <scheme val="minor"/>
      </rPr>
      <t>(2015/2015 Program)</t>
    </r>
  </si>
  <si>
    <r>
      <t xml:space="preserve">Programa 2019/2020 
</t>
    </r>
    <r>
      <rPr>
        <i/>
        <sz val="12"/>
        <color theme="3"/>
        <rFont val="Calibri"/>
        <family val="2"/>
        <scheme val="minor"/>
      </rPr>
      <t>(2019/2020 Program)</t>
    </r>
  </si>
  <si>
    <r>
      <t xml:space="preserve">Programa 2020/2021 
</t>
    </r>
    <r>
      <rPr>
        <i/>
        <sz val="12"/>
        <color theme="3"/>
        <rFont val="Calibri"/>
        <family val="2"/>
        <scheme val="minor"/>
      </rPr>
      <t>(2020/2021 Program)</t>
    </r>
  </si>
  <si>
    <t>mar/21 *</t>
  </si>
  <si>
    <t>abr/21*</t>
  </si>
  <si>
    <r>
      <t xml:space="preserve">Programa 2021/2022 
</t>
    </r>
    <r>
      <rPr>
        <i/>
        <sz val="12"/>
        <color theme="3"/>
        <rFont val="Calibri"/>
        <family val="2"/>
        <scheme val="minor"/>
      </rPr>
      <t>(2021/2022 Program)</t>
    </r>
  </si>
  <si>
    <r>
      <t xml:space="preserve">* </t>
    </r>
    <r>
      <rPr>
        <sz val="8"/>
        <color theme="1"/>
        <rFont val="Calibri"/>
        <family val="2"/>
        <scheme val="minor"/>
      </rPr>
      <t xml:space="preserve">Quantidade e Preço já refletem Desdobramento de Ações aprovado em Mai-21 </t>
    </r>
    <r>
      <rPr>
        <i/>
        <sz val="8"/>
        <color theme="1"/>
        <rFont val="Calibri"/>
        <family val="2"/>
        <scheme val="minor"/>
      </rPr>
      <t>/ Number of Shares and Price already reflect Stock Split approved in May-21</t>
    </r>
  </si>
  <si>
    <t>jun/21*</t>
  </si>
  <si>
    <t>mai/21*</t>
  </si>
  <si>
    <t>jan/22*</t>
  </si>
  <si>
    <t>fev/22*</t>
  </si>
  <si>
    <t>mar/22*</t>
  </si>
  <si>
    <r>
      <t xml:space="preserve">Programa 2022/2023 
</t>
    </r>
    <r>
      <rPr>
        <i/>
        <sz val="12"/>
        <color theme="3"/>
        <rFont val="Calibri"/>
        <family val="2"/>
        <scheme val="minor"/>
      </rPr>
      <t>(2022/2023 Program)</t>
    </r>
  </si>
  <si>
    <t>abr/22*</t>
  </si>
  <si>
    <t>mai/22*</t>
  </si>
  <si>
    <t>jun/22*</t>
  </si>
  <si>
    <t>jul/22*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</si>
</sst>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2" fontId="2" fillId="0" borderId="0" applyFont="0" applyFill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Alignment="1">
      <alignment vertical="center"/>
    </xf>
    <xf numFmtId="165" fontId="5" fillId="0" borderId="0" xfId="1" applyNumberFormat="1" applyFont="1" applyAlignment="1">
      <alignment vertical="center"/>
    </xf>
    <xf numFmtId="164" fontId="5" fillId="0" borderId="0" xfId="1" applyFont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2" borderId="0" xfId="1" applyFont="1" applyFill="1" applyBorder="1" applyAlignment="1">
      <alignment horizontal="center" vertical="center"/>
    </xf>
    <xf numFmtId="165" fontId="4" fillId="3" borderId="3" xfId="1" applyNumberFormat="1" applyFont="1" applyFill="1" applyBorder="1" applyAlignment="1">
      <alignment horizontal="right" vertical="center"/>
    </xf>
    <xf numFmtId="164" fontId="4" fillId="3" borderId="3" xfId="1" applyFont="1" applyFill="1" applyBorder="1" applyAlignment="1">
      <alignment horizontal="right" vertical="center"/>
    </xf>
    <xf numFmtId="165" fontId="4" fillId="3" borderId="5" xfId="1" applyNumberFormat="1" applyFont="1" applyFill="1" applyBorder="1" applyAlignment="1">
      <alignment horizontal="right" vertical="center"/>
    </xf>
    <xf numFmtId="165" fontId="4" fillId="3" borderId="7" xfId="1" applyNumberFormat="1" applyFont="1" applyFill="1" applyBorder="1" applyAlignment="1">
      <alignment horizontal="right" vertical="center"/>
    </xf>
    <xf numFmtId="164" fontId="4" fillId="3" borderId="7" xfId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/>
    </xf>
    <xf numFmtId="164" fontId="4" fillId="0" borderId="2" xfId="1" applyFont="1" applyFill="1" applyBorder="1" applyAlignment="1">
      <alignment horizontal="center" vertical="center"/>
    </xf>
    <xf numFmtId="165" fontId="8" fillId="0" borderId="3" xfId="1" applyNumberFormat="1" applyFont="1" applyFill="1" applyBorder="1" applyAlignment="1">
      <alignment vertical="center"/>
    </xf>
    <xf numFmtId="164" fontId="6" fillId="0" borderId="3" xfId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right" vertical="center"/>
    </xf>
    <xf numFmtId="164" fontId="4" fillId="3" borderId="1" xfId="1" applyFont="1" applyFill="1" applyBorder="1" applyAlignment="1">
      <alignment horizontal="right" vertical="center"/>
    </xf>
    <xf numFmtId="0" fontId="5" fillId="0" borderId="0" xfId="0" applyFont="1"/>
    <xf numFmtId="0" fontId="5" fillId="4" borderId="0" xfId="0" applyFont="1" applyFill="1"/>
    <xf numFmtId="165" fontId="6" fillId="0" borderId="2" xfId="1" applyNumberFormat="1" applyFont="1" applyFill="1" applyBorder="1"/>
    <xf numFmtId="164" fontId="6" fillId="0" borderId="2" xfId="1" applyFont="1" applyFill="1" applyBorder="1" applyAlignment="1">
      <alignment horizontal="center" vertical="center"/>
    </xf>
    <xf numFmtId="165" fontId="5" fillId="0" borderId="0" xfId="1" applyNumberFormat="1" applyFont="1"/>
    <xf numFmtId="164" fontId="5" fillId="0" borderId="0" xfId="1" applyFont="1"/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165" fontId="5" fillId="4" borderId="0" xfId="1" applyNumberFormat="1" applyFont="1" applyFill="1"/>
    <xf numFmtId="164" fontId="5" fillId="4" borderId="0" xfId="1" applyFont="1" applyFill="1"/>
    <xf numFmtId="0" fontId="6" fillId="5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165" fontId="5" fillId="5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2" borderId="11" xfId="1" applyNumberFormat="1" applyFont="1" applyFill="1" applyBorder="1" applyAlignment="1">
      <alignment horizontal="right" vertical="center"/>
    </xf>
    <xf numFmtId="164" fontId="5" fillId="2" borderId="12" xfId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right" vertical="center"/>
    </xf>
    <xf numFmtId="164" fontId="5" fillId="2" borderId="13" xfId="1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5" fontId="5" fillId="2" borderId="16" xfId="1" applyNumberFormat="1" applyFont="1" applyFill="1" applyBorder="1" applyAlignment="1">
      <alignment horizontal="right" vertical="center"/>
    </xf>
    <xf numFmtId="164" fontId="5" fillId="2" borderId="16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wrapText="1"/>
    </xf>
    <xf numFmtId="17" fontId="4" fillId="5" borderId="14" xfId="0" applyNumberFormat="1" applyFont="1" applyFill="1" applyBorder="1" applyAlignment="1">
      <alignment horizontal="center"/>
    </xf>
    <xf numFmtId="17" fontId="4" fillId="5" borderId="10" xfId="0" applyNumberFormat="1" applyFont="1" applyFill="1" applyBorder="1" applyAlignment="1">
      <alignment horizontal="center"/>
    </xf>
    <xf numFmtId="17" fontId="4" fillId="5" borderId="9" xfId="0" applyNumberFormat="1" applyFont="1" applyFill="1" applyBorder="1" applyAlignment="1">
      <alignment horizontal="center"/>
    </xf>
    <xf numFmtId="17" fontId="4" fillId="5" borderId="15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4" fontId="4" fillId="0" borderId="3" xfId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4" borderId="0" xfId="0" applyFont="1" applyFill="1"/>
    <xf numFmtId="165" fontId="4" fillId="5" borderId="0" xfId="1" applyNumberFormat="1" applyFont="1" applyFill="1" applyBorder="1" applyAlignment="1">
      <alignment horizontal="right" vertical="center"/>
    </xf>
    <xf numFmtId="164" fontId="4" fillId="5" borderId="0" xfId="1" applyFont="1" applyFill="1" applyBorder="1" applyAlignment="1">
      <alignment horizontal="center" vertical="center"/>
    </xf>
    <xf numFmtId="17" fontId="4" fillId="5" borderId="18" xfId="0" applyNumberFormat="1" applyFont="1" applyFill="1" applyBorder="1" applyAlignment="1">
      <alignment horizontal="center"/>
    </xf>
    <xf numFmtId="165" fontId="5" fillId="2" borderId="17" xfId="1" applyNumberFormat="1" applyFont="1" applyFill="1" applyBorder="1" applyAlignment="1">
      <alignment horizontal="right" vertical="center"/>
    </xf>
    <xf numFmtId="164" fontId="5" fillId="2" borderId="17" xfId="1" applyFont="1" applyFill="1" applyBorder="1" applyAlignment="1">
      <alignment horizontal="center" vertical="center"/>
    </xf>
    <xf numFmtId="17" fontId="4" fillId="5" borderId="20" xfId="0" applyNumberFormat="1" applyFont="1" applyFill="1" applyBorder="1" applyAlignment="1">
      <alignment horizontal="center"/>
    </xf>
    <xf numFmtId="165" fontId="5" fillId="2" borderId="19" xfId="1" applyNumberFormat="1" applyFont="1" applyFill="1" applyBorder="1" applyAlignment="1">
      <alignment horizontal="right" vertical="center"/>
    </xf>
    <xf numFmtId="164" fontId="5" fillId="2" borderId="19" xfId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165" fontId="4" fillId="5" borderId="21" xfId="1" applyNumberFormat="1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center" vertical="center" wrapText="1"/>
    </xf>
    <xf numFmtId="17" fontId="4" fillId="5" borderId="22" xfId="0" applyNumberFormat="1" applyFont="1" applyFill="1" applyBorder="1" applyAlignment="1">
      <alignment horizontal="center"/>
    </xf>
    <xf numFmtId="165" fontId="5" fillId="2" borderId="7" xfId="1" applyNumberFormat="1" applyFont="1" applyFill="1" applyBorder="1" applyAlignment="1">
      <alignment horizontal="right" vertical="center"/>
    </xf>
    <xf numFmtId="164" fontId="5" fillId="2" borderId="7" xfId="1" applyFont="1" applyFill="1" applyBorder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Border="1"/>
    <xf numFmtId="166" fontId="5" fillId="2" borderId="0" xfId="1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horizontal="center"/>
    </xf>
    <xf numFmtId="165" fontId="5" fillId="6" borderId="0" xfId="1" applyNumberFormat="1" applyFont="1" applyFill="1"/>
    <xf numFmtId="164" fontId="5" fillId="6" borderId="0" xfId="1" applyFont="1" applyFill="1"/>
    <xf numFmtId="165" fontId="5" fillId="0" borderId="17" xfId="1" applyNumberFormat="1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center"/>
    </xf>
    <xf numFmtId="165" fontId="4" fillId="3" borderId="0" xfId="1" applyNumberFormat="1" applyFont="1" applyFill="1" applyBorder="1" applyAlignment="1">
      <alignment horizontal="right" vertical="center"/>
    </xf>
    <xf numFmtId="164" fontId="4" fillId="3" borderId="0" xfId="1" applyFont="1" applyFill="1" applyBorder="1" applyAlignment="1">
      <alignment horizontal="right" vertical="center"/>
    </xf>
    <xf numFmtId="165" fontId="4" fillId="3" borderId="24" xfId="1" applyNumberFormat="1" applyFont="1" applyFill="1" applyBorder="1" applyAlignment="1">
      <alignment horizontal="right" vertical="center"/>
    </xf>
    <xf numFmtId="164" fontId="4" fillId="5" borderId="21" xfId="1" applyFont="1" applyFill="1" applyBorder="1" applyAlignment="1">
      <alignment horizontal="center" vertical="center"/>
    </xf>
    <xf numFmtId="165" fontId="4" fillId="3" borderId="25" xfId="1" applyNumberFormat="1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left" vertical="center"/>
    </xf>
    <xf numFmtId="165" fontId="4" fillId="3" borderId="22" xfId="1" applyNumberFormat="1" applyFont="1" applyFill="1" applyBorder="1" applyAlignment="1">
      <alignment horizontal="right" vertical="center"/>
    </xf>
    <xf numFmtId="0" fontId="4" fillId="5" borderId="10" xfId="0" applyNumberFormat="1" applyFont="1" applyFill="1" applyBorder="1" applyAlignment="1">
      <alignment horizontal="center"/>
    </xf>
    <xf numFmtId="165" fontId="15" fillId="2" borderId="0" xfId="1" applyNumberFormat="1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</cellXfs>
  <cellStyles count="9">
    <cellStyle name="Moeda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Porcentagem 3" xfId="5" xr:uid="{00000000-0005-0000-0000-000004000000}"/>
    <cellStyle name="Separador de milhares 2" xfId="6" xr:uid="{00000000-0005-0000-0000-000005000000}"/>
    <cellStyle name="Separador de milhares 2 2" xfId="7" xr:uid="{00000000-0005-0000-0000-000006000000}"/>
    <cellStyle name="Separador de milhares 3" xfId="8" xr:uid="{00000000-0005-0000-0000-000007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7"/>
  <sheetViews>
    <sheetView showGridLines="0" tabSelected="1" zoomScale="130" zoomScaleNormal="130" zoomScaleSheetLayoutView="120" workbookViewId="0">
      <pane ySplit="3" topLeftCell="A133" activePane="bottomLeft" state="frozen"/>
      <selection pane="bottomLeft" activeCell="I148" sqref="I148"/>
    </sheetView>
  </sheetViews>
  <sheetFormatPr defaultRowHeight="12.75" x14ac:dyDescent="0.2"/>
  <cols>
    <col min="1" max="1" width="3.7109375" style="22" customWidth="1"/>
    <col min="2" max="2" width="22" style="28" customWidth="1"/>
    <col min="3" max="3" width="20.7109375" style="29" customWidth="1"/>
    <col min="4" max="5" width="20.7109375" style="30" customWidth="1"/>
    <col min="6" max="6" width="4.7109375" style="22" customWidth="1"/>
    <col min="7" max="7" width="9.140625" style="22"/>
    <col min="8" max="8" width="12" style="22" bestFit="1" customWidth="1"/>
    <col min="9" max="16384" width="9.140625" style="22"/>
  </cols>
  <sheetData>
    <row r="1" spans="1:6" s="4" customFormat="1" x14ac:dyDescent="0.2">
      <c r="A1" s="1"/>
      <c r="B1" s="27"/>
      <c r="C1" s="2"/>
      <c r="D1" s="3"/>
      <c r="E1" s="3"/>
      <c r="F1" s="1"/>
    </row>
    <row r="2" spans="1:6" s="4" customFormat="1" ht="18.75" x14ac:dyDescent="0.25">
      <c r="A2" s="1"/>
      <c r="B2" s="32" t="s">
        <v>1</v>
      </c>
      <c r="C2" s="2"/>
      <c r="D2" s="3"/>
      <c r="E2" s="3"/>
      <c r="F2" s="1"/>
    </row>
    <row r="3" spans="1:6" s="4" customFormat="1" ht="17.25" x14ac:dyDescent="0.25">
      <c r="A3" s="1"/>
      <c r="B3" s="92" t="s">
        <v>2</v>
      </c>
      <c r="C3" s="33"/>
      <c r="D3" s="3"/>
      <c r="E3" s="3"/>
      <c r="F3" s="1"/>
    </row>
    <row r="4" spans="1:6" s="4" customFormat="1" ht="15.75" x14ac:dyDescent="0.25">
      <c r="A4" s="1"/>
      <c r="B4" s="51"/>
      <c r="C4" s="34"/>
      <c r="D4" s="3"/>
      <c r="E4" s="3"/>
      <c r="F4" s="1"/>
    </row>
    <row r="5" spans="1:6" s="4" customFormat="1" x14ac:dyDescent="0.2">
      <c r="A5" s="1"/>
      <c r="B5" s="27"/>
      <c r="C5" s="2"/>
      <c r="D5" s="3"/>
      <c r="E5" s="3"/>
      <c r="F5" s="1"/>
    </row>
    <row r="6" spans="1:6" s="4" customFormat="1" ht="31.5" customHeight="1" x14ac:dyDescent="0.25">
      <c r="A6" s="1"/>
      <c r="B6" s="96" t="s">
        <v>9</v>
      </c>
      <c r="C6" s="97"/>
      <c r="D6" s="97"/>
      <c r="E6" s="97"/>
      <c r="F6" s="40"/>
    </row>
    <row r="7" spans="1:6" s="6" customFormat="1" ht="25.5" x14ac:dyDescent="0.2">
      <c r="A7" s="5"/>
      <c r="B7" s="46" t="s">
        <v>0</v>
      </c>
      <c r="C7" s="31" t="s">
        <v>3</v>
      </c>
      <c r="D7" s="31" t="s">
        <v>4</v>
      </c>
      <c r="E7" s="31" t="s">
        <v>8</v>
      </c>
      <c r="F7" s="41"/>
    </row>
    <row r="8" spans="1:6" s="4" customFormat="1" x14ac:dyDescent="0.2">
      <c r="A8" s="1"/>
      <c r="B8" s="47">
        <v>39692</v>
      </c>
      <c r="C8" s="37">
        <v>757800</v>
      </c>
      <c r="D8" s="36">
        <f t="shared" ref="D8:D14" si="0">E8/C8</f>
        <v>7.919833729216152</v>
      </c>
      <c r="E8" s="37">
        <v>6001650</v>
      </c>
      <c r="F8" s="40"/>
    </row>
    <row r="9" spans="1:6" s="4" customFormat="1" x14ac:dyDescent="0.2">
      <c r="A9" s="1"/>
      <c r="B9" s="48">
        <v>39722</v>
      </c>
      <c r="C9" s="39">
        <v>5183400</v>
      </c>
      <c r="D9" s="38">
        <f t="shared" si="0"/>
        <v>7.5208483042018752</v>
      </c>
      <c r="E9" s="39">
        <v>38983565.100000001</v>
      </c>
      <c r="F9" s="40"/>
    </row>
    <row r="10" spans="1:6" s="4" customFormat="1" x14ac:dyDescent="0.2">
      <c r="A10" s="1"/>
      <c r="B10" s="49">
        <v>39753</v>
      </c>
      <c r="C10" s="7">
        <v>9456300</v>
      </c>
      <c r="D10" s="8">
        <f t="shared" si="0"/>
        <v>4.7592335268551125</v>
      </c>
      <c r="E10" s="7">
        <v>45004740</v>
      </c>
      <c r="F10" s="40"/>
    </row>
    <row r="11" spans="1:6" s="4" customFormat="1" x14ac:dyDescent="0.2">
      <c r="A11" s="1"/>
      <c r="B11" s="50">
        <v>39783</v>
      </c>
      <c r="C11" s="44">
        <v>18793700</v>
      </c>
      <c r="D11" s="45">
        <f t="shared" si="0"/>
        <v>5.4384109095069091</v>
      </c>
      <c r="E11" s="44">
        <v>102207863.11</v>
      </c>
      <c r="F11" s="40"/>
    </row>
    <row r="12" spans="1:6" s="4" customFormat="1" x14ac:dyDescent="0.2">
      <c r="A12" s="1"/>
      <c r="B12" s="52">
        <v>2008</v>
      </c>
      <c r="C12" s="9">
        <f>SUM(C8:C11)</f>
        <v>34191200</v>
      </c>
      <c r="D12" s="10">
        <f>E12/C12</f>
        <v>5.6212656534429906</v>
      </c>
      <c r="E12" s="11">
        <f>SUM(E8:E11)</f>
        <v>192197818.20999998</v>
      </c>
      <c r="F12" s="40"/>
    </row>
    <row r="13" spans="1:6" s="4" customFormat="1" x14ac:dyDescent="0.2">
      <c r="A13" s="1"/>
      <c r="B13" s="48">
        <v>39814</v>
      </c>
      <c r="C13" s="35">
        <v>9288300</v>
      </c>
      <c r="D13" s="36">
        <f t="shared" si="0"/>
        <v>6.4631588525349093</v>
      </c>
      <c r="E13" s="37">
        <v>60031758.369999997</v>
      </c>
      <c r="F13" s="40"/>
    </row>
    <row r="14" spans="1:6" s="4" customFormat="1" x14ac:dyDescent="0.2">
      <c r="A14" s="1"/>
      <c r="B14" s="49">
        <v>39845</v>
      </c>
      <c r="C14" s="7">
        <v>2206500</v>
      </c>
      <c r="D14" s="8">
        <f t="shared" si="0"/>
        <v>6.7945275594833445</v>
      </c>
      <c r="E14" s="7">
        <v>14992125.060000001</v>
      </c>
      <c r="F14" s="40"/>
    </row>
    <row r="15" spans="1:6" s="4" customFormat="1" ht="13.5" thickBot="1" x14ac:dyDescent="0.25">
      <c r="A15" s="1"/>
      <c r="B15" s="53">
        <v>2009</v>
      </c>
      <c r="C15" s="12">
        <f>SUM(C13:C14)</f>
        <v>11494800</v>
      </c>
      <c r="D15" s="13">
        <f>E15/C15</f>
        <v>6.5267671842920274</v>
      </c>
      <c r="E15" s="12">
        <f>SUM(E13:E14)</f>
        <v>75023883.429999992</v>
      </c>
      <c r="F15" s="40"/>
    </row>
    <row r="16" spans="1:6" s="4" customFormat="1" ht="25.5" customHeight="1" thickTop="1" x14ac:dyDescent="0.25">
      <c r="A16" s="1"/>
      <c r="B16" s="73" t="s">
        <v>5</v>
      </c>
      <c r="C16" s="74">
        <f>C12+C15</f>
        <v>45686000</v>
      </c>
      <c r="D16" s="66">
        <f>E16/C16</f>
        <v>5.8490938501948078</v>
      </c>
      <c r="E16" s="65">
        <f>E12+E15</f>
        <v>267221701.63999999</v>
      </c>
      <c r="F16" s="40"/>
    </row>
    <row r="17" spans="1:6" s="4" customFormat="1" ht="25.5" customHeight="1" x14ac:dyDescent="0.2">
      <c r="A17" s="1"/>
      <c r="B17" s="54"/>
      <c r="C17" s="2"/>
      <c r="D17" s="3"/>
      <c r="E17" s="2"/>
      <c r="F17" s="40"/>
    </row>
    <row r="18" spans="1:6" s="4" customFormat="1" ht="31.5" customHeight="1" x14ac:dyDescent="0.25">
      <c r="A18" s="1"/>
      <c r="B18" s="96" t="s">
        <v>10</v>
      </c>
      <c r="C18" s="97"/>
      <c r="D18" s="97"/>
      <c r="E18" s="97"/>
      <c r="F18" s="40"/>
    </row>
    <row r="19" spans="1:6" s="6" customFormat="1" ht="25.5" x14ac:dyDescent="0.2">
      <c r="A19" s="5"/>
      <c r="B19" s="46" t="s">
        <v>0</v>
      </c>
      <c r="C19" s="31" t="s">
        <v>3</v>
      </c>
      <c r="D19" s="31" t="s">
        <v>4</v>
      </c>
      <c r="E19" s="31" t="s">
        <v>8</v>
      </c>
      <c r="F19" s="41"/>
    </row>
    <row r="20" spans="1:6" s="4" customFormat="1" x14ac:dyDescent="0.2">
      <c r="A20" s="1"/>
      <c r="B20" s="48">
        <v>40391</v>
      </c>
      <c r="C20" s="39">
        <v>5650000</v>
      </c>
      <c r="D20" s="38">
        <f t="shared" ref="D20:D25" si="1">E20/C20</f>
        <v>12.825941415929204</v>
      </c>
      <c r="E20" s="39">
        <v>72466569</v>
      </c>
      <c r="F20" s="40"/>
    </row>
    <row r="21" spans="1:6" s="4" customFormat="1" x14ac:dyDescent="0.2">
      <c r="A21" s="1"/>
      <c r="B21" s="49">
        <v>40422</v>
      </c>
      <c r="C21" s="7">
        <v>8280000</v>
      </c>
      <c r="D21" s="8">
        <f t="shared" si="1"/>
        <v>13.894278768115942</v>
      </c>
      <c r="E21" s="7">
        <v>115044628.2</v>
      </c>
      <c r="F21" s="40"/>
    </row>
    <row r="22" spans="1:6" s="4" customFormat="1" x14ac:dyDescent="0.2">
      <c r="A22" s="1"/>
      <c r="B22" s="48">
        <v>40452</v>
      </c>
      <c r="C22" s="39">
        <v>12447900</v>
      </c>
      <c r="D22" s="38">
        <f t="shared" si="1"/>
        <v>14.018225483816547</v>
      </c>
      <c r="E22" s="39">
        <v>174497469</v>
      </c>
      <c r="F22" s="40"/>
    </row>
    <row r="23" spans="1:6" s="4" customFormat="1" x14ac:dyDescent="0.2">
      <c r="A23" s="1"/>
      <c r="B23" s="49">
        <v>40483</v>
      </c>
      <c r="C23" s="7">
        <v>2872100</v>
      </c>
      <c r="D23" s="8">
        <f t="shared" si="1"/>
        <v>13.218980536889385</v>
      </c>
      <c r="E23" s="7">
        <v>37966234</v>
      </c>
      <c r="F23" s="40"/>
    </row>
    <row r="24" spans="1:6" s="61" customFormat="1" x14ac:dyDescent="0.2">
      <c r="A24" s="58"/>
      <c r="B24" s="55" t="s">
        <v>6</v>
      </c>
      <c r="C24" s="14">
        <f>SUM(C20:C23)</f>
        <v>29250000</v>
      </c>
      <c r="D24" s="59">
        <f t="shared" si="1"/>
        <v>13.674355562393162</v>
      </c>
      <c r="E24" s="14">
        <f>SUM(E20:E23)</f>
        <v>399974900.19999999</v>
      </c>
      <c r="F24" s="60"/>
    </row>
    <row r="25" spans="1:6" s="4" customFormat="1" x14ac:dyDescent="0.2">
      <c r="A25" s="1"/>
      <c r="B25" s="49">
        <v>40513</v>
      </c>
      <c r="C25" s="7">
        <v>2700000</v>
      </c>
      <c r="D25" s="8">
        <f t="shared" si="1"/>
        <v>12.798612962962963</v>
      </c>
      <c r="E25" s="7">
        <v>34556255</v>
      </c>
      <c r="F25" s="40"/>
    </row>
    <row r="26" spans="1:6" s="4" customFormat="1" x14ac:dyDescent="0.2">
      <c r="A26" s="1"/>
      <c r="B26" s="52">
        <v>2010</v>
      </c>
      <c r="C26" s="9">
        <f>SUM(C24:C25)</f>
        <v>31950000</v>
      </c>
      <c r="D26" s="10">
        <f>E26/C26</f>
        <v>13.600349145539905</v>
      </c>
      <c r="E26" s="9">
        <f>SUM(E24:E25)</f>
        <v>434531155.19999999</v>
      </c>
      <c r="F26" s="40"/>
    </row>
    <row r="27" spans="1:6" s="4" customFormat="1" x14ac:dyDescent="0.2">
      <c r="A27" s="1"/>
      <c r="B27" s="49">
        <v>40544</v>
      </c>
      <c r="C27" s="7">
        <v>16570000</v>
      </c>
      <c r="D27" s="8">
        <f t="shared" ref="D27:D34" si="2">E27/C27</f>
        <v>12.329956789378395</v>
      </c>
      <c r="E27" s="7">
        <v>204307384</v>
      </c>
      <c r="F27" s="40"/>
    </row>
    <row r="28" spans="1:6" s="4" customFormat="1" x14ac:dyDescent="0.2">
      <c r="A28" s="1"/>
      <c r="B28" s="48">
        <v>40575</v>
      </c>
      <c r="C28" s="39">
        <v>1800000</v>
      </c>
      <c r="D28" s="38">
        <f t="shared" si="2"/>
        <v>11.409357222222223</v>
      </c>
      <c r="E28" s="39">
        <v>20536843</v>
      </c>
      <c r="F28" s="40"/>
    </row>
    <row r="29" spans="1:6" s="4" customFormat="1" x14ac:dyDescent="0.2">
      <c r="A29" s="1"/>
      <c r="B29" s="49">
        <v>40603</v>
      </c>
      <c r="C29" s="7">
        <v>250000</v>
      </c>
      <c r="D29" s="8">
        <f t="shared" si="2"/>
        <v>11.236704</v>
      </c>
      <c r="E29" s="7">
        <v>2809176</v>
      </c>
      <c r="F29" s="40"/>
    </row>
    <row r="30" spans="1:6" s="4" customFormat="1" x14ac:dyDescent="0.2">
      <c r="A30" s="1"/>
      <c r="B30" s="48">
        <v>40634</v>
      </c>
      <c r="C30" s="39">
        <v>2500000</v>
      </c>
      <c r="D30" s="38">
        <f t="shared" si="2"/>
        <v>11.6897588</v>
      </c>
      <c r="E30" s="39">
        <v>29224397</v>
      </c>
      <c r="F30" s="40"/>
    </row>
    <row r="31" spans="1:6" s="4" customFormat="1" x14ac:dyDescent="0.2">
      <c r="A31" s="1"/>
      <c r="B31" s="49">
        <v>40664</v>
      </c>
      <c r="C31" s="7">
        <v>4150000</v>
      </c>
      <c r="D31" s="8">
        <f t="shared" si="2"/>
        <v>11.236558313253012</v>
      </c>
      <c r="E31" s="7">
        <v>46631717</v>
      </c>
      <c r="F31" s="40"/>
    </row>
    <row r="32" spans="1:6" s="4" customFormat="1" x14ac:dyDescent="0.2">
      <c r="A32" s="1"/>
      <c r="B32" s="67">
        <v>40695</v>
      </c>
      <c r="C32" s="68">
        <v>2780000</v>
      </c>
      <c r="D32" s="69">
        <f t="shared" si="2"/>
        <v>10.88721582733813</v>
      </c>
      <c r="E32" s="68">
        <v>30266460</v>
      </c>
      <c r="F32" s="40"/>
    </row>
    <row r="33" spans="1:6" s="61" customFormat="1" ht="13.5" thickBot="1" x14ac:dyDescent="0.25">
      <c r="A33" s="58"/>
      <c r="B33" s="56" t="s">
        <v>7</v>
      </c>
      <c r="C33" s="15">
        <f>C25+SUM(C27:C32)</f>
        <v>30750000</v>
      </c>
      <c r="D33" s="16">
        <f t="shared" si="2"/>
        <v>11.978283967479674</v>
      </c>
      <c r="E33" s="15">
        <f>E25+SUM(E27:E32)</f>
        <v>368332232</v>
      </c>
      <c r="F33" s="60"/>
    </row>
    <row r="34" spans="1:6" s="4" customFormat="1" ht="25.5" customHeight="1" thickTop="1" x14ac:dyDescent="0.25">
      <c r="A34" s="1"/>
      <c r="B34" s="73" t="s">
        <v>5</v>
      </c>
      <c r="C34" s="74">
        <f>C33+C24</f>
        <v>60000000</v>
      </c>
      <c r="D34" s="66">
        <f t="shared" si="2"/>
        <v>12.805118870000001</v>
      </c>
      <c r="E34" s="65">
        <f>E33+E24</f>
        <v>768307132.20000005</v>
      </c>
      <c r="F34" s="40"/>
    </row>
    <row r="35" spans="1:6" s="4" customFormat="1" ht="25.5" customHeight="1" x14ac:dyDescent="0.2">
      <c r="A35" s="1"/>
      <c r="B35" s="27"/>
      <c r="C35" s="2"/>
      <c r="D35" s="3"/>
      <c r="E35" s="2"/>
      <c r="F35" s="40"/>
    </row>
    <row r="36" spans="1:6" s="4" customFormat="1" ht="31.5" customHeight="1" x14ac:dyDescent="0.25">
      <c r="A36" s="1"/>
      <c r="B36" s="96" t="s">
        <v>11</v>
      </c>
      <c r="C36" s="97"/>
      <c r="D36" s="97"/>
      <c r="E36" s="97"/>
      <c r="F36" s="40"/>
    </row>
    <row r="37" spans="1:6" s="6" customFormat="1" ht="25.5" x14ac:dyDescent="0.2">
      <c r="A37" s="5"/>
      <c r="B37" s="46" t="s">
        <v>0</v>
      </c>
      <c r="C37" s="31" t="s">
        <v>3</v>
      </c>
      <c r="D37" s="31" t="s">
        <v>4</v>
      </c>
      <c r="E37" s="31" t="s">
        <v>8</v>
      </c>
      <c r="F37" s="41"/>
    </row>
    <row r="38" spans="1:6" s="4" customFormat="1" x14ac:dyDescent="0.2">
      <c r="A38" s="1"/>
      <c r="B38" s="49">
        <v>40725</v>
      </c>
      <c r="C38" s="7">
        <v>6500000</v>
      </c>
      <c r="D38" s="8">
        <f t="shared" ref="D38:D43" si="3">E38/C38</f>
        <v>9.9043899999999994</v>
      </c>
      <c r="E38" s="7">
        <v>64378535</v>
      </c>
      <c r="F38" s="40"/>
    </row>
    <row r="39" spans="1:6" s="4" customFormat="1" x14ac:dyDescent="0.2">
      <c r="A39" s="1"/>
      <c r="B39" s="48">
        <v>40756</v>
      </c>
      <c r="C39" s="39">
        <v>19000000</v>
      </c>
      <c r="D39" s="38">
        <f t="shared" si="3"/>
        <v>8.9226862631578943</v>
      </c>
      <c r="E39" s="39">
        <v>169531039</v>
      </c>
      <c r="F39" s="40"/>
    </row>
    <row r="40" spans="1:6" s="4" customFormat="1" x14ac:dyDescent="0.2">
      <c r="A40" s="1"/>
      <c r="B40" s="49">
        <v>40787</v>
      </c>
      <c r="C40" s="7">
        <v>1771900</v>
      </c>
      <c r="D40" s="8">
        <f t="shared" si="3"/>
        <v>9.3098583441503475</v>
      </c>
      <c r="E40" s="7">
        <v>16496138</v>
      </c>
      <c r="F40" s="40"/>
    </row>
    <row r="41" spans="1:6" s="4" customFormat="1" x14ac:dyDescent="0.2">
      <c r="A41" s="1"/>
      <c r="B41" s="48">
        <v>40817</v>
      </c>
      <c r="C41" s="39">
        <v>240500</v>
      </c>
      <c r="D41" s="38">
        <f t="shared" si="3"/>
        <v>8.7219999999999995</v>
      </c>
      <c r="E41" s="39">
        <v>2097641</v>
      </c>
      <c r="F41" s="40"/>
    </row>
    <row r="42" spans="1:6" s="4" customFormat="1" x14ac:dyDescent="0.2">
      <c r="A42" s="1"/>
      <c r="B42" s="49">
        <v>40848</v>
      </c>
      <c r="C42" s="7">
        <v>1252500</v>
      </c>
      <c r="D42" s="8">
        <f t="shared" si="3"/>
        <v>9.5201540918163676</v>
      </c>
      <c r="E42" s="7">
        <v>11923993</v>
      </c>
      <c r="F42" s="40"/>
    </row>
    <row r="43" spans="1:6" s="4" customFormat="1" x14ac:dyDescent="0.2">
      <c r="A43" s="1"/>
      <c r="B43" s="48">
        <v>40878</v>
      </c>
      <c r="C43" s="39">
        <v>787600</v>
      </c>
      <c r="D43" s="38">
        <f t="shared" si="3"/>
        <v>9.9992699339766382</v>
      </c>
      <c r="E43" s="39">
        <v>7875425</v>
      </c>
      <c r="F43" s="40"/>
    </row>
    <row r="44" spans="1:6" s="61" customFormat="1" x14ac:dyDescent="0.2">
      <c r="A44" s="58"/>
      <c r="B44" s="55" t="s">
        <v>6</v>
      </c>
      <c r="C44" s="17">
        <f>SUM(C38:C43)</f>
        <v>29552500</v>
      </c>
      <c r="D44" s="18">
        <f>E44/C44</f>
        <v>9.2142042466796372</v>
      </c>
      <c r="E44" s="17">
        <f>SUM(E38:E43)</f>
        <v>272302771</v>
      </c>
      <c r="F44" s="60"/>
    </row>
    <row r="45" spans="1:6" s="4" customFormat="1" x14ac:dyDescent="0.2">
      <c r="A45" s="1"/>
      <c r="B45" s="57">
        <v>2011</v>
      </c>
      <c r="C45" s="19">
        <f>SUM(C27:C32)+SUM(C38:C43)</f>
        <v>57602500</v>
      </c>
      <c r="D45" s="20">
        <f>E45/C45</f>
        <v>10.521743813202551</v>
      </c>
      <c r="E45" s="11">
        <f>SUM(E27:E32)+SUM(E38:E43)</f>
        <v>606078748</v>
      </c>
      <c r="F45" s="40"/>
    </row>
    <row r="46" spans="1:6" s="4" customFormat="1" x14ac:dyDescent="0.2">
      <c r="A46" s="1"/>
      <c r="B46" s="48">
        <v>41030</v>
      </c>
      <c r="C46" s="35">
        <v>1250000</v>
      </c>
      <c r="D46" s="36">
        <f t="shared" ref="D46:D47" si="4">E46/C46</f>
        <v>9.2201383999999997</v>
      </c>
      <c r="E46" s="37">
        <v>11525173</v>
      </c>
      <c r="F46" s="40"/>
    </row>
    <row r="47" spans="1:6" s="4" customFormat="1" x14ac:dyDescent="0.2">
      <c r="A47" s="1"/>
      <c r="B47" s="49">
        <v>41061</v>
      </c>
      <c r="C47" s="7">
        <v>482200</v>
      </c>
      <c r="D47" s="8">
        <f t="shared" si="4"/>
        <v>9.8623849025300707</v>
      </c>
      <c r="E47" s="7">
        <v>4755642</v>
      </c>
      <c r="F47" s="40"/>
    </row>
    <row r="48" spans="1:6" x14ac:dyDescent="0.2">
      <c r="A48" s="21"/>
      <c r="B48" s="52">
        <v>2012</v>
      </c>
      <c r="C48" s="9">
        <f>SUM(C46:C47)</f>
        <v>1732200</v>
      </c>
      <c r="D48" s="10">
        <f>E48/C48</f>
        <v>9.3989233344879342</v>
      </c>
      <c r="E48" s="11">
        <f>SUM(E46:E47)</f>
        <v>16280815</v>
      </c>
      <c r="F48" s="42"/>
    </row>
    <row r="49" spans="1:6" s="64" customFormat="1" ht="13.5" thickBot="1" x14ac:dyDescent="0.25">
      <c r="A49" s="62"/>
      <c r="B49" s="56" t="s">
        <v>7</v>
      </c>
      <c r="C49" s="23">
        <f>SUM(C46:C47)</f>
        <v>1732200</v>
      </c>
      <c r="D49" s="24">
        <f>E49/C49</f>
        <v>9.3989233344879342</v>
      </c>
      <c r="E49" s="23">
        <f>SUM(E46:E47)</f>
        <v>16280815</v>
      </c>
      <c r="F49" s="63"/>
    </row>
    <row r="50" spans="1:6" s="4" customFormat="1" ht="25.5" customHeight="1" thickTop="1" x14ac:dyDescent="0.25">
      <c r="A50" s="1"/>
      <c r="B50" s="73" t="s">
        <v>5</v>
      </c>
      <c r="C50" s="74">
        <f>C49+C44</f>
        <v>31284700</v>
      </c>
      <c r="D50" s="66">
        <f>E50/C50</f>
        <v>9.2244319427707477</v>
      </c>
      <c r="E50" s="65">
        <f>E49+E44</f>
        <v>288583586</v>
      </c>
      <c r="F50" s="40"/>
    </row>
    <row r="51" spans="1:6" ht="25.5" customHeight="1" x14ac:dyDescent="0.2">
      <c r="A51" s="21"/>
      <c r="B51" s="27"/>
      <c r="C51" s="25"/>
      <c r="D51" s="26"/>
      <c r="E51" s="26"/>
      <c r="F51" s="42"/>
    </row>
    <row r="52" spans="1:6" s="4" customFormat="1" ht="31.5" customHeight="1" x14ac:dyDescent="0.25">
      <c r="A52" s="1"/>
      <c r="B52" s="96" t="s">
        <v>12</v>
      </c>
      <c r="C52" s="97"/>
      <c r="D52" s="97"/>
      <c r="E52" s="97"/>
      <c r="F52" s="40"/>
    </row>
    <row r="53" spans="1:6" s="28" customFormat="1" ht="25.5" x14ac:dyDescent="0.2">
      <c r="A53" s="27"/>
      <c r="B53" s="46" t="s">
        <v>0</v>
      </c>
      <c r="C53" s="31" t="s">
        <v>3</v>
      </c>
      <c r="D53" s="31" t="s">
        <v>4</v>
      </c>
      <c r="E53" s="31" t="s">
        <v>8</v>
      </c>
      <c r="F53" s="43"/>
    </row>
    <row r="54" spans="1:6" s="4" customFormat="1" x14ac:dyDescent="0.2">
      <c r="A54" s="1"/>
      <c r="B54" s="48">
        <v>41365</v>
      </c>
      <c r="C54" s="35">
        <v>3147500</v>
      </c>
      <c r="D54" s="36">
        <f t="shared" ref="D54:D55" si="5">E54/C54</f>
        <v>13.298084511517077</v>
      </c>
      <c r="E54" s="37">
        <v>41855721</v>
      </c>
      <c r="F54" s="40"/>
    </row>
    <row r="55" spans="1:6" s="4" customFormat="1" ht="13.5" thickBot="1" x14ac:dyDescent="0.25">
      <c r="A55" s="1"/>
      <c r="B55" s="70">
        <v>41426</v>
      </c>
      <c r="C55" s="71">
        <v>17715200</v>
      </c>
      <c r="D55" s="72">
        <f t="shared" si="5"/>
        <v>12.48909772398844</v>
      </c>
      <c r="E55" s="71">
        <v>221246864</v>
      </c>
      <c r="F55" s="40"/>
    </row>
    <row r="56" spans="1:6" s="4" customFormat="1" ht="25.5" customHeight="1" thickTop="1" x14ac:dyDescent="0.25">
      <c r="A56" s="1"/>
      <c r="B56" s="75" t="s">
        <v>5</v>
      </c>
      <c r="C56" s="74">
        <f>SUM(C54:C55)</f>
        <v>20862700</v>
      </c>
      <c r="D56" s="66">
        <f>E56/C56</f>
        <v>12.611147406615634</v>
      </c>
      <c r="E56" s="65">
        <f>SUM(E54:E55)</f>
        <v>263102585</v>
      </c>
      <c r="F56" s="40"/>
    </row>
    <row r="57" spans="1:6" ht="25.5" customHeight="1" x14ac:dyDescent="0.2">
      <c r="A57" s="21"/>
      <c r="B57" s="27"/>
      <c r="C57" s="25"/>
      <c r="D57" s="26"/>
      <c r="E57" s="26"/>
      <c r="F57" s="42"/>
    </row>
    <row r="58" spans="1:6" s="4" customFormat="1" ht="31.5" customHeight="1" x14ac:dyDescent="0.25">
      <c r="A58" s="1"/>
      <c r="B58" s="96" t="s">
        <v>13</v>
      </c>
      <c r="C58" s="97"/>
      <c r="D58" s="97"/>
      <c r="E58" s="97"/>
      <c r="F58" s="40"/>
    </row>
    <row r="59" spans="1:6" ht="25.5" x14ac:dyDescent="0.2">
      <c r="A59" s="21"/>
      <c r="B59" s="46" t="s">
        <v>0</v>
      </c>
      <c r="C59" s="31" t="s">
        <v>3</v>
      </c>
      <c r="D59" s="31" t="s">
        <v>4</v>
      </c>
      <c r="E59" s="31" t="s">
        <v>8</v>
      </c>
      <c r="F59" s="42"/>
    </row>
    <row r="60" spans="1:6" x14ac:dyDescent="0.2">
      <c r="A60" s="21"/>
      <c r="B60" s="48">
        <v>41456</v>
      </c>
      <c r="C60" s="39">
        <v>3350000</v>
      </c>
      <c r="D60" s="38">
        <f t="shared" ref="D60:D65" si="6">E60/C60</f>
        <v>12.33396776119403</v>
      </c>
      <c r="E60" s="39">
        <v>41318792</v>
      </c>
      <c r="F60" s="42"/>
    </row>
    <row r="61" spans="1:6" x14ac:dyDescent="0.2">
      <c r="A61" s="21"/>
      <c r="B61" s="48">
        <v>41487</v>
      </c>
      <c r="C61" s="39">
        <v>5200000</v>
      </c>
      <c r="D61" s="38">
        <f t="shared" si="6"/>
        <v>11.614282307692308</v>
      </c>
      <c r="E61" s="39">
        <v>60394268</v>
      </c>
      <c r="F61" s="42"/>
    </row>
    <row r="62" spans="1:6" x14ac:dyDescent="0.2">
      <c r="A62" s="21"/>
      <c r="B62" s="48">
        <v>41518</v>
      </c>
      <c r="C62" s="39">
        <v>2500000</v>
      </c>
      <c r="D62" s="38">
        <f t="shared" si="6"/>
        <v>12.4305112</v>
      </c>
      <c r="E62" s="39">
        <v>31076278</v>
      </c>
      <c r="F62" s="42"/>
    </row>
    <row r="63" spans="1:6" x14ac:dyDescent="0.2">
      <c r="A63" s="21"/>
      <c r="B63" s="48">
        <v>41548</v>
      </c>
      <c r="C63" s="39">
        <v>2050000</v>
      </c>
      <c r="D63" s="38">
        <f t="shared" si="6"/>
        <v>12.721198048780488</v>
      </c>
      <c r="E63" s="39">
        <v>26078456</v>
      </c>
      <c r="F63" s="42"/>
    </row>
    <row r="64" spans="1:6" x14ac:dyDescent="0.2">
      <c r="A64" s="21"/>
      <c r="B64" s="48">
        <v>41579</v>
      </c>
      <c r="C64" s="39">
        <v>1100000</v>
      </c>
      <c r="D64" s="38">
        <f t="shared" si="6"/>
        <v>11.774075454545455</v>
      </c>
      <c r="E64" s="39">
        <v>12951483</v>
      </c>
      <c r="F64" s="42"/>
    </row>
    <row r="65" spans="1:6" x14ac:dyDescent="0.2">
      <c r="A65" s="21"/>
      <c r="B65" s="67">
        <v>41609</v>
      </c>
      <c r="C65" s="68">
        <v>8850000</v>
      </c>
      <c r="D65" s="69">
        <f t="shared" si="6"/>
        <v>10.813202824858758</v>
      </c>
      <c r="E65" s="68">
        <v>95696845</v>
      </c>
      <c r="F65" s="42"/>
    </row>
    <row r="66" spans="1:6" x14ac:dyDescent="0.2">
      <c r="A66" s="21"/>
      <c r="B66" s="57">
        <v>2013</v>
      </c>
      <c r="C66" s="19">
        <f>C56+SUM(C60:C65)</f>
        <v>43912700</v>
      </c>
      <c r="D66" s="20">
        <f>E66/C66</f>
        <v>12.08349081245289</v>
      </c>
      <c r="E66" s="11">
        <f>E56+SUM(E60:E65)</f>
        <v>530618707</v>
      </c>
      <c r="F66" s="42"/>
    </row>
    <row r="67" spans="1:6" ht="13.5" thickBot="1" x14ac:dyDescent="0.25">
      <c r="A67" s="21"/>
      <c r="B67" s="76">
        <v>41640</v>
      </c>
      <c r="C67" s="77">
        <v>36950000</v>
      </c>
      <c r="D67" s="78">
        <f>E67/C67</f>
        <v>10.02485059864682</v>
      </c>
      <c r="E67" s="77">
        <v>370418229.62</v>
      </c>
      <c r="F67" s="42"/>
    </row>
    <row r="68" spans="1:6" s="4" customFormat="1" ht="25.5" customHeight="1" thickTop="1" x14ac:dyDescent="0.25">
      <c r="A68" s="1"/>
      <c r="B68" s="75" t="s">
        <v>5</v>
      </c>
      <c r="C68" s="65">
        <f>SUM(C60:C65)+C67</f>
        <v>60000000</v>
      </c>
      <c r="D68" s="66">
        <f>E68/C68</f>
        <v>10.632239193666667</v>
      </c>
      <c r="E68" s="65">
        <f>SUM(E60:E65)+E67</f>
        <v>637934351.62</v>
      </c>
      <c r="F68" s="40"/>
    </row>
    <row r="69" spans="1:6" x14ac:dyDescent="0.2">
      <c r="A69" s="79"/>
      <c r="B69" s="7"/>
      <c r="C69" s="7"/>
      <c r="D69" s="8"/>
      <c r="E69" s="81"/>
      <c r="F69" s="42"/>
    </row>
    <row r="70" spans="1:6" x14ac:dyDescent="0.2">
      <c r="A70" s="79"/>
      <c r="B70" s="82"/>
      <c r="C70" s="83"/>
      <c r="D70" s="84"/>
      <c r="E70" s="84"/>
      <c r="F70" s="80"/>
    </row>
    <row r="71" spans="1:6" s="4" customFormat="1" ht="31.5" customHeight="1" x14ac:dyDescent="0.25">
      <c r="A71" s="1"/>
      <c r="B71" s="96" t="s">
        <v>14</v>
      </c>
      <c r="C71" s="97"/>
      <c r="D71" s="97"/>
      <c r="E71" s="97"/>
      <c r="F71" s="40"/>
    </row>
    <row r="72" spans="1:6" ht="25.5" x14ac:dyDescent="0.2">
      <c r="A72" s="79"/>
      <c r="B72" s="46" t="s">
        <v>0</v>
      </c>
      <c r="C72" s="31" t="s">
        <v>3</v>
      </c>
      <c r="D72" s="31" t="s">
        <v>4</v>
      </c>
      <c r="E72" s="31" t="s">
        <v>8</v>
      </c>
      <c r="F72" s="79"/>
    </row>
    <row r="73" spans="1:6" x14ac:dyDescent="0.2">
      <c r="A73" s="79"/>
      <c r="B73" s="48">
        <v>41699</v>
      </c>
      <c r="C73" s="39">
        <v>9583100</v>
      </c>
      <c r="D73" s="38">
        <f t="shared" ref="D73" si="7">E73/C73</f>
        <v>10.355321660005634</v>
      </c>
      <c r="E73" s="39">
        <v>99236083</v>
      </c>
      <c r="F73" s="79"/>
    </row>
    <row r="74" spans="1:6" x14ac:dyDescent="0.2">
      <c r="A74" s="79"/>
      <c r="B74" s="50">
        <v>41730</v>
      </c>
      <c r="C74" s="44">
        <v>7672900</v>
      </c>
      <c r="D74" s="45">
        <f t="shared" ref="D74:D76" si="8">E74/C74</f>
        <v>11.430674581970312</v>
      </c>
      <c r="E74" s="44">
        <v>87706423</v>
      </c>
      <c r="F74" s="79"/>
    </row>
    <row r="75" spans="1:6" x14ac:dyDescent="0.2">
      <c r="A75" s="79"/>
      <c r="B75" s="50">
        <v>41760</v>
      </c>
      <c r="C75" s="44">
        <v>9021300</v>
      </c>
      <c r="D75" s="45">
        <f t="shared" si="8"/>
        <v>11.606909536319598</v>
      </c>
      <c r="E75" s="44">
        <v>104709413</v>
      </c>
      <c r="F75" s="79"/>
    </row>
    <row r="76" spans="1:6" x14ac:dyDescent="0.2">
      <c r="A76" s="79"/>
      <c r="B76" s="50">
        <v>41791</v>
      </c>
      <c r="C76" s="44">
        <v>2800000</v>
      </c>
      <c r="D76" s="45">
        <f t="shared" si="8"/>
        <v>11.560987857142857</v>
      </c>
      <c r="E76" s="44">
        <v>32370766</v>
      </c>
      <c r="F76" s="79"/>
    </row>
    <row r="77" spans="1:6" x14ac:dyDescent="0.2">
      <c r="A77" s="79"/>
      <c r="B77" s="50">
        <v>41821</v>
      </c>
      <c r="C77" s="44">
        <v>1170000</v>
      </c>
      <c r="D77" s="45">
        <f t="shared" ref="D77" si="9">E77/C77</f>
        <v>11.731699145299146</v>
      </c>
      <c r="E77" s="44">
        <v>13726088</v>
      </c>
      <c r="F77" s="79"/>
    </row>
    <row r="78" spans="1:6" x14ac:dyDescent="0.2">
      <c r="A78" s="79"/>
      <c r="B78" s="50">
        <v>41852</v>
      </c>
      <c r="C78" s="44">
        <v>0</v>
      </c>
      <c r="D78" s="45">
        <v>0</v>
      </c>
      <c r="E78" s="44">
        <v>0</v>
      </c>
      <c r="F78" s="79"/>
    </row>
    <row r="79" spans="1:6" x14ac:dyDescent="0.2">
      <c r="A79" s="79"/>
      <c r="B79" s="50">
        <v>41883</v>
      </c>
      <c r="C79" s="44">
        <v>0</v>
      </c>
      <c r="D79" s="45">
        <v>0</v>
      </c>
      <c r="E79" s="44">
        <v>0</v>
      </c>
      <c r="F79" s="79"/>
    </row>
    <row r="80" spans="1:6" x14ac:dyDescent="0.2">
      <c r="A80" s="79"/>
      <c r="B80" s="50">
        <v>41913</v>
      </c>
      <c r="C80" s="44">
        <v>11217300</v>
      </c>
      <c r="D80" s="45">
        <f t="shared" ref="D80:D81" si="10">E80/C80</f>
        <v>10.625993599172707</v>
      </c>
      <c r="E80" s="44">
        <v>119194958</v>
      </c>
      <c r="F80" s="79"/>
    </row>
    <row r="81" spans="1:6" x14ac:dyDescent="0.2">
      <c r="A81" s="79"/>
      <c r="B81" s="50">
        <v>41944</v>
      </c>
      <c r="C81" s="44">
        <v>1200000</v>
      </c>
      <c r="D81" s="45">
        <f t="shared" si="10"/>
        <v>10.315776666666666</v>
      </c>
      <c r="E81" s="44">
        <v>12378932</v>
      </c>
      <c r="F81" s="79"/>
    </row>
    <row r="82" spans="1:6" x14ac:dyDescent="0.2">
      <c r="A82" s="79"/>
      <c r="B82" s="67">
        <v>41974</v>
      </c>
      <c r="C82" s="85">
        <v>10347000</v>
      </c>
      <c r="D82" s="69">
        <f>E82/C82</f>
        <v>9.3638930124673827</v>
      </c>
      <c r="E82" s="85">
        <v>96888201</v>
      </c>
      <c r="F82" s="79"/>
    </row>
    <row r="83" spans="1:6" ht="13.5" thickBot="1" x14ac:dyDescent="0.25">
      <c r="A83" s="21"/>
      <c r="B83" s="86">
        <v>2014</v>
      </c>
      <c r="C83" s="87">
        <f>SUM(C67,C73:C82)</f>
        <v>89961600</v>
      </c>
      <c r="D83" s="88">
        <f>E83/C83</f>
        <v>10.411432140157578</v>
      </c>
      <c r="E83" s="89">
        <f>SUM(E67,E73:E82)</f>
        <v>936629093.62</v>
      </c>
      <c r="F83" s="42"/>
    </row>
    <row r="84" spans="1:6" s="4" customFormat="1" ht="25.5" customHeight="1" thickTop="1" x14ac:dyDescent="0.25">
      <c r="A84" s="1"/>
      <c r="B84" s="73" t="s">
        <v>5</v>
      </c>
      <c r="C84" s="74">
        <f>SUM(C73:C82)</f>
        <v>53011600</v>
      </c>
      <c r="D84" s="90">
        <f>E84/C84</f>
        <v>10.680886145673776</v>
      </c>
      <c r="E84" s="74">
        <f>SUM(E73:E82)</f>
        <v>566210864</v>
      </c>
      <c r="F84" s="40"/>
    </row>
    <row r="85" spans="1:6" x14ac:dyDescent="0.2">
      <c r="A85" s="79"/>
      <c r="B85" s="7"/>
      <c r="C85" s="83"/>
      <c r="D85" s="81"/>
      <c r="E85" s="81"/>
      <c r="F85" s="42"/>
    </row>
    <row r="86" spans="1:6" x14ac:dyDescent="0.2">
      <c r="A86" s="79"/>
      <c r="B86" s="7"/>
      <c r="C86" s="7"/>
      <c r="D86" s="8"/>
      <c r="E86" s="81"/>
      <c r="F86" s="42"/>
    </row>
    <row r="87" spans="1:6" s="4" customFormat="1" ht="31.5" customHeight="1" x14ac:dyDescent="0.25">
      <c r="A87" s="1"/>
      <c r="B87" s="96" t="s">
        <v>15</v>
      </c>
      <c r="C87" s="97"/>
      <c r="D87" s="97"/>
      <c r="E87" s="97"/>
      <c r="F87" s="40"/>
    </row>
    <row r="88" spans="1:6" ht="25.5" x14ac:dyDescent="0.2">
      <c r="A88" s="79"/>
      <c r="B88" s="46" t="s">
        <v>0</v>
      </c>
      <c r="C88" s="31" t="s">
        <v>3</v>
      </c>
      <c r="D88" s="31" t="s">
        <v>4</v>
      </c>
      <c r="E88" s="31" t="s">
        <v>8</v>
      </c>
      <c r="F88" s="79"/>
    </row>
    <row r="89" spans="1:6" x14ac:dyDescent="0.2">
      <c r="A89" s="79"/>
      <c r="B89" s="48">
        <v>42005</v>
      </c>
      <c r="C89" s="39">
        <v>5786300</v>
      </c>
      <c r="D89" s="38">
        <f t="shared" ref="D89" si="11">E89/C89</f>
        <v>9.4601249503136717</v>
      </c>
      <c r="E89" s="39">
        <v>54739121</v>
      </c>
      <c r="F89" s="79"/>
    </row>
    <row r="90" spans="1:6" x14ac:dyDescent="0.2">
      <c r="A90" s="79"/>
      <c r="B90" s="48">
        <v>42036</v>
      </c>
      <c r="C90" s="39">
        <v>1000000</v>
      </c>
      <c r="D90" s="38">
        <v>8.9700000000000006</v>
      </c>
      <c r="E90" s="39">
        <v>8969874</v>
      </c>
      <c r="F90" s="79"/>
    </row>
    <row r="91" spans="1:6" x14ac:dyDescent="0.2">
      <c r="A91" s="79"/>
      <c r="B91" s="48">
        <v>42064</v>
      </c>
      <c r="C91" s="39">
        <v>0</v>
      </c>
      <c r="D91" s="38">
        <v>0</v>
      </c>
      <c r="E91" s="39">
        <v>0</v>
      </c>
      <c r="F91" s="79"/>
    </row>
    <row r="92" spans="1:6" x14ac:dyDescent="0.2">
      <c r="A92" s="79"/>
      <c r="B92" s="48">
        <v>42095</v>
      </c>
      <c r="C92" s="39">
        <v>0</v>
      </c>
      <c r="D92" s="38">
        <v>0</v>
      </c>
      <c r="E92" s="39">
        <v>0</v>
      </c>
      <c r="F92" s="79"/>
    </row>
    <row r="93" spans="1:6" x14ac:dyDescent="0.2">
      <c r="A93" s="79"/>
      <c r="B93" s="48">
        <v>42125</v>
      </c>
      <c r="C93" s="39">
        <v>1800000</v>
      </c>
      <c r="D93" s="38">
        <v>11.59</v>
      </c>
      <c r="E93" s="39">
        <v>20861805.199999999</v>
      </c>
      <c r="F93" s="79"/>
    </row>
    <row r="94" spans="1:6" x14ac:dyDescent="0.2">
      <c r="A94" s="79"/>
      <c r="B94" s="48">
        <v>42156</v>
      </c>
      <c r="C94" s="39">
        <v>8434100</v>
      </c>
      <c r="D94" s="38">
        <v>11.65</v>
      </c>
      <c r="E94" s="39">
        <v>98269330</v>
      </c>
      <c r="F94" s="79"/>
    </row>
    <row r="95" spans="1:6" x14ac:dyDescent="0.2">
      <c r="A95" s="79"/>
      <c r="B95" s="67">
        <v>42186</v>
      </c>
      <c r="C95" s="68">
        <v>9167000</v>
      </c>
      <c r="D95" s="69">
        <v>11.34</v>
      </c>
      <c r="E95" s="68">
        <v>103952806.06</v>
      </c>
      <c r="F95" s="79"/>
    </row>
    <row r="96" spans="1:6" ht="13.5" thickBot="1" x14ac:dyDescent="0.25">
      <c r="A96" s="21"/>
      <c r="B96" s="86">
        <v>2015</v>
      </c>
      <c r="C96" s="87">
        <f>SUM(C89:C95)</f>
        <v>26187400</v>
      </c>
      <c r="D96" s="88">
        <f>E96/C96</f>
        <v>10.95156205885273</v>
      </c>
      <c r="E96" s="91">
        <f>SUM(E89:E95)</f>
        <v>286792936.25999999</v>
      </c>
      <c r="F96" s="42"/>
    </row>
    <row r="97" spans="1:6" s="4" customFormat="1" ht="25.5" customHeight="1" thickTop="1" x14ac:dyDescent="0.25">
      <c r="A97" s="1"/>
      <c r="B97" s="73" t="s">
        <v>5</v>
      </c>
      <c r="C97" s="74">
        <f>SUM(C89:C95)</f>
        <v>26187400</v>
      </c>
      <c r="D97" s="90">
        <f>E97/C97</f>
        <v>10.95156205885273</v>
      </c>
      <c r="E97" s="74">
        <f>SUM(E89:E95)</f>
        <v>286792936.25999999</v>
      </c>
      <c r="F97" s="40"/>
    </row>
    <row r="98" spans="1:6" x14ac:dyDescent="0.2">
      <c r="A98" s="79"/>
      <c r="B98" s="7"/>
      <c r="C98" s="83"/>
      <c r="D98" s="81"/>
      <c r="E98" s="81"/>
      <c r="F98" s="42"/>
    </row>
    <row r="99" spans="1:6" x14ac:dyDescent="0.2">
      <c r="A99" s="79"/>
      <c r="B99" s="7"/>
      <c r="C99" s="7"/>
      <c r="D99" s="8"/>
      <c r="E99" s="81"/>
      <c r="F99" s="42"/>
    </row>
    <row r="100" spans="1:6" ht="32.25" customHeight="1" x14ac:dyDescent="0.2">
      <c r="A100" s="1"/>
      <c r="B100" s="96" t="s">
        <v>16</v>
      </c>
      <c r="C100" s="97"/>
      <c r="D100" s="97"/>
      <c r="E100" s="97"/>
      <c r="F100" s="40"/>
    </row>
    <row r="101" spans="1:6" ht="25.5" x14ac:dyDescent="0.2">
      <c r="A101" s="79"/>
      <c r="B101" s="46" t="s">
        <v>0</v>
      </c>
      <c r="C101" s="31" t="s">
        <v>3</v>
      </c>
      <c r="D101" s="31" t="s">
        <v>4</v>
      </c>
      <c r="E101" s="31" t="s">
        <v>8</v>
      </c>
      <c r="F101" s="79"/>
    </row>
    <row r="102" spans="1:6" x14ac:dyDescent="0.2">
      <c r="A102" s="79"/>
      <c r="B102" s="48">
        <v>43647</v>
      </c>
      <c r="C102" s="39">
        <v>1962800</v>
      </c>
      <c r="D102" s="38">
        <f t="shared" ref="D102:D103" si="12">E102/C102</f>
        <v>38.450092225392297</v>
      </c>
      <c r="E102" s="39">
        <v>75469841.019999996</v>
      </c>
      <c r="F102" s="79"/>
    </row>
    <row r="103" spans="1:6" x14ac:dyDescent="0.2">
      <c r="A103" s="79"/>
      <c r="B103" s="48">
        <v>43831</v>
      </c>
      <c r="C103" s="39">
        <v>2200000</v>
      </c>
      <c r="D103" s="38">
        <f t="shared" si="12"/>
        <v>44.542418181818185</v>
      </c>
      <c r="E103" s="39">
        <v>97993320</v>
      </c>
      <c r="F103" s="79"/>
    </row>
    <row r="104" spans="1:6" hidden="1" x14ac:dyDescent="0.2">
      <c r="A104" s="79"/>
      <c r="B104" s="48"/>
      <c r="C104" s="39"/>
      <c r="D104" s="38"/>
      <c r="E104" s="39"/>
      <c r="F104" s="79"/>
    </row>
    <row r="105" spans="1:6" hidden="1" x14ac:dyDescent="0.2">
      <c r="A105" s="79"/>
      <c r="B105" s="48"/>
      <c r="C105" s="39"/>
      <c r="D105" s="38"/>
      <c r="E105" s="39"/>
      <c r="F105" s="79"/>
    </row>
    <row r="106" spans="1:6" hidden="1" x14ac:dyDescent="0.2">
      <c r="A106" s="79"/>
      <c r="B106" s="48"/>
      <c r="C106" s="39"/>
      <c r="D106" s="38"/>
      <c r="E106" s="39"/>
      <c r="F106" s="79"/>
    </row>
    <row r="107" spans="1:6" hidden="1" x14ac:dyDescent="0.2">
      <c r="A107" s="79"/>
      <c r="B107" s="48"/>
      <c r="C107" s="39"/>
      <c r="D107" s="38"/>
      <c r="E107" s="39"/>
      <c r="F107" s="79"/>
    </row>
    <row r="108" spans="1:6" hidden="1" x14ac:dyDescent="0.2">
      <c r="A108" s="79"/>
      <c r="B108" s="67"/>
      <c r="C108" s="68"/>
      <c r="D108" s="69"/>
      <c r="E108" s="68"/>
      <c r="F108" s="79"/>
    </row>
    <row r="109" spans="1:6" ht="13.5" thickBot="1" x14ac:dyDescent="0.25">
      <c r="A109" s="21"/>
      <c r="B109" s="53">
        <v>2019</v>
      </c>
      <c r="C109" s="12">
        <f>SUM(C102:C108)</f>
        <v>4162800</v>
      </c>
      <c r="D109" s="13">
        <f>E109/C109</f>
        <v>41.669828245411736</v>
      </c>
      <c r="E109" s="93">
        <f>SUM(E102:E108)</f>
        <v>173463161.01999998</v>
      </c>
      <c r="F109" s="42"/>
    </row>
    <row r="110" spans="1:6" ht="22.5" customHeight="1" thickTop="1" x14ac:dyDescent="0.2">
      <c r="A110" s="1"/>
      <c r="B110" s="73" t="s">
        <v>5</v>
      </c>
      <c r="C110" s="74">
        <f>SUM(C102:C108)</f>
        <v>4162800</v>
      </c>
      <c r="D110" s="90">
        <f>E110/C110</f>
        <v>41.669828245411736</v>
      </c>
      <c r="E110" s="74">
        <f>SUM(E102:E108)</f>
        <v>173463161.01999998</v>
      </c>
      <c r="F110" s="40"/>
    </row>
    <row r="111" spans="1:6" x14ac:dyDescent="0.2">
      <c r="A111" s="1"/>
      <c r="B111" s="7"/>
      <c r="C111" s="7"/>
      <c r="D111" s="8"/>
      <c r="E111" s="81"/>
      <c r="F111" s="40"/>
    </row>
    <row r="112" spans="1:6" x14ac:dyDescent="0.2">
      <c r="A112" s="1"/>
      <c r="B112" s="7"/>
      <c r="C112" s="7"/>
      <c r="D112" s="8"/>
      <c r="E112" s="81"/>
      <c r="F112" s="40"/>
    </row>
    <row r="113" spans="1:6" ht="34.5" customHeight="1" x14ac:dyDescent="0.2">
      <c r="A113" s="1"/>
      <c r="B113" s="96" t="s">
        <v>17</v>
      </c>
      <c r="C113" s="97"/>
      <c r="D113" s="97"/>
      <c r="E113" s="97"/>
      <c r="F113" s="40"/>
    </row>
    <row r="114" spans="1:6" ht="25.5" x14ac:dyDescent="0.2">
      <c r="A114" s="1"/>
      <c r="B114" s="46" t="s">
        <v>0</v>
      </c>
      <c r="C114" s="31" t="s">
        <v>3</v>
      </c>
      <c r="D114" s="31" t="s">
        <v>4</v>
      </c>
      <c r="E114" s="31" t="s">
        <v>8</v>
      </c>
      <c r="F114" s="40"/>
    </row>
    <row r="115" spans="1:6" x14ac:dyDescent="0.2">
      <c r="A115" s="1"/>
      <c r="B115" s="48">
        <v>43891</v>
      </c>
      <c r="C115" s="39">
        <v>3560000</v>
      </c>
      <c r="D115" s="38">
        <f>IFERROR(E115/C115,0)</f>
        <v>39.724696682584266</v>
      </c>
      <c r="E115" s="39">
        <v>141419920.19</v>
      </c>
      <c r="F115" s="40"/>
    </row>
    <row r="116" spans="1:6" x14ac:dyDescent="0.2">
      <c r="A116" s="1"/>
      <c r="B116" s="48">
        <v>43922</v>
      </c>
      <c r="C116" s="39">
        <v>310900</v>
      </c>
      <c r="D116" s="38">
        <f t="shared" ref="D116:D120" si="13">IFERROR(E116/C116,0)</f>
        <v>36.828851720810547</v>
      </c>
      <c r="E116" s="39">
        <v>11450090</v>
      </c>
      <c r="F116" s="40"/>
    </row>
    <row r="117" spans="1:6" x14ac:dyDescent="0.2">
      <c r="A117" s="1"/>
      <c r="B117" s="48">
        <f t="shared" ref="B117:B124" si="14">EDATE(B116,1)</f>
        <v>43952</v>
      </c>
      <c r="C117" s="39">
        <v>0</v>
      </c>
      <c r="D117" s="38">
        <f t="shared" si="13"/>
        <v>0</v>
      </c>
      <c r="E117" s="39">
        <v>0</v>
      </c>
      <c r="F117" s="40"/>
    </row>
    <row r="118" spans="1:6" x14ac:dyDescent="0.2">
      <c r="A118" s="1"/>
      <c r="B118" s="48">
        <f t="shared" si="14"/>
        <v>43983</v>
      </c>
      <c r="C118" s="39">
        <v>0</v>
      </c>
      <c r="D118" s="38">
        <f t="shared" si="13"/>
        <v>0</v>
      </c>
      <c r="E118" s="39">
        <v>0</v>
      </c>
      <c r="F118" s="40"/>
    </row>
    <row r="119" spans="1:6" x14ac:dyDescent="0.2">
      <c r="A119" s="1"/>
      <c r="B119" s="48">
        <f t="shared" si="14"/>
        <v>44013</v>
      </c>
      <c r="C119" s="39">
        <v>0</v>
      </c>
      <c r="D119" s="38">
        <f t="shared" si="13"/>
        <v>0</v>
      </c>
      <c r="E119" s="39">
        <v>0</v>
      </c>
      <c r="F119" s="40"/>
    </row>
    <row r="120" spans="1:6" x14ac:dyDescent="0.2">
      <c r="A120" s="1"/>
      <c r="B120" s="48">
        <f t="shared" si="14"/>
        <v>44044</v>
      </c>
      <c r="C120" s="39">
        <v>0</v>
      </c>
      <c r="D120" s="38">
        <f t="shared" si="13"/>
        <v>0</v>
      </c>
      <c r="E120" s="39">
        <v>0</v>
      </c>
      <c r="F120" s="40"/>
    </row>
    <row r="121" spans="1:6" x14ac:dyDescent="0.2">
      <c r="A121" s="1"/>
      <c r="B121" s="48">
        <f t="shared" si="14"/>
        <v>44075</v>
      </c>
      <c r="C121" s="39">
        <v>1958200</v>
      </c>
      <c r="D121" s="38">
        <v>56.361289960167504</v>
      </c>
      <c r="E121" s="39">
        <v>110366678</v>
      </c>
      <c r="F121" s="40"/>
    </row>
    <row r="122" spans="1:6" x14ac:dyDescent="0.2">
      <c r="A122" s="1"/>
      <c r="B122" s="48">
        <f t="shared" si="14"/>
        <v>44105</v>
      </c>
      <c r="C122" s="39">
        <v>2230000</v>
      </c>
      <c r="D122" s="38">
        <v>54.911604484304931</v>
      </c>
      <c r="E122" s="39">
        <v>122452878</v>
      </c>
      <c r="F122" s="40"/>
    </row>
    <row r="123" spans="1:6" x14ac:dyDescent="0.2">
      <c r="A123" s="1"/>
      <c r="B123" s="48">
        <f t="shared" si="14"/>
        <v>44136</v>
      </c>
      <c r="C123" s="39">
        <v>2660000</v>
      </c>
      <c r="D123" s="38">
        <v>55.012610150375941</v>
      </c>
      <c r="E123" s="39">
        <v>146333543</v>
      </c>
      <c r="F123" s="40"/>
    </row>
    <row r="124" spans="1:6" x14ac:dyDescent="0.2">
      <c r="A124" s="1"/>
      <c r="B124" s="48">
        <f t="shared" si="14"/>
        <v>44166</v>
      </c>
      <c r="C124" s="39">
        <v>2800000</v>
      </c>
      <c r="D124" s="38">
        <v>59.832134285714282</v>
      </c>
      <c r="E124" s="39">
        <v>167529976</v>
      </c>
      <c r="F124" s="40"/>
    </row>
    <row r="125" spans="1:6" ht="13.5" thickBot="1" x14ac:dyDescent="0.25">
      <c r="A125" s="1"/>
      <c r="B125" s="53">
        <v>2020</v>
      </c>
      <c r="C125" s="12">
        <f>SUM(C115:C124)</f>
        <v>13519100</v>
      </c>
      <c r="D125" s="13">
        <f>E125/C125</f>
        <v>51.745536699188563</v>
      </c>
      <c r="E125" s="93">
        <f>SUM(E115:E124)</f>
        <v>699553085.19000006</v>
      </c>
      <c r="F125" s="40"/>
    </row>
    <row r="126" spans="1:6" ht="13.5" thickTop="1" x14ac:dyDescent="0.2">
      <c r="A126" s="1"/>
      <c r="B126" s="48">
        <f>EDATE(B124,1)</f>
        <v>44197</v>
      </c>
      <c r="C126" s="39">
        <v>2694700</v>
      </c>
      <c r="D126" s="38">
        <v>59.985810665380193</v>
      </c>
      <c r="E126" s="39">
        <v>161643764</v>
      </c>
      <c r="F126" s="40"/>
    </row>
    <row r="127" spans="1:6" x14ac:dyDescent="0.2">
      <c r="A127" s="1"/>
      <c r="B127" s="48">
        <f>EDATE(B126,1)</f>
        <v>44228</v>
      </c>
      <c r="C127" s="39">
        <v>400000</v>
      </c>
      <c r="D127" s="38">
        <v>61.371332500000001</v>
      </c>
      <c r="E127" s="39">
        <v>24548533</v>
      </c>
      <c r="F127" s="40"/>
    </row>
    <row r="128" spans="1:6" ht="13.5" thickBot="1" x14ac:dyDescent="0.25">
      <c r="A128" s="1"/>
      <c r="B128" s="53">
        <v>2021</v>
      </c>
      <c r="C128" s="12">
        <f>SUM(C126:C127)</f>
        <v>3094700</v>
      </c>
      <c r="D128" s="13">
        <f>E128/C128</f>
        <v>60.164893850777133</v>
      </c>
      <c r="E128" s="93">
        <f>SUM(E126:E127)</f>
        <v>186192297</v>
      </c>
      <c r="F128" s="40"/>
    </row>
    <row r="129" spans="1:6" ht="22.5" customHeight="1" thickTop="1" x14ac:dyDescent="0.2">
      <c r="A129" s="1"/>
      <c r="B129" s="73" t="s">
        <v>5</v>
      </c>
      <c r="C129" s="74">
        <f>C125+C128</f>
        <v>16613800</v>
      </c>
      <c r="D129" s="90">
        <f>E129/C129</f>
        <v>53.313834414161725</v>
      </c>
      <c r="E129" s="74">
        <f>E128+E125</f>
        <v>885745382.19000006</v>
      </c>
      <c r="F129" s="40"/>
    </row>
    <row r="130" spans="1:6" x14ac:dyDescent="0.2">
      <c r="A130" s="1"/>
      <c r="B130" s="7"/>
      <c r="C130" s="7"/>
      <c r="D130" s="8"/>
      <c r="E130" s="81"/>
      <c r="F130" s="40"/>
    </row>
    <row r="131" spans="1:6" ht="34.5" customHeight="1" x14ac:dyDescent="0.2">
      <c r="A131" s="1"/>
      <c r="B131" s="96" t="s">
        <v>20</v>
      </c>
      <c r="C131" s="97"/>
      <c r="D131" s="97"/>
      <c r="E131" s="97"/>
      <c r="F131" s="40"/>
    </row>
    <row r="132" spans="1:6" ht="25.5" x14ac:dyDescent="0.2">
      <c r="A132" s="79"/>
      <c r="B132" s="46" t="s">
        <v>0</v>
      </c>
      <c r="C132" s="31" t="s">
        <v>3</v>
      </c>
      <c r="D132" s="31" t="s">
        <v>4</v>
      </c>
      <c r="E132" s="31" t="s">
        <v>8</v>
      </c>
      <c r="F132" s="42"/>
    </row>
    <row r="133" spans="1:6" x14ac:dyDescent="0.2">
      <c r="A133" s="1"/>
      <c r="B133" s="94" t="s">
        <v>18</v>
      </c>
      <c r="C133" s="39">
        <v>9645000</v>
      </c>
      <c r="D133" s="38">
        <v>18.220988266459305</v>
      </c>
      <c r="E133" s="39">
        <v>175741431.82999998</v>
      </c>
      <c r="F133" s="40"/>
    </row>
    <row r="134" spans="1:6" x14ac:dyDescent="0.2">
      <c r="A134" s="1"/>
      <c r="B134" s="48" t="s">
        <v>19</v>
      </c>
      <c r="C134" s="39">
        <v>5505000</v>
      </c>
      <c r="D134" s="38">
        <v>18.381022343324251</v>
      </c>
      <c r="E134" s="39">
        <v>101187528</v>
      </c>
      <c r="F134" s="40"/>
    </row>
    <row r="135" spans="1:6" x14ac:dyDescent="0.2">
      <c r="A135" s="1"/>
      <c r="B135" s="48" t="s">
        <v>23</v>
      </c>
      <c r="C135" s="39">
        <v>9600000</v>
      </c>
      <c r="D135" s="38">
        <v>15.919078938775131</v>
      </c>
      <c r="E135" s="39">
        <v>167070457.12</v>
      </c>
      <c r="F135" s="40"/>
    </row>
    <row r="136" spans="1:6" x14ac:dyDescent="0.2">
      <c r="A136" s="1"/>
      <c r="B136" s="48" t="s">
        <v>22</v>
      </c>
      <c r="C136" s="39">
        <v>5885300</v>
      </c>
      <c r="D136" s="38">
        <v>16.764827359692795</v>
      </c>
      <c r="E136" s="39">
        <v>98666038.460000008</v>
      </c>
      <c r="F136" s="40"/>
    </row>
    <row r="137" spans="1:6" ht="13.5" thickBot="1" x14ac:dyDescent="0.25">
      <c r="A137" s="1"/>
      <c r="B137" s="53">
        <v>2021</v>
      </c>
      <c r="C137" s="12">
        <f>SUM(C133:C136)</f>
        <v>30635300</v>
      </c>
      <c r="D137" s="13">
        <f>E137/C137</f>
        <v>17.713730742313604</v>
      </c>
      <c r="E137" s="93">
        <f>SUM(E133:E136)</f>
        <v>542665455.40999997</v>
      </c>
      <c r="F137" s="40"/>
    </row>
    <row r="138" spans="1:6" ht="13.5" thickTop="1" x14ac:dyDescent="0.2">
      <c r="A138" s="1"/>
      <c r="B138" s="48" t="s">
        <v>24</v>
      </c>
      <c r="C138" s="39">
        <v>2608235</v>
      </c>
      <c r="D138" s="38">
        <v>14.608626164108321</v>
      </c>
      <c r="E138" s="39">
        <v>38104802.899999999</v>
      </c>
      <c r="F138" s="40"/>
    </row>
    <row r="139" spans="1:6" x14ac:dyDescent="0.2">
      <c r="A139" s="1"/>
      <c r="B139" s="48" t="s">
        <v>25</v>
      </c>
      <c r="C139" s="39">
        <v>49556465</v>
      </c>
      <c r="D139" s="38">
        <v>14.276477604284327</v>
      </c>
      <c r="E139" s="39">
        <v>707491762.72000015</v>
      </c>
      <c r="F139" s="40"/>
    </row>
    <row r="140" spans="1:6" ht="13.5" thickBot="1" x14ac:dyDescent="0.25">
      <c r="A140" s="1"/>
      <c r="B140" s="53">
        <v>2022</v>
      </c>
      <c r="C140" s="12">
        <f>SUM(C138:C139)</f>
        <v>52164700</v>
      </c>
      <c r="D140" s="13">
        <f>E140/C140</f>
        <v>14.293124768665402</v>
      </c>
      <c r="E140" s="93">
        <f>SUM(E138:E139)</f>
        <v>745596565.62000012</v>
      </c>
      <c r="F140" s="40"/>
    </row>
    <row r="141" spans="1:6" ht="13.5" thickTop="1" x14ac:dyDescent="0.2">
      <c r="A141" s="1"/>
      <c r="B141" s="7"/>
      <c r="C141" s="7"/>
      <c r="D141" s="8"/>
      <c r="E141" s="81"/>
      <c r="F141" s="40"/>
    </row>
    <row r="142" spans="1:6" ht="34.5" customHeight="1" x14ac:dyDescent="0.2">
      <c r="A142" s="1"/>
      <c r="B142" s="96" t="s">
        <v>27</v>
      </c>
      <c r="C142" s="97"/>
      <c r="D142" s="97"/>
      <c r="E142" s="97"/>
      <c r="F142" s="40"/>
    </row>
    <row r="143" spans="1:6" ht="25.5" x14ac:dyDescent="0.2">
      <c r="A143" s="79"/>
      <c r="B143" s="46" t="s">
        <v>0</v>
      </c>
      <c r="C143" s="31" t="s">
        <v>3</v>
      </c>
      <c r="D143" s="31" t="s">
        <v>4</v>
      </c>
      <c r="E143" s="31" t="s">
        <v>8</v>
      </c>
      <c r="F143" s="42"/>
    </row>
    <row r="144" spans="1:6" x14ac:dyDescent="0.2">
      <c r="A144" s="1"/>
      <c r="B144" s="48" t="s">
        <v>26</v>
      </c>
      <c r="C144" s="39">
        <v>16740000</v>
      </c>
      <c r="D144" s="38">
        <v>15.001643428912784</v>
      </c>
      <c r="E144" s="39">
        <v>251127511</v>
      </c>
      <c r="F144" s="40"/>
    </row>
    <row r="145" spans="1:6" x14ac:dyDescent="0.2">
      <c r="A145" s="1"/>
      <c r="B145" s="48" t="s">
        <v>28</v>
      </c>
      <c r="C145" s="39">
        <v>28480000</v>
      </c>
      <c r="D145" s="38">
        <v>14.979454847612361</v>
      </c>
      <c r="E145" s="39">
        <v>426614874.06</v>
      </c>
      <c r="F145" s="40"/>
    </row>
    <row r="146" spans="1:6" x14ac:dyDescent="0.2">
      <c r="A146" s="1"/>
      <c r="B146" s="48" t="s">
        <v>29</v>
      </c>
      <c r="C146" s="39">
        <v>43000000</v>
      </c>
      <c r="D146" s="38">
        <v>11.994104325581395</v>
      </c>
      <c r="E146" s="39">
        <v>515746486</v>
      </c>
      <c r="F146" s="40"/>
    </row>
    <row r="147" spans="1:6" x14ac:dyDescent="0.2">
      <c r="A147" s="1"/>
      <c r="B147" s="48" t="s">
        <v>30</v>
      </c>
      <c r="C147" s="39">
        <v>25064200</v>
      </c>
      <c r="D147" s="38">
        <v>12.180009587778585</v>
      </c>
      <c r="E147" s="39">
        <v>305282196.31</v>
      </c>
      <c r="F147" s="40"/>
    </row>
    <row r="148" spans="1:6" x14ac:dyDescent="0.2">
      <c r="A148" s="1"/>
      <c r="B148" s="48" t="s">
        <v>31</v>
      </c>
      <c r="C148" s="39">
        <v>52639500</v>
      </c>
      <c r="D148" s="38">
        <v>10.707141648381899</v>
      </c>
      <c r="E148" s="39">
        <v>563618582.80000007</v>
      </c>
      <c r="F148" s="40"/>
    </row>
    <row r="149" spans="1:6" ht="13.5" thickBot="1" x14ac:dyDescent="0.25">
      <c r="A149" s="1"/>
      <c r="B149" s="53">
        <v>2022</v>
      </c>
      <c r="C149" s="12">
        <f>SUM(C144:C148)</f>
        <v>165923700</v>
      </c>
      <c r="D149" s="13">
        <f>E149/C149</f>
        <v>12.429747228213932</v>
      </c>
      <c r="E149" s="93">
        <f>SUM(E144:E148)</f>
        <v>2062389650.1700001</v>
      </c>
      <c r="F149" s="40"/>
    </row>
    <row r="150" spans="1:6" ht="13.5" thickTop="1" x14ac:dyDescent="0.2">
      <c r="A150" s="1"/>
      <c r="B150" s="7"/>
      <c r="C150" s="7"/>
      <c r="D150" s="8"/>
      <c r="E150" s="81"/>
      <c r="F150" s="40"/>
    </row>
    <row r="151" spans="1:6" ht="67.5" x14ac:dyDescent="0.2">
      <c r="A151" s="1"/>
      <c r="B151" s="95" t="s">
        <v>21</v>
      </c>
      <c r="C151" s="7"/>
      <c r="D151" s="8"/>
      <c r="E151" s="81"/>
      <c r="F151" s="40"/>
    </row>
    <row r="152" spans="1:6" x14ac:dyDescent="0.2">
      <c r="A152" s="1"/>
      <c r="B152" s="7"/>
      <c r="C152" s="7"/>
      <c r="D152" s="8"/>
      <c r="E152" s="81"/>
      <c r="F152" s="40"/>
    </row>
    <row r="153" spans="1:6" x14ac:dyDescent="0.2">
      <c r="A153" s="1"/>
      <c r="B153" s="7"/>
      <c r="C153" s="7"/>
      <c r="D153" s="8"/>
      <c r="E153" s="81"/>
      <c r="F153" s="40"/>
    </row>
    <row r="154" spans="1:6" x14ac:dyDescent="0.2">
      <c r="A154" s="1"/>
      <c r="B154" s="7"/>
      <c r="C154" s="7"/>
      <c r="D154" s="8"/>
      <c r="E154" s="81"/>
      <c r="F154" s="40"/>
    </row>
    <row r="155" spans="1:6" x14ac:dyDescent="0.2">
      <c r="A155" s="1"/>
      <c r="B155" s="7"/>
      <c r="C155" s="7"/>
      <c r="D155" s="8"/>
      <c r="E155" s="81"/>
      <c r="F155" s="40"/>
    </row>
    <row r="156" spans="1:6" x14ac:dyDescent="0.2">
      <c r="A156" s="1"/>
      <c r="B156" s="7"/>
      <c r="C156" s="7"/>
      <c r="D156" s="8"/>
      <c r="E156" s="81"/>
      <c r="F156" s="40"/>
    </row>
    <row r="157" spans="1:6" x14ac:dyDescent="0.2">
      <c r="A157" s="1"/>
      <c r="B157" s="7"/>
      <c r="C157" s="7"/>
      <c r="D157" s="8"/>
      <c r="E157" s="81"/>
      <c r="F157" s="40"/>
    </row>
    <row r="158" spans="1:6" x14ac:dyDescent="0.2">
      <c r="A158" s="1"/>
      <c r="B158" s="7"/>
      <c r="C158" s="7"/>
      <c r="D158" s="8"/>
      <c r="E158" s="81"/>
      <c r="F158" s="40"/>
    </row>
    <row r="159" spans="1:6" x14ac:dyDescent="0.2">
      <c r="A159" s="1"/>
      <c r="B159" s="7"/>
      <c r="C159" s="7"/>
      <c r="D159" s="8"/>
      <c r="E159" s="81"/>
      <c r="F159" s="40"/>
    </row>
    <row r="160" spans="1:6" x14ac:dyDescent="0.2">
      <c r="A160" s="1"/>
      <c r="B160" s="7"/>
      <c r="C160" s="7"/>
      <c r="D160" s="8"/>
      <c r="E160" s="81"/>
      <c r="F160" s="40"/>
    </row>
    <row r="161" spans="1:6" x14ac:dyDescent="0.2">
      <c r="A161" s="1"/>
      <c r="B161" s="7"/>
      <c r="C161" s="7"/>
      <c r="D161" s="8"/>
      <c r="E161" s="81"/>
      <c r="F161" s="40"/>
    </row>
    <row r="162" spans="1:6" x14ac:dyDescent="0.2">
      <c r="A162" s="1"/>
      <c r="B162" s="7"/>
      <c r="C162" s="7"/>
      <c r="D162" s="8"/>
      <c r="E162" s="81"/>
      <c r="F162" s="40"/>
    </row>
    <row r="163" spans="1:6" x14ac:dyDescent="0.2">
      <c r="A163" s="1"/>
      <c r="B163" s="7"/>
      <c r="C163" s="7"/>
      <c r="D163" s="8"/>
      <c r="E163" s="81"/>
      <c r="F163" s="40"/>
    </row>
    <row r="164" spans="1:6" x14ac:dyDescent="0.2">
      <c r="A164" s="1"/>
      <c r="B164" s="7"/>
      <c r="C164" s="7"/>
      <c r="D164" s="8"/>
      <c r="E164" s="81"/>
      <c r="F164" s="40"/>
    </row>
    <row r="165" spans="1:6" x14ac:dyDescent="0.2">
      <c r="A165" s="1"/>
      <c r="B165" s="7"/>
      <c r="C165" s="7"/>
      <c r="D165" s="8"/>
      <c r="E165" s="81"/>
      <c r="F165" s="40"/>
    </row>
    <row r="166" spans="1:6" x14ac:dyDescent="0.2">
      <c r="A166" s="1"/>
      <c r="B166" s="7"/>
      <c r="C166" s="7"/>
      <c r="D166" s="8"/>
      <c r="E166" s="81"/>
      <c r="F166" s="40"/>
    </row>
    <row r="167" spans="1:6" x14ac:dyDescent="0.2">
      <c r="A167" s="1"/>
      <c r="B167" s="7"/>
      <c r="C167" s="7"/>
      <c r="D167" s="8"/>
      <c r="E167" s="81"/>
      <c r="F167" s="40"/>
    </row>
  </sheetData>
  <mergeCells count="11">
    <mergeCell ref="B71:E71"/>
    <mergeCell ref="B6:E6"/>
    <mergeCell ref="B18:E18"/>
    <mergeCell ref="B36:E36"/>
    <mergeCell ref="B52:E52"/>
    <mergeCell ref="B58:E58"/>
    <mergeCell ref="B142:E142"/>
    <mergeCell ref="B131:E131"/>
    <mergeCell ref="B113:E113"/>
    <mergeCell ref="B100:E100"/>
    <mergeCell ref="B87:E87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&amp;C&amp;1#&amp;"Calibri"&amp;10&amp;K000000INFORMAÇÃO INTERNA – INTERNAL INFORMATION</oddFooter>
  </headerFooter>
  <ignoredErrors>
    <ignoredError sqref="D44:D45 D48:D50 D56 D24:D34 D12:D16 D66:D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19.4-recompras</vt:lpstr>
      <vt:lpstr>'19.4-recompras'!Area_de_impressao</vt:lpstr>
    </vt:vector>
  </TitlesOfParts>
  <Company>BMFBovespa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BMFBovespa</dc:creator>
  <cp:lastModifiedBy>Luis Fellipe De Souza Queiroz Natacci</cp:lastModifiedBy>
  <cp:lastPrinted>2014-04-01T20:07:37Z</cp:lastPrinted>
  <dcterms:created xsi:type="dcterms:W3CDTF">2012-07-12T13:08:23Z</dcterms:created>
  <dcterms:modified xsi:type="dcterms:W3CDTF">2022-08-11T14:20:26Z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4aeda764-ac5d-4c78-8b24-fe1405747852_Enabled">
    <vt:lpwstr>true</vt:lpwstr>
  </property>
  <property fmtid="{D5CDD505-2E9C-101B-9397-08002B2CF9AE}" pid="4" name="MSIP_Label_4aeda764-ac5d-4c78-8b24-fe1405747852_SetDate">
    <vt:lpwstr>2021-05-25T17:01:30Z</vt:lpwstr>
  </property>
  <property fmtid="{D5CDD505-2E9C-101B-9397-08002B2CF9AE}" pid="5" name="MSIP_Label_4aeda764-ac5d-4c78-8b24-fe1405747852_Method">
    <vt:lpwstr>Standard</vt:lpwstr>
  </property>
  <property fmtid="{D5CDD505-2E9C-101B-9397-08002B2CF9AE}" pid="6" name="MSIP_Label_4aeda764-ac5d-4c78-8b24-fe1405747852_Name">
    <vt:lpwstr>4aeda764-ac5d-4c78-8b24-fe1405747852</vt:lpwstr>
  </property>
  <property fmtid="{D5CDD505-2E9C-101B-9397-08002B2CF9AE}" pid="7" name="MSIP_Label_4aeda764-ac5d-4c78-8b24-fe1405747852_SiteId">
    <vt:lpwstr>f9cfd8cb-c4a5-4677-b65d-3150dda310c9</vt:lpwstr>
  </property>
  <property fmtid="{D5CDD505-2E9C-101B-9397-08002B2CF9AE}" pid="8" name="MSIP_Label_4aeda764-ac5d-4c78-8b24-fe1405747852_ActionId">
    <vt:lpwstr>78988072-98fa-464e-a01c-6ee43fba142a</vt:lpwstr>
  </property>
  <property fmtid="{D5CDD505-2E9C-101B-9397-08002B2CF9AE}" pid="9" name="MSIP_Label_4aeda764-ac5d-4c78-8b24-fe1405747852_ContentBits">
    <vt:lpwstr>2</vt:lpwstr>
  </property>
</Properties>
</file>