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sa.sharepoint.com/sites/RIEnergisa-APENASPARASUBIRARQUIVOS/Documentos Compartilhados/General/Metas da Gerencia-equipe de RI/2021/Bruna/Site/Arquivos a serem linkados/"/>
    </mc:Choice>
  </mc:AlternateContent>
  <xr:revisionPtr revIDLastSave="32" documentId="8_{B68F584D-63B3-4EDE-BABA-913C3E2CA8FC}" xr6:coauthVersionLast="47" xr6:coauthVersionMax="47" xr10:uidLastSave="{888E3CA8-CAAF-482E-BA87-D72FFCE15A09}"/>
  <bookViews>
    <workbookView xWindow="-120" yWindow="-120" windowWidth="20730" windowHeight="11160" xr2:uid="{33D3E445-BB31-4B94-B69A-68CBDA051974}"/>
  </bookViews>
  <sheets>
    <sheet name="Português" sheetId="1" r:id="rId1"/>
    <sheet name="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" l="1"/>
  <c r="B28" i="2"/>
  <c r="B15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C30" i="2"/>
  <c r="C31" i="2"/>
  <c r="C32" i="2"/>
  <c r="C33" i="2"/>
  <c r="C34" i="2"/>
  <c r="C35" i="2"/>
  <c r="C29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C4" i="2"/>
  <c r="C5" i="2"/>
  <c r="C6" i="2"/>
  <c r="C7" i="2"/>
  <c r="C8" i="2"/>
  <c r="C9" i="2"/>
  <c r="C10" i="2"/>
  <c r="C11" i="2"/>
  <c r="C12" i="2"/>
  <c r="C3" i="2"/>
  <c r="Q48" i="1"/>
  <c r="N48" i="1" s="1"/>
  <c r="P48" i="1"/>
  <c r="Q47" i="1"/>
  <c r="N47" i="1" s="1"/>
  <c r="P47" i="1"/>
  <c r="Q45" i="1"/>
  <c r="N45" i="1" s="1"/>
  <c r="P45" i="1"/>
  <c r="Q44" i="1"/>
  <c r="N44" i="1" s="1"/>
  <c r="P44" i="1"/>
  <c r="Q42" i="1"/>
  <c r="N42" i="1" s="1"/>
  <c r="P42" i="1"/>
  <c r="Q41" i="1"/>
  <c r="N41" i="1" s="1"/>
  <c r="P41" i="1"/>
  <c r="Q35" i="1"/>
  <c r="N35" i="1" s="1"/>
  <c r="P35" i="1"/>
  <c r="Q34" i="1"/>
  <c r="N34" i="1" s="1"/>
  <c r="P34" i="1"/>
  <c r="Q32" i="1"/>
  <c r="N32" i="1" s="1"/>
  <c r="P32" i="1"/>
  <c r="Q31" i="1"/>
  <c r="N31" i="1" s="1"/>
  <c r="P31" i="1"/>
  <c r="Q25" i="1"/>
  <c r="N25" i="1" s="1"/>
  <c r="P25" i="1"/>
  <c r="Q24" i="1"/>
  <c r="N24" i="1" s="1"/>
  <c r="P24" i="1"/>
  <c r="Q22" i="1"/>
  <c r="N22" i="1" s="1"/>
  <c r="P22" i="1"/>
  <c r="Q21" i="1"/>
  <c r="N21" i="1" s="1"/>
  <c r="P21" i="1"/>
  <c r="Q19" i="1"/>
  <c r="N19" i="1" s="1"/>
  <c r="P19" i="1"/>
  <c r="Q18" i="1"/>
  <c r="N18" i="1" s="1"/>
  <c r="P18" i="1"/>
  <c r="Q12" i="1"/>
  <c r="N12" i="1" s="1"/>
  <c r="P12" i="1"/>
  <c r="Q11" i="1"/>
  <c r="N11" i="1" s="1"/>
  <c r="P11" i="1"/>
  <c r="Q9" i="1"/>
  <c r="N9" i="1" s="1"/>
  <c r="P9" i="1"/>
  <c r="Q8" i="1"/>
  <c r="N8" i="1" s="1"/>
  <c r="P8" i="1"/>
  <c r="Q6" i="1"/>
  <c r="N6" i="1" s="1"/>
  <c r="P6" i="1"/>
  <c r="Q5" i="1"/>
  <c r="N5" i="1" s="1"/>
  <c r="P5" i="1"/>
  <c r="D6" i="1" l="1"/>
  <c r="D9" i="1"/>
  <c r="D11" i="1"/>
  <c r="D18" i="1"/>
  <c r="D19" i="1"/>
  <c r="D21" i="1"/>
  <c r="D22" i="1"/>
  <c r="D24" i="1"/>
  <c r="D25" i="1"/>
  <c r="D31" i="1"/>
  <c r="D32" i="1"/>
  <c r="D34" i="1"/>
  <c r="D35" i="1"/>
  <c r="D41" i="1"/>
  <c r="D42" i="1"/>
  <c r="D44" i="1"/>
  <c r="D45" i="1"/>
  <c r="D47" i="1"/>
  <c r="D48" i="1"/>
  <c r="Q4" i="1"/>
  <c r="D5" i="1"/>
  <c r="D8" i="1"/>
  <c r="D12" i="1"/>
  <c r="F5" i="1"/>
  <c r="F6" i="1"/>
  <c r="F8" i="1"/>
  <c r="F9" i="1"/>
  <c r="F11" i="1"/>
  <c r="F12" i="1"/>
  <c r="F18" i="1"/>
  <c r="F19" i="1"/>
  <c r="F21" i="1"/>
  <c r="F22" i="1"/>
  <c r="F24" i="1"/>
  <c r="F25" i="1"/>
  <c r="F31" i="1"/>
  <c r="F32" i="1"/>
  <c r="F34" i="1"/>
  <c r="F35" i="1"/>
  <c r="F41" i="1"/>
  <c r="F42" i="1"/>
  <c r="F44" i="1"/>
  <c r="F45" i="1"/>
  <c r="F47" i="1"/>
  <c r="F48" i="1"/>
  <c r="Q17" i="1"/>
  <c r="Q20" i="1"/>
  <c r="H9" i="1"/>
  <c r="H12" i="1"/>
  <c r="H22" i="1"/>
  <c r="H24" i="1"/>
  <c r="H32" i="1"/>
  <c r="H41" i="1"/>
  <c r="H48" i="1"/>
  <c r="J5" i="1"/>
  <c r="J6" i="1"/>
  <c r="J8" i="1"/>
  <c r="J9" i="1"/>
  <c r="J11" i="1"/>
  <c r="J12" i="1"/>
  <c r="J18" i="1"/>
  <c r="J19" i="1"/>
  <c r="J21" i="1"/>
  <c r="J22" i="1"/>
  <c r="J24" i="1"/>
  <c r="J25" i="1"/>
  <c r="J31" i="1"/>
  <c r="J32" i="1"/>
  <c r="J34" i="1"/>
  <c r="J35" i="1"/>
  <c r="J41" i="1"/>
  <c r="J42" i="1"/>
  <c r="J44" i="1"/>
  <c r="J45" i="1"/>
  <c r="J47" i="1"/>
  <c r="J48" i="1"/>
  <c r="Q33" i="1"/>
  <c r="Q40" i="1"/>
  <c r="Q43" i="1"/>
  <c r="Q46" i="1"/>
  <c r="H6" i="1"/>
  <c r="H8" i="1"/>
  <c r="H11" i="1"/>
  <c r="H19" i="1"/>
  <c r="H21" i="1"/>
  <c r="H25" i="1"/>
  <c r="H31" i="1"/>
  <c r="H34" i="1"/>
  <c r="H44" i="1"/>
  <c r="H47" i="1"/>
  <c r="L5" i="1"/>
  <c r="L6" i="1"/>
  <c r="L8" i="1"/>
  <c r="L9" i="1"/>
  <c r="L11" i="1"/>
  <c r="L12" i="1"/>
  <c r="L18" i="1"/>
  <c r="L19" i="1"/>
  <c r="L21" i="1"/>
  <c r="L22" i="1"/>
  <c r="L24" i="1"/>
  <c r="L25" i="1"/>
  <c r="L31" i="1"/>
  <c r="L32" i="1"/>
  <c r="L34" i="1"/>
  <c r="L35" i="1"/>
  <c r="L41" i="1"/>
  <c r="L42" i="1"/>
  <c r="L44" i="1"/>
  <c r="L45" i="1"/>
  <c r="L47" i="1"/>
  <c r="L48" i="1"/>
  <c r="Q7" i="1"/>
  <c r="Q10" i="1"/>
  <c r="Q23" i="1"/>
  <c r="Q30" i="1"/>
  <c r="H5" i="1"/>
  <c r="H18" i="1"/>
  <c r="H35" i="1"/>
  <c r="H42" i="1"/>
  <c r="H45" i="1"/>
  <c r="N7" i="1" l="1"/>
  <c r="L7" i="1"/>
  <c r="J7" i="1"/>
  <c r="H7" i="1"/>
  <c r="P7" i="1"/>
  <c r="F7" i="1"/>
  <c r="D7" i="1"/>
  <c r="N46" i="1"/>
  <c r="H46" i="1"/>
  <c r="L46" i="1"/>
  <c r="P46" i="1"/>
  <c r="J46" i="1"/>
  <c r="F46" i="1"/>
  <c r="D46" i="1"/>
  <c r="N20" i="1"/>
  <c r="P20" i="1"/>
  <c r="L20" i="1"/>
  <c r="J20" i="1"/>
  <c r="H20" i="1"/>
  <c r="F20" i="1"/>
  <c r="D20" i="1"/>
  <c r="N40" i="1"/>
  <c r="L40" i="1"/>
  <c r="H40" i="1"/>
  <c r="Q39" i="1"/>
  <c r="P40" i="1"/>
  <c r="J40" i="1"/>
  <c r="F40" i="1"/>
  <c r="D40" i="1"/>
  <c r="N17" i="1"/>
  <c r="L17" i="1"/>
  <c r="Q16" i="1"/>
  <c r="J17" i="1"/>
  <c r="H17" i="1"/>
  <c r="P17" i="1"/>
  <c r="F17" i="1"/>
  <c r="D17" i="1"/>
  <c r="N30" i="1"/>
  <c r="H30" i="1"/>
  <c r="P30" i="1"/>
  <c r="L30" i="1"/>
  <c r="J30" i="1"/>
  <c r="Q29" i="1"/>
  <c r="F30" i="1"/>
  <c r="D30" i="1"/>
  <c r="N4" i="1"/>
  <c r="L4" i="1"/>
  <c r="J4" i="1"/>
  <c r="H4" i="1"/>
  <c r="P4" i="1"/>
  <c r="F4" i="1"/>
  <c r="D4" i="1"/>
  <c r="Q3" i="1"/>
  <c r="N33" i="1"/>
  <c r="L33" i="1"/>
  <c r="J33" i="1"/>
  <c r="H33" i="1"/>
  <c r="P33" i="1"/>
  <c r="F33" i="1"/>
  <c r="D33" i="1"/>
  <c r="P23" i="1"/>
  <c r="N23" i="1"/>
  <c r="H23" i="1"/>
  <c r="L23" i="1"/>
  <c r="J23" i="1"/>
  <c r="F23" i="1"/>
  <c r="D23" i="1"/>
  <c r="N43" i="1"/>
  <c r="L43" i="1"/>
  <c r="J43" i="1"/>
  <c r="H43" i="1"/>
  <c r="P43" i="1"/>
  <c r="F43" i="1"/>
  <c r="D43" i="1"/>
  <c r="P10" i="1"/>
  <c r="N10" i="1"/>
  <c r="H10" i="1"/>
  <c r="L10" i="1"/>
  <c r="J10" i="1"/>
  <c r="F10" i="1"/>
  <c r="D10" i="1"/>
  <c r="N39" i="1" l="1"/>
  <c r="P39" i="1"/>
  <c r="L39" i="1"/>
  <c r="J39" i="1"/>
  <c r="H39" i="1"/>
  <c r="F39" i="1"/>
  <c r="D39" i="1"/>
  <c r="N16" i="1"/>
  <c r="L16" i="1"/>
  <c r="H16" i="1"/>
  <c r="J16" i="1"/>
  <c r="F16" i="1"/>
  <c r="D16" i="1"/>
  <c r="P16" i="1"/>
  <c r="N3" i="1"/>
  <c r="P3" i="1"/>
  <c r="L3" i="1"/>
  <c r="H3" i="1"/>
  <c r="J3" i="1"/>
  <c r="F3" i="1"/>
  <c r="D3" i="1"/>
  <c r="N29" i="1"/>
  <c r="L29" i="1"/>
  <c r="J29" i="1"/>
  <c r="H29" i="1"/>
  <c r="P29" i="1"/>
  <c r="F29" i="1"/>
  <c r="D29" i="1"/>
</calcChain>
</file>

<file path=xl/sharedStrings.xml><?xml version="1.0" encoding="utf-8"?>
<sst xmlns="http://schemas.openxmlformats.org/spreadsheetml/2006/main" count="199" uniqueCount="33">
  <si>
    <t>Ano 2020
(MWh)</t>
  </si>
  <si>
    <t>Residencial</t>
  </si>
  <si>
    <t>% Total</t>
  </si>
  <si>
    <t>Residencial
(Sem Baixa Renda)</t>
  </si>
  <si>
    <t>Baixa Renda</t>
  </si>
  <si>
    <t>Rural</t>
  </si>
  <si>
    <t>Industrial</t>
  </si>
  <si>
    <t>Comercial</t>
  </si>
  <si>
    <t>Outros</t>
  </si>
  <si>
    <t>Total</t>
  </si>
  <si>
    <t>Norte:</t>
  </si>
  <si>
    <t>ERO</t>
  </si>
  <si>
    <t>Cativo</t>
  </si>
  <si>
    <t>Livre</t>
  </si>
  <si>
    <t>EAC</t>
  </si>
  <si>
    <t>ETO</t>
  </si>
  <si>
    <t>Nordeste:</t>
  </si>
  <si>
    <t>ESE</t>
  </si>
  <si>
    <t>EBO</t>
  </si>
  <si>
    <t>EPB</t>
  </si>
  <si>
    <t>Centro-Oeste:</t>
  </si>
  <si>
    <t>EMT</t>
  </si>
  <si>
    <t>EMS</t>
  </si>
  <si>
    <t>Sul-Sudeste:</t>
  </si>
  <si>
    <t>EMG</t>
  </si>
  <si>
    <t>ENF</t>
  </si>
  <si>
    <t>ESS</t>
  </si>
  <si>
    <t>Year 2020
(MWh)</t>
  </si>
  <si>
    <t>Residential</t>
  </si>
  <si>
    <t>Residential
(Low Income)</t>
  </si>
  <si>
    <t>Low Income</t>
  </si>
  <si>
    <t>Commercial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</si>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</sst>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1"/>
      </top>
      <bottom style="thin">
        <color theme="0" tint="-0.249977111117893"/>
      </bottom>
      <diagonal/>
    </border>
    <border>
      <left style="dotted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dotted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3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2A37-16D7-476F-B80E-7CF614B4E294}">
  <dimension ref="A1:Z51"/>
  <sheetViews>
    <sheetView showGridLines="0" tabSelected="1" workbookViewId="0">
      <selection activeCell="C15" sqref="C15"/>
    </sheetView>
  </sheetViews>
  <sheetFormatPr defaultRowHeight="15" x14ac:dyDescent="0.25"/>
  <cols>
    <col min="1" max="1" width="13.85546875" bestFit="1" customWidth="1"/>
    <col min="2" max="2" width="13.7109375" bestFit="1" customWidth="1"/>
    <col min="3" max="17" width="11.7109375" customWidth="1"/>
  </cols>
  <sheetData>
    <row r="1" spans="1:26" ht="15.75" thickBot="1" x14ac:dyDescent="0.3"/>
    <row r="2" spans="1:26" ht="45" x14ac:dyDescent="0.25">
      <c r="B2" s="1" t="s">
        <v>0</v>
      </c>
      <c r="C2" s="2" t="s">
        <v>1</v>
      </c>
      <c r="D2" s="3" t="s">
        <v>2</v>
      </c>
      <c r="E2" s="4" t="s">
        <v>3</v>
      </c>
      <c r="F2" s="5" t="s">
        <v>2</v>
      </c>
      <c r="G2" s="5" t="s">
        <v>4</v>
      </c>
      <c r="H2" s="6" t="s">
        <v>2</v>
      </c>
      <c r="I2" s="2" t="s">
        <v>5</v>
      </c>
      <c r="J2" s="6" t="s">
        <v>2</v>
      </c>
      <c r="K2" s="2" t="s">
        <v>6</v>
      </c>
      <c r="L2" s="6" t="s">
        <v>2</v>
      </c>
      <c r="M2" s="2" t="s">
        <v>7</v>
      </c>
      <c r="N2" s="6" t="s">
        <v>2</v>
      </c>
      <c r="O2" s="2" t="s">
        <v>8</v>
      </c>
      <c r="P2" s="6" t="s">
        <v>2</v>
      </c>
      <c r="Q2" s="7" t="s">
        <v>9</v>
      </c>
      <c r="R2" s="8"/>
      <c r="X2" s="8"/>
      <c r="Y2" s="8"/>
      <c r="Z2" s="8"/>
    </row>
    <row r="3" spans="1:26" x14ac:dyDescent="0.25">
      <c r="B3" s="9" t="s">
        <v>10</v>
      </c>
      <c r="C3" s="10">
        <v>3113085.091</v>
      </c>
      <c r="D3" s="11">
        <f t="shared" ref="D3:D12" si="0">C3/$Q3</f>
        <v>0.45008588768702068</v>
      </c>
      <c r="E3" s="12">
        <v>2594633.906</v>
      </c>
      <c r="F3" s="13">
        <f t="shared" ref="F3:F12" si="1">E3/$Q3</f>
        <v>0.37512887398452799</v>
      </c>
      <c r="G3" s="14">
        <v>518451.185</v>
      </c>
      <c r="H3" s="11">
        <f t="shared" ref="H3:H12" si="2">G3/$Q3</f>
        <v>7.495701370249272E-2</v>
      </c>
      <c r="I3" s="10">
        <v>684256.88372299995</v>
      </c>
      <c r="J3" s="15">
        <f t="shared" ref="J3:J12" si="3">I3/$Q3</f>
        <v>9.8928990989286439E-2</v>
      </c>
      <c r="K3" s="10">
        <v>836222.69117800007</v>
      </c>
      <c r="L3" s="15">
        <f t="shared" ref="L3:L12" si="4">K3/$Q3</f>
        <v>0.12090001437833474</v>
      </c>
      <c r="M3" s="10">
        <v>1351681.117329</v>
      </c>
      <c r="N3" s="15">
        <f t="shared" ref="N3:N12" si="5">M3/$Q3</f>
        <v>0.19542433880834995</v>
      </c>
      <c r="O3" s="10">
        <v>931400.96390099986</v>
      </c>
      <c r="P3" s="15">
        <f t="shared" ref="P3:P12" si="6">O3/$Q3</f>
        <v>0.13466076813700825</v>
      </c>
      <c r="Q3" s="14">
        <f t="shared" ref="Q3" si="7">Q4+Q7+Q10</f>
        <v>6916646.7471309993</v>
      </c>
    </row>
    <row r="4" spans="1:26" x14ac:dyDescent="0.25">
      <c r="B4" s="16" t="s">
        <v>11</v>
      </c>
      <c r="C4" s="17">
        <v>1441184.571</v>
      </c>
      <c r="D4" s="18">
        <f t="shared" si="0"/>
        <v>0.4288105823966214</v>
      </c>
      <c r="E4" s="19">
        <v>1273829.6769999999</v>
      </c>
      <c r="F4" s="20">
        <f t="shared" si="1"/>
        <v>0.37901574625480089</v>
      </c>
      <c r="G4" s="21">
        <v>167354.894</v>
      </c>
      <c r="H4" s="18">
        <f t="shared" si="2"/>
        <v>4.9794836141820481E-2</v>
      </c>
      <c r="I4" s="17">
        <v>362933.97199999995</v>
      </c>
      <c r="J4" s="22">
        <f t="shared" si="3"/>
        <v>0.10798750627537704</v>
      </c>
      <c r="K4" s="17">
        <v>469568.41987400001</v>
      </c>
      <c r="L4" s="22">
        <f t="shared" si="4"/>
        <v>0.13971555875144823</v>
      </c>
      <c r="M4" s="17">
        <v>691505.01130999997</v>
      </c>
      <c r="N4" s="22">
        <f t="shared" si="5"/>
        <v>0.20575065303694773</v>
      </c>
      <c r="O4" s="17">
        <v>395696.56299999997</v>
      </c>
      <c r="P4" s="22">
        <f t="shared" si="6"/>
        <v>0.11773569953960558</v>
      </c>
      <c r="Q4" s="21">
        <f t="shared" ref="Q4" si="8">Q5+Q6</f>
        <v>3360888.537184</v>
      </c>
    </row>
    <row r="5" spans="1:26" x14ac:dyDescent="0.25">
      <c r="B5" s="23" t="s">
        <v>12</v>
      </c>
      <c r="C5" s="24">
        <v>1441184.571</v>
      </c>
      <c r="D5" s="25">
        <f t="shared" si="0"/>
        <v>0.45883432023538406</v>
      </c>
      <c r="E5" s="26">
        <v>1273829.6769999999</v>
      </c>
      <c r="F5" s="27">
        <f t="shared" si="1"/>
        <v>0.40555303304170176</v>
      </c>
      <c r="G5" s="28">
        <v>167354.894</v>
      </c>
      <c r="H5" s="25">
        <f t="shared" si="2"/>
        <v>5.3281287193682254E-2</v>
      </c>
      <c r="I5" s="24">
        <v>362933.97199999995</v>
      </c>
      <c r="J5" s="29">
        <f t="shared" si="3"/>
        <v>0.11554839378928369</v>
      </c>
      <c r="K5" s="24">
        <v>291783.86300000001</v>
      </c>
      <c r="L5" s="29">
        <f t="shared" si="4"/>
        <v>9.2896116936891232E-2</v>
      </c>
      <c r="M5" s="24">
        <v>649370.45600000001</v>
      </c>
      <c r="N5" s="29">
        <f t="shared" si="5"/>
        <v>0.20674204939132765</v>
      </c>
      <c r="O5" s="24">
        <v>395696.56299999997</v>
      </c>
      <c r="P5" s="29">
        <f t="shared" si="6"/>
        <v>0.12597911964711339</v>
      </c>
      <c r="Q5" s="28">
        <f>O5+M5+K5+I5+C5</f>
        <v>3140969.4249999998</v>
      </c>
    </row>
    <row r="6" spans="1:26" x14ac:dyDescent="0.25">
      <c r="B6" s="23" t="s">
        <v>13</v>
      </c>
      <c r="C6" s="24">
        <v>0</v>
      </c>
      <c r="D6" s="25">
        <f t="shared" si="0"/>
        <v>0</v>
      </c>
      <c r="E6" s="26">
        <v>0</v>
      </c>
      <c r="F6" s="27">
        <f t="shared" si="1"/>
        <v>0</v>
      </c>
      <c r="G6" s="28">
        <v>0</v>
      </c>
      <c r="H6" s="25">
        <f t="shared" si="2"/>
        <v>0</v>
      </c>
      <c r="I6" s="24">
        <v>0</v>
      </c>
      <c r="J6" s="29">
        <f t="shared" si="3"/>
        <v>0</v>
      </c>
      <c r="K6" s="24">
        <v>177784.556874</v>
      </c>
      <c r="L6" s="29">
        <f t="shared" si="4"/>
        <v>0.80840885136555474</v>
      </c>
      <c r="M6" s="24">
        <v>42134.555309999996</v>
      </c>
      <c r="N6" s="29">
        <f t="shared" si="5"/>
        <v>0.19159114863444532</v>
      </c>
      <c r="O6" s="24">
        <v>0</v>
      </c>
      <c r="P6" s="29">
        <f t="shared" si="6"/>
        <v>0</v>
      </c>
      <c r="Q6" s="28">
        <f>O6+M6+K6+I6+C6</f>
        <v>219919.112184</v>
      </c>
    </row>
    <row r="7" spans="1:26" x14ac:dyDescent="0.25">
      <c r="B7" s="16" t="s">
        <v>14</v>
      </c>
      <c r="C7" s="17">
        <v>549967.66800000006</v>
      </c>
      <c r="D7" s="18">
        <f t="shared" si="0"/>
        <v>0.49880579020076865</v>
      </c>
      <c r="E7" s="19">
        <v>433449.96200000006</v>
      </c>
      <c r="F7" s="20">
        <f t="shared" si="1"/>
        <v>0.39312738436817191</v>
      </c>
      <c r="G7" s="21">
        <v>116517.70599999999</v>
      </c>
      <c r="H7" s="18">
        <f t="shared" si="2"/>
        <v>0.10567840583259676</v>
      </c>
      <c r="I7" s="17">
        <v>57145.557999999997</v>
      </c>
      <c r="J7" s="22">
        <f t="shared" si="3"/>
        <v>5.1829474482223296E-2</v>
      </c>
      <c r="K7" s="17">
        <v>40909.293368999999</v>
      </c>
      <c r="L7" s="22">
        <f t="shared" si="4"/>
        <v>3.7103621890512861E-2</v>
      </c>
      <c r="M7" s="17">
        <v>249824.839401</v>
      </c>
      <c r="N7" s="22">
        <f t="shared" si="5"/>
        <v>0.22658436791814446</v>
      </c>
      <c r="O7" s="17">
        <v>204721.37400000001</v>
      </c>
      <c r="P7" s="22">
        <f t="shared" si="6"/>
        <v>0.18567674550835067</v>
      </c>
      <c r="Q7" s="21">
        <f t="shared" ref="Q7" si="9">Q8+Q9</f>
        <v>1102568.7327700001</v>
      </c>
    </row>
    <row r="8" spans="1:26" x14ac:dyDescent="0.25">
      <c r="B8" s="23" t="s">
        <v>12</v>
      </c>
      <c r="C8" s="24">
        <v>549967.66800000006</v>
      </c>
      <c r="D8" s="25">
        <f t="shared" si="0"/>
        <v>0.52023692327697646</v>
      </c>
      <c r="E8" s="26">
        <v>433449.96200000006</v>
      </c>
      <c r="F8" s="27">
        <f t="shared" si="1"/>
        <v>0.41001805696221832</v>
      </c>
      <c r="G8" s="28">
        <v>116517.70599999999</v>
      </c>
      <c r="H8" s="25">
        <f t="shared" si="2"/>
        <v>0.11021886631475815</v>
      </c>
      <c r="I8" s="24">
        <v>57145.557999999997</v>
      </c>
      <c r="J8" s="29">
        <f t="shared" si="3"/>
        <v>5.4056321857935116E-2</v>
      </c>
      <c r="K8" s="24">
        <v>35105.661</v>
      </c>
      <c r="L8" s="29">
        <f t="shared" si="4"/>
        <v>3.3207881355390045E-2</v>
      </c>
      <c r="M8" s="24">
        <v>210208.21</v>
      </c>
      <c r="N8" s="29">
        <f t="shared" si="5"/>
        <v>0.19884454810889091</v>
      </c>
      <c r="O8" s="24">
        <v>204721.37400000001</v>
      </c>
      <c r="P8" s="29">
        <f t="shared" si="6"/>
        <v>0.19365432540080738</v>
      </c>
      <c r="Q8" s="28">
        <f>O8+M8+K8+I8+C8</f>
        <v>1057148.4710000001</v>
      </c>
    </row>
    <row r="9" spans="1:26" x14ac:dyDescent="0.25">
      <c r="B9" s="23" t="s">
        <v>13</v>
      </c>
      <c r="C9" s="24">
        <v>0</v>
      </c>
      <c r="D9" s="25">
        <f t="shared" si="0"/>
        <v>0</v>
      </c>
      <c r="E9" s="26">
        <v>0</v>
      </c>
      <c r="F9" s="27">
        <f t="shared" si="1"/>
        <v>0</v>
      </c>
      <c r="G9" s="28">
        <v>0</v>
      </c>
      <c r="H9" s="25">
        <f t="shared" si="2"/>
        <v>0</v>
      </c>
      <c r="I9" s="24">
        <v>0</v>
      </c>
      <c r="J9" s="29">
        <f t="shared" si="3"/>
        <v>0</v>
      </c>
      <c r="K9" s="24">
        <v>5803.6323689999999</v>
      </c>
      <c r="L9" s="29">
        <f t="shared" si="4"/>
        <v>0.12777628623957621</v>
      </c>
      <c r="M9" s="24">
        <v>39616.629400999998</v>
      </c>
      <c r="N9" s="29">
        <f t="shared" si="5"/>
        <v>0.87222371376042385</v>
      </c>
      <c r="O9" s="24">
        <v>0</v>
      </c>
      <c r="P9" s="29">
        <f t="shared" si="6"/>
        <v>0</v>
      </c>
      <c r="Q9" s="28">
        <f>O9+M9+K9+I9+C9</f>
        <v>45420.261769999997</v>
      </c>
    </row>
    <row r="10" spans="1:26" x14ac:dyDescent="0.25">
      <c r="B10" s="16" t="s">
        <v>15</v>
      </c>
      <c r="C10" s="17">
        <v>1121932.852</v>
      </c>
      <c r="D10" s="18">
        <f t="shared" si="0"/>
        <v>0.45733640325697988</v>
      </c>
      <c r="E10" s="19">
        <v>887354.26699999999</v>
      </c>
      <c r="F10" s="20">
        <f t="shared" si="1"/>
        <v>0.3617145252151987</v>
      </c>
      <c r="G10" s="21">
        <v>234578.58500000002</v>
      </c>
      <c r="H10" s="18">
        <f t="shared" si="2"/>
        <v>9.5621878041781183E-2</v>
      </c>
      <c r="I10" s="17">
        <v>264177.35372299998</v>
      </c>
      <c r="J10" s="22">
        <f t="shared" si="3"/>
        <v>0.10768730103432583</v>
      </c>
      <c r="K10" s="17">
        <v>325744.97793499997</v>
      </c>
      <c r="L10" s="22">
        <f t="shared" si="4"/>
        <v>0.13278427164535617</v>
      </c>
      <c r="M10" s="17">
        <v>410351.26661800005</v>
      </c>
      <c r="N10" s="22">
        <f t="shared" si="5"/>
        <v>0.16727255290945178</v>
      </c>
      <c r="O10" s="17">
        <v>330983.02690099995</v>
      </c>
      <c r="P10" s="22">
        <f t="shared" si="6"/>
        <v>0.13491947115388644</v>
      </c>
      <c r="Q10" s="21">
        <f t="shared" ref="Q10" si="10">Q11+Q12</f>
        <v>2453189.4771769997</v>
      </c>
    </row>
    <row r="11" spans="1:26" x14ac:dyDescent="0.25">
      <c r="B11" s="23" t="s">
        <v>12</v>
      </c>
      <c r="C11" s="24">
        <v>1121932.852</v>
      </c>
      <c r="D11" s="25">
        <f t="shared" si="0"/>
        <v>0.51972601254586037</v>
      </c>
      <c r="E11" s="26">
        <v>887354.26699999999</v>
      </c>
      <c r="F11" s="27">
        <f t="shared" si="1"/>
        <v>0.41105944449469134</v>
      </c>
      <c r="G11" s="28">
        <v>234578.58500000002</v>
      </c>
      <c r="H11" s="25">
        <f t="shared" si="2"/>
        <v>0.10866656805116906</v>
      </c>
      <c r="I11" s="24">
        <v>258827.72399999999</v>
      </c>
      <c r="J11" s="29">
        <f t="shared" si="3"/>
        <v>0.11989977893154739</v>
      </c>
      <c r="K11" s="24">
        <v>92312.692999999999</v>
      </c>
      <c r="L11" s="29">
        <f t="shared" si="4"/>
        <v>4.2763083151308022E-2</v>
      </c>
      <c r="M11" s="24">
        <v>368667.08700000006</v>
      </c>
      <c r="N11" s="29">
        <f t="shared" si="5"/>
        <v>0.17078194540951711</v>
      </c>
      <c r="O11" s="24">
        <v>316960.23799999995</v>
      </c>
      <c r="P11" s="29">
        <f t="shared" si="6"/>
        <v>0.14682917996176731</v>
      </c>
      <c r="Q11" s="28">
        <f>O11+M11+K11+I11+C11</f>
        <v>2158700.5939999996</v>
      </c>
    </row>
    <row r="12" spans="1:26" ht="15.75" thickBot="1" x14ac:dyDescent="0.3">
      <c r="B12" s="23" t="s">
        <v>13</v>
      </c>
      <c r="C12" s="30">
        <v>0</v>
      </c>
      <c r="D12" s="31">
        <f t="shared" si="0"/>
        <v>0</v>
      </c>
      <c r="E12" s="32">
        <v>0</v>
      </c>
      <c r="F12" s="33">
        <f t="shared" si="1"/>
        <v>0</v>
      </c>
      <c r="G12" s="34">
        <v>0</v>
      </c>
      <c r="H12" s="31">
        <f t="shared" si="2"/>
        <v>0</v>
      </c>
      <c r="I12" s="30">
        <v>5349.6297229999991</v>
      </c>
      <c r="J12" s="35">
        <f t="shared" si="3"/>
        <v>1.8165812119246116E-2</v>
      </c>
      <c r="K12" s="30">
        <v>233432.28493499995</v>
      </c>
      <c r="L12" s="35">
        <f t="shared" si="4"/>
        <v>0.79266925941886079</v>
      </c>
      <c r="M12" s="30">
        <v>41684.179617999995</v>
      </c>
      <c r="N12" s="35">
        <f t="shared" si="5"/>
        <v>0.14154754898827909</v>
      </c>
      <c r="O12" s="30">
        <v>14022.788901</v>
      </c>
      <c r="P12" s="35">
        <f t="shared" si="6"/>
        <v>4.7617379473614045E-2</v>
      </c>
      <c r="Q12" s="28">
        <f>O12+M12+K12+I12+C12</f>
        <v>294488.88317699992</v>
      </c>
    </row>
    <row r="13" spans="1:26" x14ac:dyDescent="0.25">
      <c r="A13" s="36"/>
    </row>
    <row r="14" spans="1:26" ht="15.75" thickBot="1" x14ac:dyDescent="0.3">
      <c r="A14" s="36"/>
    </row>
    <row r="15" spans="1:26" ht="45" x14ac:dyDescent="0.25">
      <c r="A15" s="36"/>
      <c r="B15" s="1" t="s">
        <v>0</v>
      </c>
      <c r="C15" s="2" t="s">
        <v>1</v>
      </c>
      <c r="D15" s="3" t="s">
        <v>2</v>
      </c>
      <c r="E15" s="4" t="s">
        <v>3</v>
      </c>
      <c r="F15" s="5" t="s">
        <v>2</v>
      </c>
      <c r="G15" s="5" t="s">
        <v>4</v>
      </c>
      <c r="H15" s="6" t="s">
        <v>2</v>
      </c>
      <c r="I15" s="2" t="s">
        <v>5</v>
      </c>
      <c r="J15" s="6" t="s">
        <v>2</v>
      </c>
      <c r="K15" s="2" t="s">
        <v>6</v>
      </c>
      <c r="L15" s="6" t="s">
        <v>2</v>
      </c>
      <c r="M15" s="2" t="s">
        <v>7</v>
      </c>
      <c r="N15" s="6" t="s">
        <v>2</v>
      </c>
      <c r="O15" s="2" t="s">
        <v>8</v>
      </c>
      <c r="P15" s="6" t="s">
        <v>2</v>
      </c>
      <c r="Q15" s="7" t="s">
        <v>9</v>
      </c>
      <c r="R15" s="8"/>
      <c r="X15" s="8"/>
      <c r="Y15" s="8"/>
      <c r="Z15" s="8"/>
    </row>
    <row r="16" spans="1:26" x14ac:dyDescent="0.25">
      <c r="B16" s="9" t="s">
        <v>16</v>
      </c>
      <c r="C16" s="10">
        <v>3349050.5370000005</v>
      </c>
      <c r="D16" s="11">
        <f t="shared" ref="D16:D25" si="11">C16/$Q16</f>
        <v>0.42443043394805557</v>
      </c>
      <c r="E16" s="12">
        <v>2486400.5720000002</v>
      </c>
      <c r="F16" s="13">
        <f t="shared" ref="F16:F25" si="12">E16/$Q16</f>
        <v>0.31510544916648819</v>
      </c>
      <c r="G16" s="14">
        <v>862649.96499999985</v>
      </c>
      <c r="H16" s="11">
        <f t="shared" ref="H16:H25" si="13">G16/$Q16</f>
        <v>0.10932498478156731</v>
      </c>
      <c r="I16" s="10">
        <v>471784.72100000002</v>
      </c>
      <c r="J16" s="15">
        <f t="shared" ref="J16:J25" si="14">I16/$Q16</f>
        <v>5.9790018589406642E-2</v>
      </c>
      <c r="K16" s="10">
        <v>1324714.0874939999</v>
      </c>
      <c r="L16" s="15">
        <f t="shared" ref="L16:L25" si="15">K16/$Q16</f>
        <v>0.16788309665694984</v>
      </c>
      <c r="M16" s="10">
        <v>1415997.7389500001</v>
      </c>
      <c r="N16" s="15">
        <f t="shared" ref="N16:N25" si="16">M16/$Q16</f>
        <v>0.17945161715904379</v>
      </c>
      <c r="O16" s="10">
        <v>1329146.5819999999</v>
      </c>
      <c r="P16" s="15">
        <f t="shared" ref="P16:P25" si="17">O16/$Q16</f>
        <v>0.16844483364654425</v>
      </c>
      <c r="Q16" s="14">
        <f t="shared" ref="Q16" si="18">Q17+Q20+Q23</f>
        <v>7890693.6664439999</v>
      </c>
    </row>
    <row r="17" spans="1:26" x14ac:dyDescent="0.25">
      <c r="B17" s="16" t="s">
        <v>17</v>
      </c>
      <c r="C17" s="17">
        <v>1160020.58</v>
      </c>
      <c r="D17" s="18">
        <f t="shared" si="11"/>
        <v>0.40983190066812947</v>
      </c>
      <c r="E17" s="19">
        <v>891239.39200000011</v>
      </c>
      <c r="F17" s="20">
        <f t="shared" si="12"/>
        <v>0.31487228784653815</v>
      </c>
      <c r="G17" s="21">
        <v>268781.18799999997</v>
      </c>
      <c r="H17" s="18">
        <f t="shared" si="13"/>
        <v>9.4959612821591335E-2</v>
      </c>
      <c r="I17" s="17">
        <v>121224.10100000001</v>
      </c>
      <c r="J17" s="22">
        <f t="shared" si="14"/>
        <v>4.2828122686940001E-2</v>
      </c>
      <c r="K17" s="17">
        <v>466875.69184300001</v>
      </c>
      <c r="L17" s="22">
        <f t="shared" si="15"/>
        <v>0.16494582549885847</v>
      </c>
      <c r="M17" s="17">
        <v>537322.54473099997</v>
      </c>
      <c r="N17" s="22">
        <f t="shared" si="16"/>
        <v>0.18983449395263463</v>
      </c>
      <c r="O17" s="17">
        <v>545036.06200000003</v>
      </c>
      <c r="P17" s="22">
        <f t="shared" si="17"/>
        <v>0.19255965719343743</v>
      </c>
      <c r="Q17" s="21">
        <f t="shared" ref="Q17" si="19">Q18+Q19</f>
        <v>2830478.979574</v>
      </c>
    </row>
    <row r="18" spans="1:26" x14ac:dyDescent="0.25">
      <c r="B18" s="23" t="s">
        <v>12</v>
      </c>
      <c r="C18" s="24">
        <v>1160020.58</v>
      </c>
      <c r="D18" s="25">
        <f t="shared" si="11"/>
        <v>0.47662892926416428</v>
      </c>
      <c r="E18" s="26">
        <v>891239.39200000011</v>
      </c>
      <c r="F18" s="27">
        <f t="shared" si="12"/>
        <v>0.36619219042390161</v>
      </c>
      <c r="G18" s="28">
        <v>268781.18799999997</v>
      </c>
      <c r="H18" s="25">
        <f t="shared" si="13"/>
        <v>0.11043673884026266</v>
      </c>
      <c r="I18" s="24">
        <v>119656.13200000001</v>
      </c>
      <c r="J18" s="29">
        <f t="shared" si="14"/>
        <v>4.9164277822598204E-2</v>
      </c>
      <c r="K18" s="24">
        <v>184515.45600000001</v>
      </c>
      <c r="L18" s="29">
        <f t="shared" si="15"/>
        <v>7.5813658604202541E-2</v>
      </c>
      <c r="M18" s="24">
        <v>424574.06099999993</v>
      </c>
      <c r="N18" s="29">
        <f t="shared" si="16"/>
        <v>0.1744488706293193</v>
      </c>
      <c r="O18" s="24">
        <v>545036.06200000003</v>
      </c>
      <c r="P18" s="29">
        <f t="shared" si="17"/>
        <v>0.22394426367971562</v>
      </c>
      <c r="Q18" s="28">
        <f>O18+M18+K18+I18+C18</f>
        <v>2433802.2910000002</v>
      </c>
    </row>
    <row r="19" spans="1:26" x14ac:dyDescent="0.25">
      <c r="B19" s="23" t="s">
        <v>13</v>
      </c>
      <c r="C19" s="24">
        <v>0</v>
      </c>
      <c r="D19" s="25">
        <f t="shared" si="11"/>
        <v>0</v>
      </c>
      <c r="E19" s="26">
        <v>0</v>
      </c>
      <c r="F19" s="27">
        <f t="shared" si="12"/>
        <v>0</v>
      </c>
      <c r="G19" s="28">
        <v>0</v>
      </c>
      <c r="H19" s="25">
        <f t="shared" si="13"/>
        <v>0</v>
      </c>
      <c r="I19" s="24">
        <v>1567.9690000000001</v>
      </c>
      <c r="J19" s="29">
        <f t="shared" si="14"/>
        <v>3.9527631574132584E-3</v>
      </c>
      <c r="K19" s="24">
        <v>282360.235843</v>
      </c>
      <c r="L19" s="29">
        <f t="shared" si="15"/>
        <v>0.71181454311834547</v>
      </c>
      <c r="M19" s="24">
        <v>112748.48373100001</v>
      </c>
      <c r="N19" s="29">
        <f t="shared" si="16"/>
        <v>0.28423269372424137</v>
      </c>
      <c r="O19" s="24">
        <v>0</v>
      </c>
      <c r="P19" s="29">
        <f t="shared" si="17"/>
        <v>0</v>
      </c>
      <c r="Q19" s="28">
        <f>O19+M19+K19+I19+C19</f>
        <v>396676.68857399997</v>
      </c>
    </row>
    <row r="20" spans="1:26" x14ac:dyDescent="0.25">
      <c r="B20" s="16" t="s">
        <v>18</v>
      </c>
      <c r="C20" s="17">
        <v>276632.12300000002</v>
      </c>
      <c r="D20" s="18">
        <f t="shared" si="11"/>
        <v>0.41282389600072916</v>
      </c>
      <c r="E20" s="19">
        <v>215346.788</v>
      </c>
      <c r="F20" s="20">
        <f t="shared" si="12"/>
        <v>0.32136651032896518</v>
      </c>
      <c r="G20" s="21">
        <v>61285.335000000006</v>
      </c>
      <c r="H20" s="18">
        <f t="shared" si="13"/>
        <v>9.145738567176398E-2</v>
      </c>
      <c r="I20" s="17">
        <v>24989.98</v>
      </c>
      <c r="J20" s="22">
        <f t="shared" si="14"/>
        <v>3.7293069194933304E-2</v>
      </c>
      <c r="K20" s="17">
        <v>145043.59619499999</v>
      </c>
      <c r="L20" s="22">
        <f t="shared" si="15"/>
        <v>0.21645158856398045</v>
      </c>
      <c r="M20" s="17">
        <v>148861.22236900002</v>
      </c>
      <c r="N20" s="22">
        <f t="shared" si="16"/>
        <v>0.22214871185368984</v>
      </c>
      <c r="O20" s="17">
        <v>74570.244999999995</v>
      </c>
      <c r="P20" s="22">
        <f t="shared" si="17"/>
        <v>0.11128273438666735</v>
      </c>
      <c r="Q20" s="21">
        <f t="shared" ref="Q20" si="20">Q21+Q22</f>
        <v>670097.16656399996</v>
      </c>
    </row>
    <row r="21" spans="1:26" x14ac:dyDescent="0.25">
      <c r="B21" s="23" t="s">
        <v>12</v>
      </c>
      <c r="C21" s="24">
        <v>276632.12300000002</v>
      </c>
      <c r="D21" s="25">
        <f t="shared" si="11"/>
        <v>0.50568983437349113</v>
      </c>
      <c r="E21" s="26">
        <v>215346.788</v>
      </c>
      <c r="F21" s="27">
        <f t="shared" si="12"/>
        <v>0.39365884328835993</v>
      </c>
      <c r="G21" s="28">
        <v>61285.335000000006</v>
      </c>
      <c r="H21" s="25">
        <f t="shared" si="13"/>
        <v>0.11203099108513122</v>
      </c>
      <c r="I21" s="24">
        <v>24989.98</v>
      </c>
      <c r="J21" s="29">
        <f t="shared" si="14"/>
        <v>4.5682253782207555E-2</v>
      </c>
      <c r="K21" s="24">
        <v>50937.411</v>
      </c>
      <c r="L21" s="29">
        <f t="shared" si="15"/>
        <v>9.3114749844161973E-2</v>
      </c>
      <c r="M21" s="24">
        <v>119909.36300000001</v>
      </c>
      <c r="N21" s="29">
        <f t="shared" si="16"/>
        <v>0.21919705223569005</v>
      </c>
      <c r="O21" s="24">
        <v>74570.244999999995</v>
      </c>
      <c r="P21" s="29">
        <f t="shared" si="17"/>
        <v>0.13631610976444936</v>
      </c>
      <c r="Q21" s="28">
        <f>O21+M21+K21+I21+C21</f>
        <v>547039.12199999997</v>
      </c>
    </row>
    <row r="22" spans="1:26" x14ac:dyDescent="0.25">
      <c r="B22" s="23" t="s">
        <v>13</v>
      </c>
      <c r="C22" s="24">
        <v>0</v>
      </c>
      <c r="D22" s="25">
        <f t="shared" si="11"/>
        <v>0</v>
      </c>
      <c r="E22" s="26">
        <v>0</v>
      </c>
      <c r="F22" s="27">
        <f t="shared" si="12"/>
        <v>0</v>
      </c>
      <c r="G22" s="28">
        <v>0</v>
      </c>
      <c r="H22" s="25">
        <f t="shared" si="13"/>
        <v>0</v>
      </c>
      <c r="I22" s="24">
        <v>0</v>
      </c>
      <c r="J22" s="29">
        <f t="shared" si="14"/>
        <v>0</v>
      </c>
      <c r="K22" s="24">
        <v>94106.185194999998</v>
      </c>
      <c r="L22" s="29">
        <f t="shared" si="15"/>
        <v>0.76473005505997027</v>
      </c>
      <c r="M22" s="24">
        <v>28951.859368999998</v>
      </c>
      <c r="N22" s="29">
        <f t="shared" si="16"/>
        <v>0.23526994494002967</v>
      </c>
      <c r="O22" s="24">
        <v>0</v>
      </c>
      <c r="P22" s="29">
        <f t="shared" si="17"/>
        <v>0</v>
      </c>
      <c r="Q22" s="28">
        <f>O22+M22+K22+I22+C22</f>
        <v>123058.044564</v>
      </c>
    </row>
    <row r="23" spans="1:26" x14ac:dyDescent="0.25">
      <c r="B23" s="16" t="s">
        <v>19</v>
      </c>
      <c r="C23" s="17">
        <v>1912397.834</v>
      </c>
      <c r="D23" s="18">
        <f t="shared" si="11"/>
        <v>0.43561426890155375</v>
      </c>
      <c r="E23" s="19">
        <v>1379814.392</v>
      </c>
      <c r="F23" s="20">
        <f t="shared" si="12"/>
        <v>0.31430010372565703</v>
      </c>
      <c r="G23" s="21">
        <v>532583.44199999992</v>
      </c>
      <c r="H23" s="18">
        <f t="shared" si="13"/>
        <v>0.12131416517589667</v>
      </c>
      <c r="I23" s="17">
        <v>325570.64</v>
      </c>
      <c r="J23" s="22">
        <f t="shared" si="14"/>
        <v>7.4159891732763258E-2</v>
      </c>
      <c r="K23" s="17">
        <v>712794.79945599998</v>
      </c>
      <c r="L23" s="22">
        <f t="shared" si="15"/>
        <v>0.16236348939613734</v>
      </c>
      <c r="M23" s="17">
        <v>729813.97184999997</v>
      </c>
      <c r="N23" s="22">
        <f t="shared" si="16"/>
        <v>0.16624019026240794</v>
      </c>
      <c r="O23" s="17">
        <v>709540.27499999991</v>
      </c>
      <c r="P23" s="22">
        <f t="shared" si="17"/>
        <v>0.16162215970713778</v>
      </c>
      <c r="Q23" s="21">
        <f t="shared" ref="Q23" si="21">Q24+Q25</f>
        <v>4390117.5203059996</v>
      </c>
    </row>
    <row r="24" spans="1:26" x14ac:dyDescent="0.25">
      <c r="B24" s="23" t="s">
        <v>12</v>
      </c>
      <c r="C24" s="24">
        <v>1912397.834</v>
      </c>
      <c r="D24" s="25">
        <f t="shared" si="11"/>
        <v>0.51051019963428412</v>
      </c>
      <c r="E24" s="26">
        <v>1379814.392</v>
      </c>
      <c r="F24" s="27">
        <f t="shared" si="12"/>
        <v>0.36833827574716771</v>
      </c>
      <c r="G24" s="28">
        <v>532583.44199999992</v>
      </c>
      <c r="H24" s="25">
        <f t="shared" si="13"/>
        <v>0.14217192388711633</v>
      </c>
      <c r="I24" s="24">
        <v>325570.64</v>
      </c>
      <c r="J24" s="29">
        <f t="shared" si="14"/>
        <v>8.6910332916357844E-2</v>
      </c>
      <c r="K24" s="24">
        <v>176673.11299999998</v>
      </c>
      <c r="L24" s="29">
        <f t="shared" si="15"/>
        <v>4.7162480831193211E-2</v>
      </c>
      <c r="M24" s="24">
        <v>621870.29399999999</v>
      </c>
      <c r="N24" s="29">
        <f t="shared" si="16"/>
        <v>0.16600684349895103</v>
      </c>
      <c r="O24" s="24">
        <v>709540.27499999991</v>
      </c>
      <c r="P24" s="29">
        <f t="shared" si="17"/>
        <v>0.18941014311921395</v>
      </c>
      <c r="Q24" s="28">
        <f>O24+M24+K24+I24+C24</f>
        <v>3746052.1559999995</v>
      </c>
    </row>
    <row r="25" spans="1:26" ht="15.75" thickBot="1" x14ac:dyDescent="0.3">
      <c r="B25" s="23" t="s">
        <v>13</v>
      </c>
      <c r="C25" s="30">
        <v>0</v>
      </c>
      <c r="D25" s="31">
        <f t="shared" si="11"/>
        <v>0</v>
      </c>
      <c r="E25" s="32">
        <v>0</v>
      </c>
      <c r="F25" s="33">
        <f t="shared" si="12"/>
        <v>0</v>
      </c>
      <c r="G25" s="34">
        <v>0</v>
      </c>
      <c r="H25" s="31">
        <f t="shared" si="13"/>
        <v>0</v>
      </c>
      <c r="I25" s="30">
        <v>0</v>
      </c>
      <c r="J25" s="35">
        <f t="shared" si="14"/>
        <v>0</v>
      </c>
      <c r="K25" s="30">
        <v>536121.68645599997</v>
      </c>
      <c r="L25" s="35">
        <f t="shared" si="15"/>
        <v>0.83240260409545141</v>
      </c>
      <c r="M25" s="30">
        <v>107943.67785000001</v>
      </c>
      <c r="N25" s="35">
        <f t="shared" si="16"/>
        <v>0.16759739590454861</v>
      </c>
      <c r="O25" s="30">
        <v>0</v>
      </c>
      <c r="P25" s="35">
        <f t="shared" si="17"/>
        <v>0</v>
      </c>
      <c r="Q25" s="28">
        <f>O25+M25+K25+I25+C25</f>
        <v>644065.36430599994</v>
      </c>
    </row>
    <row r="26" spans="1:26" x14ac:dyDescent="0.25">
      <c r="A26" s="37"/>
    </row>
    <row r="27" spans="1:26" ht="15.75" thickBot="1" x14ac:dyDescent="0.3"/>
    <row r="28" spans="1:26" ht="45" x14ac:dyDescent="0.25">
      <c r="B28" s="1" t="s">
        <v>0</v>
      </c>
      <c r="C28" s="2" t="s">
        <v>1</v>
      </c>
      <c r="D28" s="3" t="s">
        <v>2</v>
      </c>
      <c r="E28" s="4" t="s">
        <v>3</v>
      </c>
      <c r="F28" s="5" t="s">
        <v>2</v>
      </c>
      <c r="G28" s="5" t="s">
        <v>4</v>
      </c>
      <c r="H28" s="6" t="s">
        <v>2</v>
      </c>
      <c r="I28" s="2" t="s">
        <v>5</v>
      </c>
      <c r="J28" s="6" t="s">
        <v>2</v>
      </c>
      <c r="K28" s="2" t="s">
        <v>6</v>
      </c>
      <c r="L28" s="6" t="s">
        <v>2</v>
      </c>
      <c r="M28" s="2" t="s">
        <v>7</v>
      </c>
      <c r="N28" s="6" t="s">
        <v>2</v>
      </c>
      <c r="O28" s="2" t="s">
        <v>8</v>
      </c>
      <c r="P28" s="6" t="s">
        <v>2</v>
      </c>
      <c r="Q28" s="7" t="s">
        <v>9</v>
      </c>
      <c r="R28" s="8"/>
      <c r="X28" s="8"/>
      <c r="Y28" s="8"/>
      <c r="Z28" s="8"/>
    </row>
    <row r="29" spans="1:26" x14ac:dyDescent="0.25">
      <c r="B29" s="9" t="s">
        <v>20</v>
      </c>
      <c r="C29" s="10">
        <v>5448568.1030000001</v>
      </c>
      <c r="D29" s="11">
        <f t="shared" ref="D29:D35" si="22">C29/$Q29</f>
        <v>0.35334950704522861</v>
      </c>
      <c r="E29" s="12">
        <v>4784779.1319999993</v>
      </c>
      <c r="F29" s="13">
        <f t="shared" ref="F29:F35" si="23">E29/$Q29</f>
        <v>0.31030159037226529</v>
      </c>
      <c r="G29" s="14">
        <v>663788.97100000002</v>
      </c>
      <c r="H29" s="11">
        <f t="shared" ref="H29:H35" si="24">G29/$Q29</f>
        <v>4.3047916672963267E-2</v>
      </c>
      <c r="I29" s="10">
        <v>2112326.5000750003</v>
      </c>
      <c r="J29" s="15">
        <f t="shared" ref="J29:J35" si="25">I29/$Q29</f>
        <v>0.13698819825875164</v>
      </c>
      <c r="K29" s="10">
        <v>3475413.3394727297</v>
      </c>
      <c r="L29" s="15">
        <f t="shared" ref="L29:L35" si="26">K29/$Q29</f>
        <v>0.22538684789586097</v>
      </c>
      <c r="M29" s="10">
        <v>2805276.3175309999</v>
      </c>
      <c r="N29" s="15">
        <f t="shared" ref="N29:N35" si="27">M29/$Q29</f>
        <v>0.1819272486250931</v>
      </c>
      <c r="O29" s="10">
        <v>1578185.6684600001</v>
      </c>
      <c r="P29" s="15">
        <f t="shared" ref="P29:P35" si="28">O29/$Q29</f>
        <v>0.10234819817506566</v>
      </c>
      <c r="Q29" s="14">
        <f t="shared" ref="Q29" si="29">Q30+Q33</f>
        <v>15419769.92853873</v>
      </c>
    </row>
    <row r="30" spans="1:26" x14ac:dyDescent="0.25">
      <c r="B30" s="16" t="s">
        <v>21</v>
      </c>
      <c r="C30" s="17">
        <v>3364020.3159999996</v>
      </c>
      <c r="D30" s="18">
        <f t="shared" si="22"/>
        <v>0.34854195274735272</v>
      </c>
      <c r="E30" s="19">
        <v>2999218.3419999997</v>
      </c>
      <c r="F30" s="20">
        <f t="shared" si="23"/>
        <v>0.31074527483215042</v>
      </c>
      <c r="G30" s="21">
        <v>364801.97400000005</v>
      </c>
      <c r="H30" s="18">
        <f t="shared" si="24"/>
        <v>3.779667791520229E-2</v>
      </c>
      <c r="I30" s="17">
        <v>1502266.7078230001</v>
      </c>
      <c r="J30" s="22">
        <f t="shared" si="25"/>
        <v>0.15564798149452236</v>
      </c>
      <c r="K30" s="17">
        <v>2142788.8403097298</v>
      </c>
      <c r="L30" s="22">
        <f t="shared" si="26"/>
        <v>0.22201168143206559</v>
      </c>
      <c r="M30" s="17">
        <v>1714288.385095</v>
      </c>
      <c r="N30" s="22">
        <f t="shared" si="27"/>
        <v>0.17761528325833009</v>
      </c>
      <c r="O30" s="17">
        <v>928329.87104500004</v>
      </c>
      <c r="P30" s="22">
        <f t="shared" si="28"/>
        <v>9.6183101067729246E-2</v>
      </c>
      <c r="Q30" s="21">
        <f t="shared" ref="Q30" si="30">Q31+Q32</f>
        <v>9651694.1202727295</v>
      </c>
    </row>
    <row r="31" spans="1:26" x14ac:dyDescent="0.25">
      <c r="B31" s="23" t="s">
        <v>12</v>
      </c>
      <c r="C31" s="24">
        <v>3364020.3159999996</v>
      </c>
      <c r="D31" s="25">
        <f t="shared" si="22"/>
        <v>0.43250521728220614</v>
      </c>
      <c r="E31" s="26">
        <v>2999218.3419999997</v>
      </c>
      <c r="F31" s="27">
        <f t="shared" si="23"/>
        <v>0.38560337299802683</v>
      </c>
      <c r="G31" s="28">
        <v>364801.97400000005</v>
      </c>
      <c r="H31" s="25">
        <f t="shared" si="24"/>
        <v>4.6901844284179331E-2</v>
      </c>
      <c r="I31" s="24">
        <v>1410480.1770000001</v>
      </c>
      <c r="J31" s="29">
        <f t="shared" si="25"/>
        <v>0.18134255388534629</v>
      </c>
      <c r="K31" s="24">
        <v>640968.50900000008</v>
      </c>
      <c r="L31" s="29">
        <f t="shared" si="26"/>
        <v>8.2408011312407534E-2</v>
      </c>
      <c r="M31" s="24">
        <v>1482185.8840000001</v>
      </c>
      <c r="N31" s="29">
        <f t="shared" si="27"/>
        <v>0.19056161009582881</v>
      </c>
      <c r="O31" s="24">
        <v>880332.94300000009</v>
      </c>
      <c r="P31" s="29">
        <f t="shared" si="28"/>
        <v>0.11318260742421124</v>
      </c>
      <c r="Q31" s="28">
        <f>O31+M31+K31+I31+C31</f>
        <v>7777987.8289999999</v>
      </c>
    </row>
    <row r="32" spans="1:26" x14ac:dyDescent="0.25">
      <c r="B32" s="23" t="s">
        <v>13</v>
      </c>
      <c r="C32" s="24">
        <v>0</v>
      </c>
      <c r="D32" s="25">
        <f t="shared" si="22"/>
        <v>0</v>
      </c>
      <c r="E32" s="26">
        <v>0</v>
      </c>
      <c r="F32" s="27">
        <f t="shared" si="23"/>
        <v>0</v>
      </c>
      <c r="G32" s="28">
        <v>0</v>
      </c>
      <c r="H32" s="25">
        <f t="shared" si="24"/>
        <v>0</v>
      </c>
      <c r="I32" s="24">
        <v>91786.530822999994</v>
      </c>
      <c r="J32" s="29">
        <f t="shared" si="25"/>
        <v>4.8986616125760704E-2</v>
      </c>
      <c r="K32" s="24">
        <v>1501820.33130973</v>
      </c>
      <c r="L32" s="29">
        <f t="shared" si="26"/>
        <v>0.80152387719721352</v>
      </c>
      <c r="M32" s="24">
        <v>232102.50109500001</v>
      </c>
      <c r="N32" s="29">
        <f t="shared" si="27"/>
        <v>0.12387347055196284</v>
      </c>
      <c r="O32" s="24">
        <v>47996.928044999993</v>
      </c>
      <c r="P32" s="29">
        <f t="shared" si="28"/>
        <v>2.5616036125062962E-2</v>
      </c>
      <c r="Q32" s="28">
        <f>O32+M32+K32+I32+C32</f>
        <v>1873706.2912727299</v>
      </c>
    </row>
    <row r="33" spans="2:26" x14ac:dyDescent="0.25">
      <c r="B33" s="16" t="s">
        <v>22</v>
      </c>
      <c r="C33" s="17">
        <v>2084547.787</v>
      </c>
      <c r="D33" s="18">
        <f t="shared" si="22"/>
        <v>0.36139396503990417</v>
      </c>
      <c r="E33" s="19">
        <v>1785560.79</v>
      </c>
      <c r="F33" s="20">
        <f t="shared" si="23"/>
        <v>0.30955917525237509</v>
      </c>
      <c r="G33" s="21">
        <v>298986.99699999997</v>
      </c>
      <c r="H33" s="18">
        <f t="shared" si="24"/>
        <v>5.1834789787529069E-2</v>
      </c>
      <c r="I33" s="17">
        <v>610059.79225200007</v>
      </c>
      <c r="J33" s="22">
        <f t="shared" si="25"/>
        <v>0.10576487073518478</v>
      </c>
      <c r="K33" s="17">
        <v>1332624.4991629999</v>
      </c>
      <c r="L33" s="22">
        <f t="shared" si="26"/>
        <v>0.23103449806489515</v>
      </c>
      <c r="M33" s="17">
        <v>1090987.9324360001</v>
      </c>
      <c r="N33" s="22">
        <f t="shared" si="27"/>
        <v>0.18914243999230185</v>
      </c>
      <c r="O33" s="17">
        <v>649855.79741500004</v>
      </c>
      <c r="P33" s="22">
        <f t="shared" si="28"/>
        <v>0.11266422616771393</v>
      </c>
      <c r="Q33" s="21">
        <f t="shared" ref="Q33" si="31">Q34+Q35</f>
        <v>5768075.8082660008</v>
      </c>
    </row>
    <row r="34" spans="2:26" x14ac:dyDescent="0.25">
      <c r="B34" s="23" t="s">
        <v>12</v>
      </c>
      <c r="C34" s="24">
        <v>2084547.787</v>
      </c>
      <c r="D34" s="25">
        <f t="shared" si="22"/>
        <v>0.46128038590900339</v>
      </c>
      <c r="E34" s="26">
        <v>1785560.79</v>
      </c>
      <c r="F34" s="27">
        <f t="shared" si="23"/>
        <v>0.3951188720218986</v>
      </c>
      <c r="G34" s="28">
        <v>298986.99699999997</v>
      </c>
      <c r="H34" s="25">
        <f t="shared" si="24"/>
        <v>6.616151388710477E-2</v>
      </c>
      <c r="I34" s="24">
        <v>601568.24100000004</v>
      </c>
      <c r="J34" s="29">
        <f t="shared" si="25"/>
        <v>0.13311838284045074</v>
      </c>
      <c r="K34" s="24">
        <v>292141.95699999994</v>
      </c>
      <c r="L34" s="29">
        <f t="shared" si="26"/>
        <v>6.4646805175482144E-2</v>
      </c>
      <c r="M34" s="24">
        <v>946620.96299999999</v>
      </c>
      <c r="N34" s="29">
        <f t="shared" si="27"/>
        <v>0.20947357784040688</v>
      </c>
      <c r="O34" s="24">
        <v>594168.14500000002</v>
      </c>
      <c r="P34" s="29">
        <f t="shared" si="28"/>
        <v>0.13148084823465681</v>
      </c>
      <c r="Q34" s="28">
        <f>O34+M34+K34+I34+C34</f>
        <v>4519047.0930000003</v>
      </c>
    </row>
    <row r="35" spans="2:26" ht="15.75" thickBot="1" x14ac:dyDescent="0.3">
      <c r="B35" s="23" t="s">
        <v>13</v>
      </c>
      <c r="C35" s="30">
        <v>0</v>
      </c>
      <c r="D35" s="31">
        <f t="shared" si="22"/>
        <v>0</v>
      </c>
      <c r="E35" s="32">
        <v>0</v>
      </c>
      <c r="F35" s="33">
        <f t="shared" si="23"/>
        <v>0</v>
      </c>
      <c r="G35" s="34">
        <v>0</v>
      </c>
      <c r="H35" s="35">
        <f t="shared" si="24"/>
        <v>0</v>
      </c>
      <c r="I35" s="30">
        <v>8491.5512520000011</v>
      </c>
      <c r="J35" s="35">
        <f t="shared" si="25"/>
        <v>6.7985236433828452E-3</v>
      </c>
      <c r="K35" s="30">
        <v>1040482.542163</v>
      </c>
      <c r="L35" s="35">
        <f t="shared" si="26"/>
        <v>0.83303332377063333</v>
      </c>
      <c r="M35" s="30">
        <v>144366.96943599998</v>
      </c>
      <c r="N35" s="35">
        <f t="shared" si="27"/>
        <v>0.1155833870522783</v>
      </c>
      <c r="O35" s="30">
        <v>55687.652415000004</v>
      </c>
      <c r="P35" s="35">
        <f t="shared" si="28"/>
        <v>4.4584765533705488E-2</v>
      </c>
      <c r="Q35" s="28">
        <f>O35+M35+K35+I35+C35</f>
        <v>1249028.715266</v>
      </c>
    </row>
    <row r="37" spans="2:26" ht="15.75" thickBot="1" x14ac:dyDescent="0.3"/>
    <row r="38" spans="2:26" ht="45" x14ac:dyDescent="0.25">
      <c r="B38" s="1" t="s">
        <v>0</v>
      </c>
      <c r="C38" s="2" t="s">
        <v>1</v>
      </c>
      <c r="D38" s="3" t="s">
        <v>2</v>
      </c>
      <c r="E38" s="4" t="s">
        <v>3</v>
      </c>
      <c r="F38" s="5" t="s">
        <v>2</v>
      </c>
      <c r="G38" s="5" t="s">
        <v>4</v>
      </c>
      <c r="H38" s="6" t="s">
        <v>2</v>
      </c>
      <c r="I38" s="2" t="s">
        <v>5</v>
      </c>
      <c r="J38" s="6" t="s">
        <v>2</v>
      </c>
      <c r="K38" s="2" t="s">
        <v>6</v>
      </c>
      <c r="L38" s="6" t="s">
        <v>2</v>
      </c>
      <c r="M38" s="2" t="s">
        <v>7</v>
      </c>
      <c r="N38" s="6" t="s">
        <v>2</v>
      </c>
      <c r="O38" s="2" t="s">
        <v>8</v>
      </c>
      <c r="P38" s="6" t="s">
        <v>2</v>
      </c>
      <c r="Q38" s="7" t="s">
        <v>9</v>
      </c>
      <c r="R38" s="8"/>
      <c r="X38" s="8"/>
      <c r="Y38" s="8"/>
      <c r="Z38" s="8"/>
    </row>
    <row r="39" spans="2:26" x14ac:dyDescent="0.25">
      <c r="B39" s="9" t="s">
        <v>23</v>
      </c>
      <c r="C39" s="10">
        <v>2293197.426</v>
      </c>
      <c r="D39" s="11">
        <f t="shared" ref="D39:D48" si="32">C39/$Q39</f>
        <v>0.36825573844113763</v>
      </c>
      <c r="E39" s="12">
        <v>2005001.2089999998</v>
      </c>
      <c r="F39" s="13">
        <f t="shared" ref="F39:F48" si="33">E39/$Q39</f>
        <v>0.32197541843729099</v>
      </c>
      <c r="G39" s="14">
        <v>288196.217</v>
      </c>
      <c r="H39" s="11">
        <f t="shared" ref="H39:H48" si="34">G39/$Q39</f>
        <v>4.6280320003846603E-2</v>
      </c>
      <c r="I39" s="10">
        <v>565858.13</v>
      </c>
      <c r="J39" s="15">
        <f t="shared" ref="J39:J48" si="35">I39/$Q39</f>
        <v>9.0868976719351707E-2</v>
      </c>
      <c r="K39" s="10">
        <v>1662310.9612620003</v>
      </c>
      <c r="L39" s="15">
        <f t="shared" ref="L39:L48" si="36">K39/$Q39</f>
        <v>0.26694411201486112</v>
      </c>
      <c r="M39" s="10">
        <v>1047458.169287</v>
      </c>
      <c r="N39" s="15">
        <f t="shared" ref="N39:N48" si="37">M39/$Q39</f>
        <v>0.1682072713162841</v>
      </c>
      <c r="O39" s="10">
        <v>658362.52771499997</v>
      </c>
      <c r="P39" s="15">
        <f t="shared" ref="P39:P48" si="38">O39/$Q39</f>
        <v>0.10572390150836548</v>
      </c>
      <c r="Q39" s="14">
        <f t="shared" ref="Q39" si="39">Q40+Q43+Q46</f>
        <v>6227187.2142639998</v>
      </c>
    </row>
    <row r="40" spans="2:26" x14ac:dyDescent="0.25">
      <c r="B40" s="16" t="s">
        <v>24</v>
      </c>
      <c r="C40" s="17">
        <v>555677.94099999999</v>
      </c>
      <c r="D40" s="18">
        <f t="shared" si="32"/>
        <v>0.36584958930064237</v>
      </c>
      <c r="E40" s="19">
        <v>443474.58799999999</v>
      </c>
      <c r="F40" s="20">
        <f t="shared" si="33"/>
        <v>0.29197667194255528</v>
      </c>
      <c r="G40" s="21">
        <v>112203.353</v>
      </c>
      <c r="H40" s="18">
        <f t="shared" si="34"/>
        <v>7.3872917358087112E-2</v>
      </c>
      <c r="I40" s="17">
        <v>204356.91</v>
      </c>
      <c r="J40" s="22">
        <f t="shared" si="35"/>
        <v>0.13454536535983952</v>
      </c>
      <c r="K40" s="17">
        <v>387810.85941499996</v>
      </c>
      <c r="L40" s="22">
        <f t="shared" si="36"/>
        <v>0.25532855126114662</v>
      </c>
      <c r="M40" s="17">
        <v>215131.20906799997</v>
      </c>
      <c r="N40" s="22">
        <f t="shared" si="37"/>
        <v>0.14163899387771167</v>
      </c>
      <c r="O40" s="17">
        <v>155893.01299999998</v>
      </c>
      <c r="P40" s="22">
        <f t="shared" si="38"/>
        <v>0.10263750020065976</v>
      </c>
      <c r="Q40" s="21">
        <f t="shared" ref="Q40" si="40">Q41+Q42</f>
        <v>1518869.932483</v>
      </c>
    </row>
    <row r="41" spans="2:26" x14ac:dyDescent="0.25">
      <c r="B41" s="23" t="s">
        <v>12</v>
      </c>
      <c r="C41" s="24">
        <v>555677.94099999999</v>
      </c>
      <c r="D41" s="25">
        <f t="shared" si="32"/>
        <v>0.45237286337085025</v>
      </c>
      <c r="E41" s="26">
        <v>443474.58799999999</v>
      </c>
      <c r="F41" s="27">
        <f t="shared" si="33"/>
        <v>0.36102903211298809</v>
      </c>
      <c r="G41" s="28">
        <v>112203.353</v>
      </c>
      <c r="H41" s="25">
        <f t="shared" si="34"/>
        <v>9.1343831257862163E-2</v>
      </c>
      <c r="I41" s="24">
        <v>204356.91</v>
      </c>
      <c r="J41" s="29">
        <f t="shared" si="35"/>
        <v>0.16636528770595763</v>
      </c>
      <c r="K41" s="24">
        <v>111727.299</v>
      </c>
      <c r="L41" s="29">
        <f t="shared" si="36"/>
        <v>9.0956279593112616E-2</v>
      </c>
      <c r="M41" s="24">
        <v>200707.51299999998</v>
      </c>
      <c r="N41" s="29">
        <f t="shared" si="37"/>
        <v>0.16339434347971021</v>
      </c>
      <c r="O41" s="24">
        <v>155893.01299999998</v>
      </c>
      <c r="P41" s="29">
        <f t="shared" si="38"/>
        <v>0.12691122585036926</v>
      </c>
      <c r="Q41" s="28">
        <f>O41+M41+K41+I41+C41</f>
        <v>1228362.676</v>
      </c>
    </row>
    <row r="42" spans="2:26" x14ac:dyDescent="0.25">
      <c r="B42" s="23" t="s">
        <v>13</v>
      </c>
      <c r="C42" s="24">
        <v>0</v>
      </c>
      <c r="D42" s="25">
        <f t="shared" si="32"/>
        <v>0</v>
      </c>
      <c r="E42" s="26">
        <v>0</v>
      </c>
      <c r="F42" s="27">
        <f t="shared" si="33"/>
        <v>0</v>
      </c>
      <c r="G42" s="28">
        <v>0</v>
      </c>
      <c r="H42" s="25">
        <f t="shared" si="34"/>
        <v>0</v>
      </c>
      <c r="I42" s="24">
        <v>0</v>
      </c>
      <c r="J42" s="29">
        <f t="shared" si="35"/>
        <v>0</v>
      </c>
      <c r="K42" s="24">
        <v>276083.56041499996</v>
      </c>
      <c r="L42" s="29">
        <f t="shared" si="36"/>
        <v>0.95034996288003548</v>
      </c>
      <c r="M42" s="24">
        <v>14423.696067999997</v>
      </c>
      <c r="N42" s="29">
        <f t="shared" si="37"/>
        <v>4.9650037119964512E-2</v>
      </c>
      <c r="O42" s="24">
        <v>0</v>
      </c>
      <c r="P42" s="29">
        <f t="shared" si="38"/>
        <v>0</v>
      </c>
      <c r="Q42" s="28">
        <f>O42+M42+K42+I42+C42</f>
        <v>290507.25648299995</v>
      </c>
    </row>
    <row r="43" spans="2:26" x14ac:dyDescent="0.25">
      <c r="B43" s="16" t="s">
        <v>25</v>
      </c>
      <c r="C43" s="17">
        <v>172067.63699999999</v>
      </c>
      <c r="D43" s="18">
        <f t="shared" si="32"/>
        <v>0.53650593068728347</v>
      </c>
      <c r="E43" s="19">
        <v>159549.15</v>
      </c>
      <c r="F43" s="20">
        <f t="shared" si="33"/>
        <v>0.49747335817202515</v>
      </c>
      <c r="G43" s="21">
        <v>12518.486999999999</v>
      </c>
      <c r="H43" s="18">
        <f t="shared" si="34"/>
        <v>3.90325725152584E-2</v>
      </c>
      <c r="I43" s="17">
        <v>5241.9650000000001</v>
      </c>
      <c r="J43" s="22">
        <f t="shared" si="35"/>
        <v>1.6344417578973123E-2</v>
      </c>
      <c r="K43" s="17">
        <v>45634.847999999998</v>
      </c>
      <c r="L43" s="22">
        <f t="shared" si="36"/>
        <v>0.1422892010658153</v>
      </c>
      <c r="M43" s="17">
        <v>60386.883000000009</v>
      </c>
      <c r="N43" s="22">
        <f t="shared" si="37"/>
        <v>0.18828596376446494</v>
      </c>
      <c r="O43" s="17">
        <v>37387.650999999998</v>
      </c>
      <c r="P43" s="22">
        <f t="shared" si="38"/>
        <v>0.11657448690346311</v>
      </c>
      <c r="Q43" s="21">
        <f t="shared" ref="Q43" si="41">Q44+Q45</f>
        <v>320718.984</v>
      </c>
    </row>
    <row r="44" spans="2:26" x14ac:dyDescent="0.25">
      <c r="B44" s="23" t="s">
        <v>12</v>
      </c>
      <c r="C44" s="24">
        <v>172067.63699999999</v>
      </c>
      <c r="D44" s="25">
        <f t="shared" si="32"/>
        <v>0.5924352135463723</v>
      </c>
      <c r="E44" s="26">
        <v>159549.15</v>
      </c>
      <c r="F44" s="27">
        <f t="shared" si="33"/>
        <v>0.54933360159640121</v>
      </c>
      <c r="G44" s="28">
        <v>12518.486999999999</v>
      </c>
      <c r="H44" s="25">
        <f t="shared" si="34"/>
        <v>4.3101611949971072E-2</v>
      </c>
      <c r="I44" s="24">
        <v>5241.9650000000001</v>
      </c>
      <c r="J44" s="29">
        <f t="shared" si="35"/>
        <v>1.8048278620677573E-2</v>
      </c>
      <c r="K44" s="24">
        <v>22083.697</v>
      </c>
      <c r="L44" s="29">
        <f t="shared" si="36"/>
        <v>7.603498238363314E-2</v>
      </c>
      <c r="M44" s="24">
        <v>58013.725000000006</v>
      </c>
      <c r="N44" s="29">
        <f t="shared" si="37"/>
        <v>0.19974339252997075</v>
      </c>
      <c r="O44" s="24">
        <v>33034.248</v>
      </c>
      <c r="P44" s="29">
        <f t="shared" si="38"/>
        <v>0.11373813291934626</v>
      </c>
      <c r="Q44" s="28">
        <f>O44+M44+K44+I44+C44</f>
        <v>290441.272</v>
      </c>
    </row>
    <row r="45" spans="2:26" x14ac:dyDescent="0.25">
      <c r="B45" s="23" t="s">
        <v>13</v>
      </c>
      <c r="C45" s="24">
        <v>0</v>
      </c>
      <c r="D45" s="25">
        <f t="shared" si="32"/>
        <v>0</v>
      </c>
      <c r="E45" s="26">
        <v>0</v>
      </c>
      <c r="F45" s="27">
        <f t="shared" si="33"/>
        <v>0</v>
      </c>
      <c r="G45" s="28">
        <v>0</v>
      </c>
      <c r="H45" s="25">
        <f t="shared" si="34"/>
        <v>0</v>
      </c>
      <c r="I45" s="24">
        <v>0</v>
      </c>
      <c r="J45" s="29">
        <f t="shared" si="35"/>
        <v>0</v>
      </c>
      <c r="K45" s="24">
        <v>23551.151000000002</v>
      </c>
      <c r="L45" s="29">
        <f t="shared" si="36"/>
        <v>0.7778378696514453</v>
      </c>
      <c r="M45" s="24">
        <v>2373.1579999999999</v>
      </c>
      <c r="N45" s="29">
        <f t="shared" si="37"/>
        <v>7.8379700553331114E-2</v>
      </c>
      <c r="O45" s="24">
        <v>4353.4030000000002</v>
      </c>
      <c r="P45" s="29">
        <f t="shared" si="38"/>
        <v>0.14378242979522363</v>
      </c>
      <c r="Q45" s="28">
        <f>O45+M45+K45+I45+C45</f>
        <v>30277.712</v>
      </c>
    </row>
    <row r="46" spans="2:26" x14ac:dyDescent="0.25">
      <c r="B46" s="16" t="s">
        <v>26</v>
      </c>
      <c r="C46" s="17">
        <v>1565451.848</v>
      </c>
      <c r="D46" s="18">
        <f t="shared" si="32"/>
        <v>0.35679014844903129</v>
      </c>
      <c r="E46" s="19">
        <v>1401977.4709999999</v>
      </c>
      <c r="F46" s="20">
        <f t="shared" si="33"/>
        <v>0.3195318659205974</v>
      </c>
      <c r="G46" s="21">
        <v>163474.37700000001</v>
      </c>
      <c r="H46" s="18">
        <f t="shared" si="34"/>
        <v>3.725828252843387E-2</v>
      </c>
      <c r="I46" s="17">
        <v>356259.255</v>
      </c>
      <c r="J46" s="22">
        <f t="shared" si="35"/>
        <v>8.1196871459307443E-2</v>
      </c>
      <c r="K46" s="17">
        <v>1228865.2538470002</v>
      </c>
      <c r="L46" s="22">
        <f t="shared" si="36"/>
        <v>0.28007697388078828</v>
      </c>
      <c r="M46" s="17">
        <v>771940.07721899997</v>
      </c>
      <c r="N46" s="22">
        <f t="shared" si="37"/>
        <v>0.17593681664280975</v>
      </c>
      <c r="O46" s="17">
        <v>465081.86371499998</v>
      </c>
      <c r="P46" s="22">
        <f t="shared" si="38"/>
        <v>0.10599918956806328</v>
      </c>
      <c r="Q46" s="21">
        <f t="shared" ref="Q46" si="42">Q47+Q48</f>
        <v>4387598.2977809999</v>
      </c>
    </row>
    <row r="47" spans="2:26" x14ac:dyDescent="0.25">
      <c r="B47" s="23" t="s">
        <v>12</v>
      </c>
      <c r="C47" s="24">
        <v>1565451.848</v>
      </c>
      <c r="D47" s="25">
        <f t="shared" si="32"/>
        <v>0.46693935355823551</v>
      </c>
      <c r="E47" s="26">
        <v>1401977.4709999999</v>
      </c>
      <c r="F47" s="27">
        <f t="shared" si="33"/>
        <v>0.41817859479249203</v>
      </c>
      <c r="G47" s="28">
        <v>163474.37700000001</v>
      </c>
      <c r="H47" s="25">
        <f t="shared" si="34"/>
        <v>4.8760758765743456E-2</v>
      </c>
      <c r="I47" s="24">
        <v>356259.255</v>
      </c>
      <c r="J47" s="29">
        <f t="shared" si="35"/>
        <v>0.10626418592265675</v>
      </c>
      <c r="K47" s="24">
        <v>310075.33900000004</v>
      </c>
      <c r="L47" s="29">
        <f t="shared" si="36"/>
        <v>9.2488554363385794E-2</v>
      </c>
      <c r="M47" s="24">
        <v>668640.41200000001</v>
      </c>
      <c r="N47" s="29">
        <f t="shared" si="37"/>
        <v>0.19944051434164092</v>
      </c>
      <c r="O47" s="24">
        <v>452153.81</v>
      </c>
      <c r="P47" s="29">
        <f t="shared" si="38"/>
        <v>0.13486739181408106</v>
      </c>
      <c r="Q47" s="28">
        <f>O47+M47+K47+I47+C47</f>
        <v>3352580.6639999999</v>
      </c>
    </row>
    <row r="48" spans="2:26" ht="15.75" thickBot="1" x14ac:dyDescent="0.3">
      <c r="B48" s="23" t="s">
        <v>13</v>
      </c>
      <c r="C48" s="30">
        <v>0</v>
      </c>
      <c r="D48" s="31">
        <f t="shared" si="32"/>
        <v>0</v>
      </c>
      <c r="E48" s="32">
        <v>0</v>
      </c>
      <c r="F48" s="33">
        <f t="shared" si="33"/>
        <v>0</v>
      </c>
      <c r="G48" s="34">
        <v>0</v>
      </c>
      <c r="H48" s="31">
        <f t="shared" si="34"/>
        <v>0</v>
      </c>
      <c r="I48" s="30">
        <v>0</v>
      </c>
      <c r="J48" s="35">
        <f t="shared" si="35"/>
        <v>0</v>
      </c>
      <c r="K48" s="30">
        <v>918789.91484700004</v>
      </c>
      <c r="L48" s="35">
        <f t="shared" si="36"/>
        <v>0.8877046002497454</v>
      </c>
      <c r="M48" s="30">
        <v>103299.66521899999</v>
      </c>
      <c r="N48" s="35">
        <f t="shared" si="37"/>
        <v>9.9804739404910678E-2</v>
      </c>
      <c r="O48" s="30">
        <v>12928.053715000002</v>
      </c>
      <c r="P48" s="35">
        <f t="shared" si="38"/>
        <v>1.249066034534389E-2</v>
      </c>
      <c r="Q48" s="28">
        <f>O48+M48+K48+I48+C48</f>
        <v>1035017.633781</v>
      </c>
    </row>
    <row r="51" spans="7:7" x14ac:dyDescent="0.25">
      <c r="G51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2DC4-5313-490C-A7BB-9825DB88BC72}">
  <dimension ref="A1:Z51"/>
  <sheetViews>
    <sheetView showGridLines="0" topLeftCell="A40" workbookViewId="0">
      <selection activeCell="C38" sqref="C38:Q38"/>
    </sheetView>
  </sheetViews>
  <sheetFormatPr defaultRowHeight="15" x14ac:dyDescent="0.25"/>
  <cols>
    <col min="1" max="1" width="13.85546875" bestFit="1" customWidth="1"/>
    <col min="2" max="2" width="13.7109375" bestFit="1" customWidth="1"/>
    <col min="3" max="17" width="11.7109375" customWidth="1"/>
  </cols>
  <sheetData>
    <row r="1" spans="1:26" ht="15.75" thickBot="1" x14ac:dyDescent="0.3"/>
    <row r="2" spans="1:26" ht="45" x14ac:dyDescent="0.25">
      <c r="B2" s="1" t="s">
        <v>27</v>
      </c>
      <c r="C2" s="2" t="s">
        <v>28</v>
      </c>
      <c r="D2" s="3" t="s">
        <v>2</v>
      </c>
      <c r="E2" s="4" t="s">
        <v>29</v>
      </c>
      <c r="F2" s="5" t="s">
        <v>2</v>
      </c>
      <c r="G2" s="5" t="s">
        <v>30</v>
      </c>
      <c r="H2" s="6" t="s">
        <v>2</v>
      </c>
      <c r="I2" s="2" t="s">
        <v>5</v>
      </c>
      <c r="J2" s="6" t="s">
        <v>2</v>
      </c>
      <c r="K2" s="2" t="s">
        <v>6</v>
      </c>
      <c r="L2" s="6" t="s">
        <v>2</v>
      </c>
      <c r="M2" s="2" t="s">
        <v>31</v>
      </c>
      <c r="N2" s="6" t="s">
        <v>2</v>
      </c>
      <c r="O2" s="2" t="s">
        <v>32</v>
      </c>
      <c r="P2" s="6" t="s">
        <v>2</v>
      </c>
      <c r="Q2" s="7" t="s">
        <v>9</v>
      </c>
      <c r="R2" s="8"/>
      <c r="X2" s="8"/>
      <c r="Y2" s="8"/>
      <c r="Z2" s="8"/>
    </row>
    <row r="3" spans="1:26" x14ac:dyDescent="0.25">
      <c r="B3" s="9" t="s">
        <v>10</v>
      </c>
      <c r="C3" s="10">
        <f>Português!C3</f>
        <v>3113085.091</v>
      </c>
      <c r="D3" s="11">
        <f>Português!D3</f>
        <v>0.45008588768702068</v>
      </c>
      <c r="E3" s="12">
        <f>Português!E3</f>
        <v>2594633.906</v>
      </c>
      <c r="F3" s="13">
        <f>Português!F3</f>
        <v>0.37512887398452799</v>
      </c>
      <c r="G3" s="14">
        <f>Português!G3</f>
        <v>518451.185</v>
      </c>
      <c r="H3" s="11">
        <f>Português!H3</f>
        <v>7.495701370249272E-2</v>
      </c>
      <c r="I3" s="10">
        <f>Português!I3</f>
        <v>684256.88372299995</v>
      </c>
      <c r="J3" s="15">
        <f>Português!J3</f>
        <v>9.8928990989286439E-2</v>
      </c>
      <c r="K3" s="10">
        <f>Português!K3</f>
        <v>836222.69117800007</v>
      </c>
      <c r="L3" s="15">
        <f>Português!L3</f>
        <v>0.12090001437833474</v>
      </c>
      <c r="M3" s="10">
        <f>Português!M3</f>
        <v>1351681.117329</v>
      </c>
      <c r="N3" s="15">
        <f>Português!N3</f>
        <v>0.19542433880834995</v>
      </c>
      <c r="O3" s="10">
        <f>Português!O3</f>
        <v>931400.96390099986</v>
      </c>
      <c r="P3" s="15">
        <f>Português!P3</f>
        <v>0.13466076813700825</v>
      </c>
      <c r="Q3" s="14">
        <f>Português!Q3</f>
        <v>6916646.7471309993</v>
      </c>
    </row>
    <row r="4" spans="1:26" x14ac:dyDescent="0.25">
      <c r="B4" s="16" t="s">
        <v>11</v>
      </c>
      <c r="C4" s="17">
        <f>Português!C4</f>
        <v>1441184.571</v>
      </c>
      <c r="D4" s="18">
        <f>Português!D4</f>
        <v>0.4288105823966214</v>
      </c>
      <c r="E4" s="19">
        <f>Português!E4</f>
        <v>1273829.6769999999</v>
      </c>
      <c r="F4" s="20">
        <f>Português!F4</f>
        <v>0.37901574625480089</v>
      </c>
      <c r="G4" s="21">
        <f>Português!G4</f>
        <v>167354.894</v>
      </c>
      <c r="H4" s="18">
        <f>Português!H4</f>
        <v>4.9794836141820481E-2</v>
      </c>
      <c r="I4" s="17">
        <f>Português!I4</f>
        <v>362933.97199999995</v>
      </c>
      <c r="J4" s="22">
        <f>Português!J4</f>
        <v>0.10798750627537704</v>
      </c>
      <c r="K4" s="17">
        <f>Português!K4</f>
        <v>469568.41987400001</v>
      </c>
      <c r="L4" s="22">
        <f>Português!L4</f>
        <v>0.13971555875144823</v>
      </c>
      <c r="M4" s="17">
        <f>Português!M4</f>
        <v>691505.01130999997</v>
      </c>
      <c r="N4" s="22">
        <f>Português!N4</f>
        <v>0.20575065303694773</v>
      </c>
      <c r="O4" s="17">
        <f>Português!O4</f>
        <v>395696.56299999997</v>
      </c>
      <c r="P4" s="22">
        <f>Português!P4</f>
        <v>0.11773569953960558</v>
      </c>
      <c r="Q4" s="21">
        <f>Português!Q4</f>
        <v>3360888.537184</v>
      </c>
    </row>
    <row r="5" spans="1:26" x14ac:dyDescent="0.25">
      <c r="B5" s="23" t="s">
        <v>12</v>
      </c>
      <c r="C5" s="24">
        <f>Português!C5</f>
        <v>1441184.571</v>
      </c>
      <c r="D5" s="25">
        <f>Português!D5</f>
        <v>0.45883432023538406</v>
      </c>
      <c r="E5" s="26">
        <f>Português!E5</f>
        <v>1273829.6769999999</v>
      </c>
      <c r="F5" s="27">
        <f>Português!F5</f>
        <v>0.40555303304170176</v>
      </c>
      <c r="G5" s="28">
        <f>Português!G5</f>
        <v>167354.894</v>
      </c>
      <c r="H5" s="25">
        <f>Português!H5</f>
        <v>5.3281287193682254E-2</v>
      </c>
      <c r="I5" s="24">
        <f>Português!I5</f>
        <v>362933.97199999995</v>
      </c>
      <c r="J5" s="29">
        <f>Português!J5</f>
        <v>0.11554839378928369</v>
      </c>
      <c r="K5" s="24">
        <f>Português!K5</f>
        <v>291783.86300000001</v>
      </c>
      <c r="L5" s="29">
        <f>Português!L5</f>
        <v>9.2896116936891232E-2</v>
      </c>
      <c r="M5" s="24">
        <f>Português!M5</f>
        <v>649370.45600000001</v>
      </c>
      <c r="N5" s="29">
        <f>Português!N5</f>
        <v>0.20674204939132765</v>
      </c>
      <c r="O5" s="24">
        <f>Português!O5</f>
        <v>395696.56299999997</v>
      </c>
      <c r="P5" s="29">
        <f>Português!P5</f>
        <v>0.12597911964711339</v>
      </c>
      <c r="Q5" s="28">
        <f>Português!Q5</f>
        <v>3140969.4249999998</v>
      </c>
    </row>
    <row r="6" spans="1:26" x14ac:dyDescent="0.25">
      <c r="B6" s="23" t="s">
        <v>13</v>
      </c>
      <c r="C6" s="24">
        <f>Português!C6</f>
        <v>0</v>
      </c>
      <c r="D6" s="25">
        <f>Português!D6</f>
        <v>0</v>
      </c>
      <c r="E6" s="26">
        <f>Português!E6</f>
        <v>0</v>
      </c>
      <c r="F6" s="27">
        <f>Português!F6</f>
        <v>0</v>
      </c>
      <c r="G6" s="28">
        <f>Português!G6</f>
        <v>0</v>
      </c>
      <c r="H6" s="25">
        <f>Português!H6</f>
        <v>0</v>
      </c>
      <c r="I6" s="24">
        <f>Português!I6</f>
        <v>0</v>
      </c>
      <c r="J6" s="29">
        <f>Português!J6</f>
        <v>0</v>
      </c>
      <c r="K6" s="24">
        <f>Português!K6</f>
        <v>177784.556874</v>
      </c>
      <c r="L6" s="29">
        <f>Português!L6</f>
        <v>0.80840885136555474</v>
      </c>
      <c r="M6" s="24">
        <f>Português!M6</f>
        <v>42134.555309999996</v>
      </c>
      <c r="N6" s="29">
        <f>Português!N6</f>
        <v>0.19159114863444532</v>
      </c>
      <c r="O6" s="24">
        <f>Português!O6</f>
        <v>0</v>
      </c>
      <c r="P6" s="29">
        <f>Português!P6</f>
        <v>0</v>
      </c>
      <c r="Q6" s="28">
        <f>Português!Q6</f>
        <v>219919.112184</v>
      </c>
    </row>
    <row r="7" spans="1:26" x14ac:dyDescent="0.25">
      <c r="B7" s="16" t="s">
        <v>14</v>
      </c>
      <c r="C7" s="17">
        <f>Português!C7</f>
        <v>549967.66800000006</v>
      </c>
      <c r="D7" s="18">
        <f>Português!D7</f>
        <v>0.49880579020076865</v>
      </c>
      <c r="E7" s="19">
        <f>Português!E7</f>
        <v>433449.96200000006</v>
      </c>
      <c r="F7" s="20">
        <f>Português!F7</f>
        <v>0.39312738436817191</v>
      </c>
      <c r="G7" s="21">
        <f>Português!G7</f>
        <v>116517.70599999999</v>
      </c>
      <c r="H7" s="18">
        <f>Português!H7</f>
        <v>0.10567840583259676</v>
      </c>
      <c r="I7" s="17">
        <f>Português!I7</f>
        <v>57145.557999999997</v>
      </c>
      <c r="J7" s="22">
        <f>Português!J7</f>
        <v>5.1829474482223296E-2</v>
      </c>
      <c r="K7" s="17">
        <f>Português!K7</f>
        <v>40909.293368999999</v>
      </c>
      <c r="L7" s="22">
        <f>Português!L7</f>
        <v>3.7103621890512861E-2</v>
      </c>
      <c r="M7" s="17">
        <f>Português!M7</f>
        <v>249824.839401</v>
      </c>
      <c r="N7" s="22">
        <f>Português!N7</f>
        <v>0.22658436791814446</v>
      </c>
      <c r="O7" s="17">
        <f>Português!O7</f>
        <v>204721.37400000001</v>
      </c>
      <c r="P7" s="22">
        <f>Português!P7</f>
        <v>0.18567674550835067</v>
      </c>
      <c r="Q7" s="21">
        <f>Português!Q7</f>
        <v>1102568.7327700001</v>
      </c>
    </row>
    <row r="8" spans="1:26" x14ac:dyDescent="0.25">
      <c r="B8" s="23" t="s">
        <v>12</v>
      </c>
      <c r="C8" s="24">
        <f>Português!C8</f>
        <v>549967.66800000006</v>
      </c>
      <c r="D8" s="25">
        <f>Português!D8</f>
        <v>0.52023692327697646</v>
      </c>
      <c r="E8" s="26">
        <f>Português!E8</f>
        <v>433449.96200000006</v>
      </c>
      <c r="F8" s="27">
        <f>Português!F8</f>
        <v>0.41001805696221832</v>
      </c>
      <c r="G8" s="28">
        <f>Português!G8</f>
        <v>116517.70599999999</v>
      </c>
      <c r="H8" s="25">
        <f>Português!H8</f>
        <v>0.11021886631475815</v>
      </c>
      <c r="I8" s="24">
        <f>Português!I8</f>
        <v>57145.557999999997</v>
      </c>
      <c r="J8" s="29">
        <f>Português!J8</f>
        <v>5.4056321857935116E-2</v>
      </c>
      <c r="K8" s="24">
        <f>Português!K8</f>
        <v>35105.661</v>
      </c>
      <c r="L8" s="29">
        <f>Português!L8</f>
        <v>3.3207881355390045E-2</v>
      </c>
      <c r="M8" s="24">
        <f>Português!M8</f>
        <v>210208.21</v>
      </c>
      <c r="N8" s="29">
        <f>Português!N8</f>
        <v>0.19884454810889091</v>
      </c>
      <c r="O8" s="24">
        <f>Português!O8</f>
        <v>204721.37400000001</v>
      </c>
      <c r="P8" s="29">
        <f>Português!P8</f>
        <v>0.19365432540080738</v>
      </c>
      <c r="Q8" s="28">
        <f>Português!Q8</f>
        <v>1057148.4710000001</v>
      </c>
    </row>
    <row r="9" spans="1:26" x14ac:dyDescent="0.25">
      <c r="B9" s="23" t="s">
        <v>13</v>
      </c>
      <c r="C9" s="24">
        <f>Português!C9</f>
        <v>0</v>
      </c>
      <c r="D9" s="25">
        <f>Português!D9</f>
        <v>0</v>
      </c>
      <c r="E9" s="26">
        <f>Português!E9</f>
        <v>0</v>
      </c>
      <c r="F9" s="27">
        <f>Português!F9</f>
        <v>0</v>
      </c>
      <c r="G9" s="28">
        <f>Português!G9</f>
        <v>0</v>
      </c>
      <c r="H9" s="25">
        <f>Português!H9</f>
        <v>0</v>
      </c>
      <c r="I9" s="24">
        <f>Português!I9</f>
        <v>0</v>
      </c>
      <c r="J9" s="29">
        <f>Português!J9</f>
        <v>0</v>
      </c>
      <c r="K9" s="24">
        <f>Português!K9</f>
        <v>5803.6323689999999</v>
      </c>
      <c r="L9" s="29">
        <f>Português!L9</f>
        <v>0.12777628623957621</v>
      </c>
      <c r="M9" s="24">
        <f>Português!M9</f>
        <v>39616.629400999998</v>
      </c>
      <c r="N9" s="29">
        <f>Português!N9</f>
        <v>0.87222371376042385</v>
      </c>
      <c r="O9" s="24">
        <f>Português!O9</f>
        <v>0</v>
      </c>
      <c r="P9" s="29">
        <f>Português!P9</f>
        <v>0</v>
      </c>
      <c r="Q9" s="28">
        <f>Português!Q9</f>
        <v>45420.261769999997</v>
      </c>
    </row>
    <row r="10" spans="1:26" x14ac:dyDescent="0.25">
      <c r="B10" s="16" t="s">
        <v>15</v>
      </c>
      <c r="C10" s="17">
        <f>Português!C10</f>
        <v>1121932.852</v>
      </c>
      <c r="D10" s="18">
        <f>Português!D10</f>
        <v>0.45733640325697988</v>
      </c>
      <c r="E10" s="19">
        <f>Português!E10</f>
        <v>887354.26699999999</v>
      </c>
      <c r="F10" s="20">
        <f>Português!F10</f>
        <v>0.3617145252151987</v>
      </c>
      <c r="G10" s="21">
        <f>Português!G10</f>
        <v>234578.58500000002</v>
      </c>
      <c r="H10" s="18">
        <f>Português!H10</f>
        <v>9.5621878041781183E-2</v>
      </c>
      <c r="I10" s="17">
        <f>Português!I10</f>
        <v>264177.35372299998</v>
      </c>
      <c r="J10" s="22">
        <f>Português!J10</f>
        <v>0.10768730103432583</v>
      </c>
      <c r="K10" s="17">
        <f>Português!K10</f>
        <v>325744.97793499997</v>
      </c>
      <c r="L10" s="22">
        <f>Português!L10</f>
        <v>0.13278427164535617</v>
      </c>
      <c r="M10" s="17">
        <f>Português!M10</f>
        <v>410351.26661800005</v>
      </c>
      <c r="N10" s="22">
        <f>Português!N10</f>
        <v>0.16727255290945178</v>
      </c>
      <c r="O10" s="17">
        <f>Português!O10</f>
        <v>330983.02690099995</v>
      </c>
      <c r="P10" s="22">
        <f>Português!P10</f>
        <v>0.13491947115388644</v>
      </c>
      <c r="Q10" s="21">
        <f>Português!Q10</f>
        <v>2453189.4771769997</v>
      </c>
    </row>
    <row r="11" spans="1:26" x14ac:dyDescent="0.25">
      <c r="B11" s="23" t="s">
        <v>12</v>
      </c>
      <c r="C11" s="24">
        <f>Português!C11</f>
        <v>1121932.852</v>
      </c>
      <c r="D11" s="25">
        <f>Português!D11</f>
        <v>0.51972601254586037</v>
      </c>
      <c r="E11" s="26">
        <f>Português!E11</f>
        <v>887354.26699999999</v>
      </c>
      <c r="F11" s="27">
        <f>Português!F11</f>
        <v>0.41105944449469134</v>
      </c>
      <c r="G11" s="28">
        <f>Português!G11</f>
        <v>234578.58500000002</v>
      </c>
      <c r="H11" s="25">
        <f>Português!H11</f>
        <v>0.10866656805116906</v>
      </c>
      <c r="I11" s="24">
        <f>Português!I11</f>
        <v>258827.72399999999</v>
      </c>
      <c r="J11" s="29">
        <f>Português!J11</f>
        <v>0.11989977893154739</v>
      </c>
      <c r="K11" s="24">
        <f>Português!K11</f>
        <v>92312.692999999999</v>
      </c>
      <c r="L11" s="29">
        <f>Português!L11</f>
        <v>4.2763083151308022E-2</v>
      </c>
      <c r="M11" s="24">
        <f>Português!M11</f>
        <v>368667.08700000006</v>
      </c>
      <c r="N11" s="29">
        <f>Português!N11</f>
        <v>0.17078194540951711</v>
      </c>
      <c r="O11" s="24">
        <f>Português!O11</f>
        <v>316960.23799999995</v>
      </c>
      <c r="P11" s="29">
        <f>Português!P11</f>
        <v>0.14682917996176731</v>
      </c>
      <c r="Q11" s="28">
        <f>Português!Q11</f>
        <v>2158700.5939999996</v>
      </c>
    </row>
    <row r="12" spans="1:26" ht="15.75" thickBot="1" x14ac:dyDescent="0.3">
      <c r="B12" s="23" t="s">
        <v>13</v>
      </c>
      <c r="C12" s="30">
        <f>Português!C12</f>
        <v>0</v>
      </c>
      <c r="D12" s="31">
        <f>Português!D12</f>
        <v>0</v>
      </c>
      <c r="E12" s="32">
        <f>Português!E12</f>
        <v>0</v>
      </c>
      <c r="F12" s="33">
        <f>Português!F12</f>
        <v>0</v>
      </c>
      <c r="G12" s="34">
        <f>Português!G12</f>
        <v>0</v>
      </c>
      <c r="H12" s="31">
        <f>Português!H12</f>
        <v>0</v>
      </c>
      <c r="I12" s="30">
        <f>Português!I12</f>
        <v>5349.6297229999991</v>
      </c>
      <c r="J12" s="35">
        <f>Português!J12</f>
        <v>1.8165812119246116E-2</v>
      </c>
      <c r="K12" s="30">
        <f>Português!K12</f>
        <v>233432.28493499995</v>
      </c>
      <c r="L12" s="35">
        <f>Português!L12</f>
        <v>0.79266925941886079</v>
      </c>
      <c r="M12" s="30">
        <f>Português!M12</f>
        <v>41684.179617999995</v>
      </c>
      <c r="N12" s="35">
        <f>Português!N12</f>
        <v>0.14154754898827909</v>
      </c>
      <c r="O12" s="30">
        <f>Português!O12</f>
        <v>14022.788901</v>
      </c>
      <c r="P12" s="35">
        <f>Português!P12</f>
        <v>4.7617379473614045E-2</v>
      </c>
      <c r="Q12" s="28">
        <f>Português!Q12</f>
        <v>294488.88317699992</v>
      </c>
    </row>
    <row r="13" spans="1:26" x14ac:dyDescent="0.25">
      <c r="A13" s="36"/>
    </row>
    <row r="14" spans="1:26" ht="15.75" thickBot="1" x14ac:dyDescent="0.3">
      <c r="A14" s="36"/>
    </row>
    <row r="15" spans="1:26" ht="45" x14ac:dyDescent="0.25">
      <c r="A15" s="36"/>
      <c r="B15" s="1" t="str">
        <f>B2</f>
        <v>Year 2020
(MWh)</v>
      </c>
      <c r="C15" s="2" t="s">
        <v>28</v>
      </c>
      <c r="D15" s="3" t="s">
        <v>2</v>
      </c>
      <c r="E15" s="4" t="s">
        <v>29</v>
      </c>
      <c r="F15" s="5" t="s">
        <v>2</v>
      </c>
      <c r="G15" s="5" t="s">
        <v>30</v>
      </c>
      <c r="H15" s="6" t="s">
        <v>2</v>
      </c>
      <c r="I15" s="2" t="s">
        <v>5</v>
      </c>
      <c r="J15" s="6" t="s">
        <v>2</v>
      </c>
      <c r="K15" s="2" t="s">
        <v>6</v>
      </c>
      <c r="L15" s="6" t="s">
        <v>2</v>
      </c>
      <c r="M15" s="2" t="s">
        <v>31</v>
      </c>
      <c r="N15" s="6" t="s">
        <v>2</v>
      </c>
      <c r="O15" s="2" t="s">
        <v>32</v>
      </c>
      <c r="P15" s="6" t="s">
        <v>2</v>
      </c>
      <c r="Q15" s="7" t="s">
        <v>9</v>
      </c>
      <c r="R15" s="8"/>
      <c r="X15" s="8"/>
      <c r="Y15" s="8"/>
      <c r="Z15" s="8"/>
    </row>
    <row r="16" spans="1:26" x14ac:dyDescent="0.25">
      <c r="B16" s="9" t="s">
        <v>16</v>
      </c>
      <c r="C16" s="10">
        <f>Português!C16</f>
        <v>3349050.5370000005</v>
      </c>
      <c r="D16" s="11">
        <f>Português!D16</f>
        <v>0.42443043394805557</v>
      </c>
      <c r="E16" s="12">
        <f>Português!E16</f>
        <v>2486400.5720000002</v>
      </c>
      <c r="F16" s="13">
        <f>Português!F16</f>
        <v>0.31510544916648819</v>
      </c>
      <c r="G16" s="14">
        <f>Português!G16</f>
        <v>862649.96499999985</v>
      </c>
      <c r="H16" s="11">
        <f>Português!H16</f>
        <v>0.10932498478156731</v>
      </c>
      <c r="I16" s="10">
        <f>Português!I16</f>
        <v>471784.72100000002</v>
      </c>
      <c r="J16" s="15">
        <f>Português!J16</f>
        <v>5.9790018589406642E-2</v>
      </c>
      <c r="K16" s="10">
        <f>Português!K16</f>
        <v>1324714.0874939999</v>
      </c>
      <c r="L16" s="15">
        <f>Português!L16</f>
        <v>0.16788309665694984</v>
      </c>
      <c r="M16" s="10">
        <f>Português!M16</f>
        <v>1415997.7389500001</v>
      </c>
      <c r="N16" s="15">
        <f>Português!N16</f>
        <v>0.17945161715904379</v>
      </c>
      <c r="O16" s="10">
        <f>Português!O16</f>
        <v>1329146.5819999999</v>
      </c>
      <c r="P16" s="15">
        <f>Português!P16</f>
        <v>0.16844483364654425</v>
      </c>
      <c r="Q16" s="14">
        <f>Português!Q16</f>
        <v>7890693.6664439999</v>
      </c>
    </row>
    <row r="17" spans="1:26" x14ac:dyDescent="0.25">
      <c r="B17" s="16" t="s">
        <v>17</v>
      </c>
      <c r="C17" s="17">
        <f>Português!C17</f>
        <v>1160020.58</v>
      </c>
      <c r="D17" s="18">
        <f>Português!D17</f>
        <v>0.40983190066812947</v>
      </c>
      <c r="E17" s="19">
        <f>Português!E17</f>
        <v>891239.39200000011</v>
      </c>
      <c r="F17" s="20">
        <f>Português!F17</f>
        <v>0.31487228784653815</v>
      </c>
      <c r="G17" s="21">
        <f>Português!G17</f>
        <v>268781.18799999997</v>
      </c>
      <c r="H17" s="18">
        <f>Português!H17</f>
        <v>9.4959612821591335E-2</v>
      </c>
      <c r="I17" s="17">
        <f>Português!I17</f>
        <v>121224.10100000001</v>
      </c>
      <c r="J17" s="22">
        <f>Português!J17</f>
        <v>4.2828122686940001E-2</v>
      </c>
      <c r="K17" s="17">
        <f>Português!K17</f>
        <v>466875.69184300001</v>
      </c>
      <c r="L17" s="22">
        <f>Português!L17</f>
        <v>0.16494582549885847</v>
      </c>
      <c r="M17" s="17">
        <f>Português!M17</f>
        <v>537322.54473099997</v>
      </c>
      <c r="N17" s="22">
        <f>Português!N17</f>
        <v>0.18983449395263463</v>
      </c>
      <c r="O17" s="17">
        <f>Português!O17</f>
        <v>545036.06200000003</v>
      </c>
      <c r="P17" s="22">
        <f>Português!P17</f>
        <v>0.19255965719343743</v>
      </c>
      <c r="Q17" s="21">
        <f>Português!Q17</f>
        <v>2830478.979574</v>
      </c>
    </row>
    <row r="18" spans="1:26" x14ac:dyDescent="0.25">
      <c r="B18" s="23" t="s">
        <v>12</v>
      </c>
      <c r="C18" s="24">
        <f>Português!C18</f>
        <v>1160020.58</v>
      </c>
      <c r="D18" s="25">
        <f>Português!D18</f>
        <v>0.47662892926416428</v>
      </c>
      <c r="E18" s="26">
        <f>Português!E18</f>
        <v>891239.39200000011</v>
      </c>
      <c r="F18" s="27">
        <f>Português!F18</f>
        <v>0.36619219042390161</v>
      </c>
      <c r="G18" s="28">
        <f>Português!G18</f>
        <v>268781.18799999997</v>
      </c>
      <c r="H18" s="25">
        <f>Português!H18</f>
        <v>0.11043673884026266</v>
      </c>
      <c r="I18" s="24">
        <f>Português!I18</f>
        <v>119656.13200000001</v>
      </c>
      <c r="J18" s="29">
        <f>Português!J18</f>
        <v>4.9164277822598204E-2</v>
      </c>
      <c r="K18" s="24">
        <f>Português!K18</f>
        <v>184515.45600000001</v>
      </c>
      <c r="L18" s="29">
        <f>Português!L18</f>
        <v>7.5813658604202541E-2</v>
      </c>
      <c r="M18" s="24">
        <f>Português!M18</f>
        <v>424574.06099999993</v>
      </c>
      <c r="N18" s="29">
        <f>Português!N18</f>
        <v>0.1744488706293193</v>
      </c>
      <c r="O18" s="24">
        <f>Português!O18</f>
        <v>545036.06200000003</v>
      </c>
      <c r="P18" s="29">
        <f>Português!P18</f>
        <v>0.22394426367971562</v>
      </c>
      <c r="Q18" s="28">
        <f>Português!Q18</f>
        <v>2433802.2910000002</v>
      </c>
    </row>
    <row r="19" spans="1:26" x14ac:dyDescent="0.25">
      <c r="B19" s="23" t="s">
        <v>13</v>
      </c>
      <c r="C19" s="24">
        <f>Português!C19</f>
        <v>0</v>
      </c>
      <c r="D19" s="25">
        <f>Português!D19</f>
        <v>0</v>
      </c>
      <c r="E19" s="26">
        <f>Português!E19</f>
        <v>0</v>
      </c>
      <c r="F19" s="27">
        <f>Português!F19</f>
        <v>0</v>
      </c>
      <c r="G19" s="28">
        <f>Português!G19</f>
        <v>0</v>
      </c>
      <c r="H19" s="25">
        <f>Português!H19</f>
        <v>0</v>
      </c>
      <c r="I19" s="24">
        <f>Português!I19</f>
        <v>1567.9690000000001</v>
      </c>
      <c r="J19" s="29">
        <f>Português!J19</f>
        <v>3.9527631574132584E-3</v>
      </c>
      <c r="K19" s="24">
        <f>Português!K19</f>
        <v>282360.235843</v>
      </c>
      <c r="L19" s="29">
        <f>Português!L19</f>
        <v>0.71181454311834547</v>
      </c>
      <c r="M19" s="24">
        <f>Português!M19</f>
        <v>112748.48373100001</v>
      </c>
      <c r="N19" s="29">
        <f>Português!N19</f>
        <v>0.28423269372424137</v>
      </c>
      <c r="O19" s="24">
        <f>Português!O19</f>
        <v>0</v>
      </c>
      <c r="P19" s="29">
        <f>Português!P19</f>
        <v>0</v>
      </c>
      <c r="Q19" s="28">
        <f>Português!Q19</f>
        <v>396676.68857399997</v>
      </c>
    </row>
    <row r="20" spans="1:26" x14ac:dyDescent="0.25">
      <c r="B20" s="16" t="s">
        <v>18</v>
      </c>
      <c r="C20" s="17">
        <f>Português!C20</f>
        <v>276632.12300000002</v>
      </c>
      <c r="D20" s="18">
        <f>Português!D20</f>
        <v>0.41282389600072916</v>
      </c>
      <c r="E20" s="19">
        <f>Português!E20</f>
        <v>215346.788</v>
      </c>
      <c r="F20" s="20">
        <f>Português!F20</f>
        <v>0.32136651032896518</v>
      </c>
      <c r="G20" s="21">
        <f>Português!G20</f>
        <v>61285.335000000006</v>
      </c>
      <c r="H20" s="18">
        <f>Português!H20</f>
        <v>9.145738567176398E-2</v>
      </c>
      <c r="I20" s="17">
        <f>Português!I20</f>
        <v>24989.98</v>
      </c>
      <c r="J20" s="22">
        <f>Português!J20</f>
        <v>3.7293069194933304E-2</v>
      </c>
      <c r="K20" s="17">
        <f>Português!K20</f>
        <v>145043.59619499999</v>
      </c>
      <c r="L20" s="22">
        <f>Português!L20</f>
        <v>0.21645158856398045</v>
      </c>
      <c r="M20" s="17">
        <f>Português!M20</f>
        <v>148861.22236900002</v>
      </c>
      <c r="N20" s="22">
        <f>Português!N20</f>
        <v>0.22214871185368984</v>
      </c>
      <c r="O20" s="17">
        <f>Português!O20</f>
        <v>74570.244999999995</v>
      </c>
      <c r="P20" s="22">
        <f>Português!P20</f>
        <v>0.11128273438666735</v>
      </c>
      <c r="Q20" s="21">
        <f>Português!Q20</f>
        <v>670097.16656399996</v>
      </c>
    </row>
    <row r="21" spans="1:26" x14ac:dyDescent="0.25">
      <c r="B21" s="23" t="s">
        <v>12</v>
      </c>
      <c r="C21" s="24">
        <f>Português!C21</f>
        <v>276632.12300000002</v>
      </c>
      <c r="D21" s="25">
        <f>Português!D21</f>
        <v>0.50568983437349113</v>
      </c>
      <c r="E21" s="26">
        <f>Português!E21</f>
        <v>215346.788</v>
      </c>
      <c r="F21" s="27">
        <f>Português!F21</f>
        <v>0.39365884328835993</v>
      </c>
      <c r="G21" s="28">
        <f>Português!G21</f>
        <v>61285.335000000006</v>
      </c>
      <c r="H21" s="25">
        <f>Português!H21</f>
        <v>0.11203099108513122</v>
      </c>
      <c r="I21" s="24">
        <f>Português!I21</f>
        <v>24989.98</v>
      </c>
      <c r="J21" s="29">
        <f>Português!J21</f>
        <v>4.5682253782207555E-2</v>
      </c>
      <c r="K21" s="24">
        <f>Português!K21</f>
        <v>50937.411</v>
      </c>
      <c r="L21" s="29">
        <f>Português!L21</f>
        <v>9.3114749844161973E-2</v>
      </c>
      <c r="M21" s="24">
        <f>Português!M21</f>
        <v>119909.36300000001</v>
      </c>
      <c r="N21" s="29">
        <f>Português!N21</f>
        <v>0.21919705223569005</v>
      </c>
      <c r="O21" s="24">
        <f>Português!O21</f>
        <v>74570.244999999995</v>
      </c>
      <c r="P21" s="29">
        <f>Português!P21</f>
        <v>0.13631610976444936</v>
      </c>
      <c r="Q21" s="28">
        <f>Português!Q21</f>
        <v>547039.12199999997</v>
      </c>
    </row>
    <row r="22" spans="1:26" x14ac:dyDescent="0.25">
      <c r="B22" s="23" t="s">
        <v>13</v>
      </c>
      <c r="C22" s="24">
        <f>Português!C22</f>
        <v>0</v>
      </c>
      <c r="D22" s="25">
        <f>Português!D22</f>
        <v>0</v>
      </c>
      <c r="E22" s="26">
        <f>Português!E22</f>
        <v>0</v>
      </c>
      <c r="F22" s="27">
        <f>Português!F22</f>
        <v>0</v>
      </c>
      <c r="G22" s="28">
        <f>Português!G22</f>
        <v>0</v>
      </c>
      <c r="H22" s="25">
        <f>Português!H22</f>
        <v>0</v>
      </c>
      <c r="I22" s="24">
        <f>Português!I22</f>
        <v>0</v>
      </c>
      <c r="J22" s="29">
        <f>Português!J22</f>
        <v>0</v>
      </c>
      <c r="K22" s="24">
        <f>Português!K22</f>
        <v>94106.185194999998</v>
      </c>
      <c r="L22" s="29">
        <f>Português!L22</f>
        <v>0.76473005505997027</v>
      </c>
      <c r="M22" s="24">
        <f>Português!M22</f>
        <v>28951.859368999998</v>
      </c>
      <c r="N22" s="29">
        <f>Português!N22</f>
        <v>0.23526994494002967</v>
      </c>
      <c r="O22" s="24">
        <f>Português!O22</f>
        <v>0</v>
      </c>
      <c r="P22" s="29">
        <f>Português!P22</f>
        <v>0</v>
      </c>
      <c r="Q22" s="28">
        <f>Português!Q22</f>
        <v>123058.044564</v>
      </c>
    </row>
    <row r="23" spans="1:26" x14ac:dyDescent="0.25">
      <c r="B23" s="16" t="s">
        <v>19</v>
      </c>
      <c r="C23" s="17">
        <f>Português!C23</f>
        <v>1912397.834</v>
      </c>
      <c r="D23" s="18">
        <f>Português!D23</f>
        <v>0.43561426890155375</v>
      </c>
      <c r="E23" s="19">
        <f>Português!E23</f>
        <v>1379814.392</v>
      </c>
      <c r="F23" s="20">
        <f>Português!F23</f>
        <v>0.31430010372565703</v>
      </c>
      <c r="G23" s="21">
        <f>Português!G23</f>
        <v>532583.44199999992</v>
      </c>
      <c r="H23" s="18">
        <f>Português!H23</f>
        <v>0.12131416517589667</v>
      </c>
      <c r="I23" s="17">
        <f>Português!I23</f>
        <v>325570.64</v>
      </c>
      <c r="J23" s="22">
        <f>Português!J23</f>
        <v>7.4159891732763258E-2</v>
      </c>
      <c r="K23" s="17">
        <f>Português!K23</f>
        <v>712794.79945599998</v>
      </c>
      <c r="L23" s="22">
        <f>Português!L23</f>
        <v>0.16236348939613734</v>
      </c>
      <c r="M23" s="17">
        <f>Português!M23</f>
        <v>729813.97184999997</v>
      </c>
      <c r="N23" s="22">
        <f>Português!N23</f>
        <v>0.16624019026240794</v>
      </c>
      <c r="O23" s="17">
        <f>Português!O23</f>
        <v>709540.27499999991</v>
      </c>
      <c r="P23" s="22">
        <f>Português!P23</f>
        <v>0.16162215970713778</v>
      </c>
      <c r="Q23" s="21">
        <f>Português!Q23</f>
        <v>4390117.5203059996</v>
      </c>
    </row>
    <row r="24" spans="1:26" x14ac:dyDescent="0.25">
      <c r="B24" s="23" t="s">
        <v>12</v>
      </c>
      <c r="C24" s="24">
        <f>Português!C24</f>
        <v>1912397.834</v>
      </c>
      <c r="D24" s="25">
        <f>Português!D24</f>
        <v>0.51051019963428412</v>
      </c>
      <c r="E24" s="26">
        <f>Português!E24</f>
        <v>1379814.392</v>
      </c>
      <c r="F24" s="27">
        <f>Português!F24</f>
        <v>0.36833827574716771</v>
      </c>
      <c r="G24" s="28">
        <f>Português!G24</f>
        <v>532583.44199999992</v>
      </c>
      <c r="H24" s="25">
        <f>Português!H24</f>
        <v>0.14217192388711633</v>
      </c>
      <c r="I24" s="24">
        <f>Português!I24</f>
        <v>325570.64</v>
      </c>
      <c r="J24" s="29">
        <f>Português!J24</f>
        <v>8.6910332916357844E-2</v>
      </c>
      <c r="K24" s="24">
        <f>Português!K24</f>
        <v>176673.11299999998</v>
      </c>
      <c r="L24" s="29">
        <f>Português!L24</f>
        <v>4.7162480831193211E-2</v>
      </c>
      <c r="M24" s="24">
        <f>Português!M24</f>
        <v>621870.29399999999</v>
      </c>
      <c r="N24" s="29">
        <f>Português!N24</f>
        <v>0.16600684349895103</v>
      </c>
      <c r="O24" s="24">
        <f>Português!O24</f>
        <v>709540.27499999991</v>
      </c>
      <c r="P24" s="29">
        <f>Português!P24</f>
        <v>0.18941014311921395</v>
      </c>
      <c r="Q24" s="28">
        <f>Português!Q24</f>
        <v>3746052.1559999995</v>
      </c>
    </row>
    <row r="25" spans="1:26" ht="15.75" thickBot="1" x14ac:dyDescent="0.3">
      <c r="B25" s="23" t="s">
        <v>13</v>
      </c>
      <c r="C25" s="30">
        <f>Português!C25</f>
        <v>0</v>
      </c>
      <c r="D25" s="31">
        <f>Português!D25</f>
        <v>0</v>
      </c>
      <c r="E25" s="32">
        <f>Português!E25</f>
        <v>0</v>
      </c>
      <c r="F25" s="33">
        <f>Português!F25</f>
        <v>0</v>
      </c>
      <c r="G25" s="34">
        <f>Português!G25</f>
        <v>0</v>
      </c>
      <c r="H25" s="31">
        <f>Português!H25</f>
        <v>0</v>
      </c>
      <c r="I25" s="30">
        <f>Português!I25</f>
        <v>0</v>
      </c>
      <c r="J25" s="35">
        <f>Português!J25</f>
        <v>0</v>
      </c>
      <c r="K25" s="30">
        <f>Português!K25</f>
        <v>536121.68645599997</v>
      </c>
      <c r="L25" s="35">
        <f>Português!L25</f>
        <v>0.83240260409545141</v>
      </c>
      <c r="M25" s="30">
        <f>Português!M25</f>
        <v>107943.67785000001</v>
      </c>
      <c r="N25" s="35">
        <f>Português!N25</f>
        <v>0.16759739590454861</v>
      </c>
      <c r="O25" s="30">
        <f>Português!O25</f>
        <v>0</v>
      </c>
      <c r="P25" s="35">
        <f>Português!P25</f>
        <v>0</v>
      </c>
      <c r="Q25" s="28">
        <f>Português!Q25</f>
        <v>644065.36430599994</v>
      </c>
    </row>
    <row r="26" spans="1:26" x14ac:dyDescent="0.25">
      <c r="A26" s="37"/>
    </row>
    <row r="27" spans="1:26" ht="15.75" thickBot="1" x14ac:dyDescent="0.3"/>
    <row r="28" spans="1:26" ht="45" x14ac:dyDescent="0.25">
      <c r="B28" s="1" t="str">
        <f>B15</f>
        <v>Year 2020
(MWh)</v>
      </c>
      <c r="C28" s="2" t="s">
        <v>28</v>
      </c>
      <c r="D28" s="3" t="s">
        <v>2</v>
      </c>
      <c r="E28" s="4" t="s">
        <v>29</v>
      </c>
      <c r="F28" s="5" t="s">
        <v>2</v>
      </c>
      <c r="G28" s="5" t="s">
        <v>30</v>
      </c>
      <c r="H28" s="6" t="s">
        <v>2</v>
      </c>
      <c r="I28" s="2" t="s">
        <v>5</v>
      </c>
      <c r="J28" s="6" t="s">
        <v>2</v>
      </c>
      <c r="K28" s="2" t="s">
        <v>6</v>
      </c>
      <c r="L28" s="6" t="s">
        <v>2</v>
      </c>
      <c r="M28" s="2" t="s">
        <v>31</v>
      </c>
      <c r="N28" s="6" t="s">
        <v>2</v>
      </c>
      <c r="O28" s="2" t="s">
        <v>32</v>
      </c>
      <c r="P28" s="6" t="s">
        <v>2</v>
      </c>
      <c r="Q28" s="7" t="s">
        <v>9</v>
      </c>
      <c r="R28" s="8"/>
      <c r="X28" s="8"/>
      <c r="Y28" s="8"/>
      <c r="Z28" s="8"/>
    </row>
    <row r="29" spans="1:26" x14ac:dyDescent="0.25">
      <c r="B29" s="9" t="s">
        <v>20</v>
      </c>
      <c r="C29" s="10">
        <f>Português!C29</f>
        <v>5448568.1030000001</v>
      </c>
      <c r="D29" s="11">
        <f>Português!D29</f>
        <v>0.35334950704522861</v>
      </c>
      <c r="E29" s="12">
        <f>Português!E29</f>
        <v>4784779.1319999993</v>
      </c>
      <c r="F29" s="13">
        <f>Português!F29</f>
        <v>0.31030159037226529</v>
      </c>
      <c r="G29" s="14">
        <f>Português!G29</f>
        <v>663788.97100000002</v>
      </c>
      <c r="H29" s="11">
        <f>Português!H29</f>
        <v>4.3047916672963267E-2</v>
      </c>
      <c r="I29" s="10">
        <f>Português!I29</f>
        <v>2112326.5000750003</v>
      </c>
      <c r="J29" s="15">
        <f>Português!J29</f>
        <v>0.13698819825875164</v>
      </c>
      <c r="K29" s="10">
        <f>Português!K29</f>
        <v>3475413.3394727297</v>
      </c>
      <c r="L29" s="15">
        <f>Português!L29</f>
        <v>0.22538684789586097</v>
      </c>
      <c r="M29" s="10">
        <f>Português!M29</f>
        <v>2805276.3175309999</v>
      </c>
      <c r="N29" s="15">
        <f>Português!N29</f>
        <v>0.1819272486250931</v>
      </c>
      <c r="O29" s="10">
        <f>Português!O29</f>
        <v>1578185.6684600001</v>
      </c>
      <c r="P29" s="15">
        <f>Português!P29</f>
        <v>0.10234819817506566</v>
      </c>
      <c r="Q29" s="14">
        <f>Português!Q29</f>
        <v>15419769.92853873</v>
      </c>
    </row>
    <row r="30" spans="1:26" x14ac:dyDescent="0.25">
      <c r="B30" s="16" t="s">
        <v>21</v>
      </c>
      <c r="C30" s="17">
        <f>Português!C30</f>
        <v>3364020.3159999996</v>
      </c>
      <c r="D30" s="18">
        <f>Português!D30</f>
        <v>0.34854195274735272</v>
      </c>
      <c r="E30" s="19">
        <f>Português!E30</f>
        <v>2999218.3419999997</v>
      </c>
      <c r="F30" s="20">
        <f>Português!F30</f>
        <v>0.31074527483215042</v>
      </c>
      <c r="G30" s="21">
        <f>Português!G30</f>
        <v>364801.97400000005</v>
      </c>
      <c r="H30" s="18">
        <f>Português!H30</f>
        <v>3.779667791520229E-2</v>
      </c>
      <c r="I30" s="17">
        <f>Português!I30</f>
        <v>1502266.7078230001</v>
      </c>
      <c r="J30" s="22">
        <f>Português!J30</f>
        <v>0.15564798149452236</v>
      </c>
      <c r="K30" s="17">
        <f>Português!K30</f>
        <v>2142788.8403097298</v>
      </c>
      <c r="L30" s="22">
        <f>Português!L30</f>
        <v>0.22201168143206559</v>
      </c>
      <c r="M30" s="17">
        <f>Português!M30</f>
        <v>1714288.385095</v>
      </c>
      <c r="N30" s="22">
        <f>Português!N30</f>
        <v>0.17761528325833009</v>
      </c>
      <c r="O30" s="17">
        <f>Português!O30</f>
        <v>928329.87104500004</v>
      </c>
      <c r="P30" s="22">
        <f>Português!P30</f>
        <v>9.6183101067729246E-2</v>
      </c>
      <c r="Q30" s="21">
        <f>Português!Q30</f>
        <v>9651694.1202727295</v>
      </c>
    </row>
    <row r="31" spans="1:26" x14ac:dyDescent="0.25">
      <c r="B31" s="23" t="s">
        <v>12</v>
      </c>
      <c r="C31" s="24">
        <f>Português!C31</f>
        <v>3364020.3159999996</v>
      </c>
      <c r="D31" s="25">
        <f>Português!D31</f>
        <v>0.43250521728220614</v>
      </c>
      <c r="E31" s="26">
        <f>Português!E31</f>
        <v>2999218.3419999997</v>
      </c>
      <c r="F31" s="27">
        <f>Português!F31</f>
        <v>0.38560337299802683</v>
      </c>
      <c r="G31" s="28">
        <f>Português!G31</f>
        <v>364801.97400000005</v>
      </c>
      <c r="H31" s="25">
        <f>Português!H31</f>
        <v>4.6901844284179331E-2</v>
      </c>
      <c r="I31" s="24">
        <f>Português!I31</f>
        <v>1410480.1770000001</v>
      </c>
      <c r="J31" s="29">
        <f>Português!J31</f>
        <v>0.18134255388534629</v>
      </c>
      <c r="K31" s="24">
        <f>Português!K31</f>
        <v>640968.50900000008</v>
      </c>
      <c r="L31" s="29">
        <f>Português!L31</f>
        <v>8.2408011312407534E-2</v>
      </c>
      <c r="M31" s="24">
        <f>Português!M31</f>
        <v>1482185.8840000001</v>
      </c>
      <c r="N31" s="29">
        <f>Português!N31</f>
        <v>0.19056161009582881</v>
      </c>
      <c r="O31" s="24">
        <f>Português!O31</f>
        <v>880332.94300000009</v>
      </c>
      <c r="P31" s="29">
        <f>Português!P31</f>
        <v>0.11318260742421124</v>
      </c>
      <c r="Q31" s="28">
        <f>Português!Q31</f>
        <v>7777987.8289999999</v>
      </c>
    </row>
    <row r="32" spans="1:26" x14ac:dyDescent="0.25">
      <c r="B32" s="23" t="s">
        <v>13</v>
      </c>
      <c r="C32" s="24">
        <f>Português!C32</f>
        <v>0</v>
      </c>
      <c r="D32" s="25">
        <f>Português!D32</f>
        <v>0</v>
      </c>
      <c r="E32" s="26">
        <f>Português!E32</f>
        <v>0</v>
      </c>
      <c r="F32" s="27">
        <f>Português!F32</f>
        <v>0</v>
      </c>
      <c r="G32" s="28">
        <f>Português!G32</f>
        <v>0</v>
      </c>
      <c r="H32" s="25">
        <f>Português!H32</f>
        <v>0</v>
      </c>
      <c r="I32" s="24">
        <f>Português!I32</f>
        <v>91786.530822999994</v>
      </c>
      <c r="J32" s="29">
        <f>Português!J32</f>
        <v>4.8986616125760704E-2</v>
      </c>
      <c r="K32" s="24">
        <f>Português!K32</f>
        <v>1501820.33130973</v>
      </c>
      <c r="L32" s="29">
        <f>Português!L32</f>
        <v>0.80152387719721352</v>
      </c>
      <c r="M32" s="24">
        <f>Português!M32</f>
        <v>232102.50109500001</v>
      </c>
      <c r="N32" s="29">
        <f>Português!N32</f>
        <v>0.12387347055196284</v>
      </c>
      <c r="O32" s="24">
        <f>Português!O32</f>
        <v>47996.928044999993</v>
      </c>
      <c r="P32" s="29">
        <f>Português!P32</f>
        <v>2.5616036125062962E-2</v>
      </c>
      <c r="Q32" s="28">
        <f>Português!Q32</f>
        <v>1873706.2912727299</v>
      </c>
    </row>
    <row r="33" spans="2:26" x14ac:dyDescent="0.25">
      <c r="B33" s="16" t="s">
        <v>22</v>
      </c>
      <c r="C33" s="17">
        <f>Português!C33</f>
        <v>2084547.787</v>
      </c>
      <c r="D33" s="18">
        <f>Português!D33</f>
        <v>0.36139396503990417</v>
      </c>
      <c r="E33" s="19">
        <f>Português!E33</f>
        <v>1785560.79</v>
      </c>
      <c r="F33" s="20">
        <f>Português!F33</f>
        <v>0.30955917525237509</v>
      </c>
      <c r="G33" s="21">
        <f>Português!G33</f>
        <v>298986.99699999997</v>
      </c>
      <c r="H33" s="18">
        <f>Português!H33</f>
        <v>5.1834789787529069E-2</v>
      </c>
      <c r="I33" s="17">
        <f>Português!I33</f>
        <v>610059.79225200007</v>
      </c>
      <c r="J33" s="22">
        <f>Português!J33</f>
        <v>0.10576487073518478</v>
      </c>
      <c r="K33" s="17">
        <f>Português!K33</f>
        <v>1332624.4991629999</v>
      </c>
      <c r="L33" s="22">
        <f>Português!L33</f>
        <v>0.23103449806489515</v>
      </c>
      <c r="M33" s="17">
        <f>Português!M33</f>
        <v>1090987.9324360001</v>
      </c>
      <c r="N33" s="22">
        <f>Português!N33</f>
        <v>0.18914243999230185</v>
      </c>
      <c r="O33" s="17">
        <f>Português!O33</f>
        <v>649855.79741500004</v>
      </c>
      <c r="P33" s="22">
        <f>Português!P33</f>
        <v>0.11266422616771393</v>
      </c>
      <c r="Q33" s="21">
        <f>Português!Q33</f>
        <v>5768075.8082660008</v>
      </c>
    </row>
    <row r="34" spans="2:26" x14ac:dyDescent="0.25">
      <c r="B34" s="23" t="s">
        <v>12</v>
      </c>
      <c r="C34" s="24">
        <f>Português!C34</f>
        <v>2084547.787</v>
      </c>
      <c r="D34" s="25">
        <f>Português!D34</f>
        <v>0.46128038590900339</v>
      </c>
      <c r="E34" s="26">
        <f>Português!E34</f>
        <v>1785560.79</v>
      </c>
      <c r="F34" s="27">
        <f>Português!F34</f>
        <v>0.3951188720218986</v>
      </c>
      <c r="G34" s="28">
        <f>Português!G34</f>
        <v>298986.99699999997</v>
      </c>
      <c r="H34" s="25">
        <f>Português!H34</f>
        <v>6.616151388710477E-2</v>
      </c>
      <c r="I34" s="24">
        <f>Português!I34</f>
        <v>601568.24100000004</v>
      </c>
      <c r="J34" s="29">
        <f>Português!J34</f>
        <v>0.13311838284045074</v>
      </c>
      <c r="K34" s="24">
        <f>Português!K34</f>
        <v>292141.95699999994</v>
      </c>
      <c r="L34" s="29">
        <f>Português!L34</f>
        <v>6.4646805175482144E-2</v>
      </c>
      <c r="M34" s="24">
        <f>Português!M34</f>
        <v>946620.96299999999</v>
      </c>
      <c r="N34" s="29">
        <f>Português!N34</f>
        <v>0.20947357784040688</v>
      </c>
      <c r="O34" s="24">
        <f>Português!O34</f>
        <v>594168.14500000002</v>
      </c>
      <c r="P34" s="29">
        <f>Português!P34</f>
        <v>0.13148084823465681</v>
      </c>
      <c r="Q34" s="28">
        <f>Português!Q34</f>
        <v>4519047.0930000003</v>
      </c>
    </row>
    <row r="35" spans="2:26" ht="15.75" thickBot="1" x14ac:dyDescent="0.3">
      <c r="B35" s="23" t="s">
        <v>13</v>
      </c>
      <c r="C35" s="30">
        <f>Português!C35</f>
        <v>0</v>
      </c>
      <c r="D35" s="31">
        <f>Português!D35</f>
        <v>0</v>
      </c>
      <c r="E35" s="32">
        <f>Português!E35</f>
        <v>0</v>
      </c>
      <c r="F35" s="33">
        <f>Português!F35</f>
        <v>0</v>
      </c>
      <c r="G35" s="34">
        <f>Português!G35</f>
        <v>0</v>
      </c>
      <c r="H35" s="35">
        <f>Português!H35</f>
        <v>0</v>
      </c>
      <c r="I35" s="30">
        <f>Português!I35</f>
        <v>8491.5512520000011</v>
      </c>
      <c r="J35" s="35">
        <f>Português!J35</f>
        <v>6.7985236433828452E-3</v>
      </c>
      <c r="K35" s="30">
        <f>Português!K35</f>
        <v>1040482.542163</v>
      </c>
      <c r="L35" s="35">
        <f>Português!L35</f>
        <v>0.83303332377063333</v>
      </c>
      <c r="M35" s="30">
        <f>Português!M35</f>
        <v>144366.96943599998</v>
      </c>
      <c r="N35" s="35">
        <f>Português!N35</f>
        <v>0.1155833870522783</v>
      </c>
      <c r="O35" s="30">
        <f>Português!O35</f>
        <v>55687.652415000004</v>
      </c>
      <c r="P35" s="35">
        <f>Português!P35</f>
        <v>4.4584765533705488E-2</v>
      </c>
      <c r="Q35" s="28">
        <f>Português!Q35</f>
        <v>1249028.715266</v>
      </c>
    </row>
    <row r="37" spans="2:26" ht="15.75" thickBot="1" x14ac:dyDescent="0.3"/>
    <row r="38" spans="2:26" ht="45" x14ac:dyDescent="0.25">
      <c r="B38" s="1" t="str">
        <f>B28</f>
        <v>Year 2020
(MWh)</v>
      </c>
      <c r="C38" s="2" t="s">
        <v>28</v>
      </c>
      <c r="D38" s="3" t="s">
        <v>2</v>
      </c>
      <c r="E38" s="4" t="s">
        <v>29</v>
      </c>
      <c r="F38" s="5" t="s">
        <v>2</v>
      </c>
      <c r="G38" s="5" t="s">
        <v>30</v>
      </c>
      <c r="H38" s="6" t="s">
        <v>2</v>
      </c>
      <c r="I38" s="2" t="s">
        <v>5</v>
      </c>
      <c r="J38" s="6" t="s">
        <v>2</v>
      </c>
      <c r="K38" s="2" t="s">
        <v>6</v>
      </c>
      <c r="L38" s="6" t="s">
        <v>2</v>
      </c>
      <c r="M38" s="2" t="s">
        <v>31</v>
      </c>
      <c r="N38" s="6" t="s">
        <v>2</v>
      </c>
      <c r="O38" s="2" t="s">
        <v>32</v>
      </c>
      <c r="P38" s="6" t="s">
        <v>2</v>
      </c>
      <c r="Q38" s="7" t="s">
        <v>9</v>
      </c>
      <c r="R38" s="8"/>
      <c r="X38" s="8"/>
      <c r="Y38" s="8"/>
      <c r="Z38" s="8"/>
    </row>
    <row r="39" spans="2:26" x14ac:dyDescent="0.25">
      <c r="B39" s="9" t="s">
        <v>23</v>
      </c>
      <c r="C39" s="10">
        <f>Português!C39</f>
        <v>2293197.426</v>
      </c>
      <c r="D39" s="11">
        <f>Português!D39</f>
        <v>0.36825573844113763</v>
      </c>
      <c r="E39" s="12">
        <f>Português!E39</f>
        <v>2005001.2089999998</v>
      </c>
      <c r="F39" s="13">
        <f>Português!F39</f>
        <v>0.32197541843729099</v>
      </c>
      <c r="G39" s="14">
        <f>Português!G39</f>
        <v>288196.217</v>
      </c>
      <c r="H39" s="11">
        <f>Português!H39</f>
        <v>4.6280320003846603E-2</v>
      </c>
      <c r="I39" s="10">
        <f>Português!I39</f>
        <v>565858.13</v>
      </c>
      <c r="J39" s="15">
        <f>Português!J39</f>
        <v>9.0868976719351707E-2</v>
      </c>
      <c r="K39" s="10">
        <f>Português!K39</f>
        <v>1662310.9612620003</v>
      </c>
      <c r="L39" s="15">
        <f>Português!L39</f>
        <v>0.26694411201486112</v>
      </c>
      <c r="M39" s="10">
        <f>Português!M39</f>
        <v>1047458.169287</v>
      </c>
      <c r="N39" s="15">
        <f>Português!N39</f>
        <v>0.1682072713162841</v>
      </c>
      <c r="O39" s="10">
        <f>Português!O39</f>
        <v>658362.52771499997</v>
      </c>
      <c r="P39" s="15">
        <f>Português!P39</f>
        <v>0.10572390150836548</v>
      </c>
      <c r="Q39" s="14">
        <f>Português!Q39</f>
        <v>6227187.2142639998</v>
      </c>
    </row>
    <row r="40" spans="2:26" x14ac:dyDescent="0.25">
      <c r="B40" s="16" t="s">
        <v>24</v>
      </c>
      <c r="C40" s="17">
        <f>Português!C40</f>
        <v>555677.94099999999</v>
      </c>
      <c r="D40" s="18">
        <f>Português!D40</f>
        <v>0.36584958930064237</v>
      </c>
      <c r="E40" s="19">
        <f>Português!E40</f>
        <v>443474.58799999999</v>
      </c>
      <c r="F40" s="20">
        <f>Português!F40</f>
        <v>0.29197667194255528</v>
      </c>
      <c r="G40" s="21">
        <f>Português!G40</f>
        <v>112203.353</v>
      </c>
      <c r="H40" s="18">
        <f>Português!H40</f>
        <v>7.3872917358087112E-2</v>
      </c>
      <c r="I40" s="17">
        <f>Português!I40</f>
        <v>204356.91</v>
      </c>
      <c r="J40" s="22">
        <f>Português!J40</f>
        <v>0.13454536535983952</v>
      </c>
      <c r="K40" s="17">
        <f>Português!K40</f>
        <v>387810.85941499996</v>
      </c>
      <c r="L40" s="22">
        <f>Português!L40</f>
        <v>0.25532855126114662</v>
      </c>
      <c r="M40" s="17">
        <f>Português!M40</f>
        <v>215131.20906799997</v>
      </c>
      <c r="N40" s="22">
        <f>Português!N40</f>
        <v>0.14163899387771167</v>
      </c>
      <c r="O40" s="17">
        <f>Português!O40</f>
        <v>155893.01299999998</v>
      </c>
      <c r="P40" s="22">
        <f>Português!P40</f>
        <v>0.10263750020065976</v>
      </c>
      <c r="Q40" s="21">
        <f>Português!Q40</f>
        <v>1518869.932483</v>
      </c>
    </row>
    <row r="41" spans="2:26" x14ac:dyDescent="0.25">
      <c r="B41" s="23" t="s">
        <v>12</v>
      </c>
      <c r="C41" s="24">
        <f>Português!C41</f>
        <v>555677.94099999999</v>
      </c>
      <c r="D41" s="25">
        <f>Português!D41</f>
        <v>0.45237286337085025</v>
      </c>
      <c r="E41" s="26">
        <f>Português!E41</f>
        <v>443474.58799999999</v>
      </c>
      <c r="F41" s="27">
        <f>Português!F41</f>
        <v>0.36102903211298809</v>
      </c>
      <c r="G41" s="28">
        <f>Português!G41</f>
        <v>112203.353</v>
      </c>
      <c r="H41" s="25">
        <f>Português!H41</f>
        <v>9.1343831257862163E-2</v>
      </c>
      <c r="I41" s="24">
        <f>Português!I41</f>
        <v>204356.91</v>
      </c>
      <c r="J41" s="29">
        <f>Português!J41</f>
        <v>0.16636528770595763</v>
      </c>
      <c r="K41" s="24">
        <f>Português!K41</f>
        <v>111727.299</v>
      </c>
      <c r="L41" s="29">
        <f>Português!L41</f>
        <v>9.0956279593112616E-2</v>
      </c>
      <c r="M41" s="24">
        <f>Português!M41</f>
        <v>200707.51299999998</v>
      </c>
      <c r="N41" s="29">
        <f>Português!N41</f>
        <v>0.16339434347971021</v>
      </c>
      <c r="O41" s="24">
        <f>Português!O41</f>
        <v>155893.01299999998</v>
      </c>
      <c r="P41" s="29">
        <f>Português!P41</f>
        <v>0.12691122585036926</v>
      </c>
      <c r="Q41" s="28">
        <f>Português!Q41</f>
        <v>1228362.676</v>
      </c>
    </row>
    <row r="42" spans="2:26" x14ac:dyDescent="0.25">
      <c r="B42" s="23" t="s">
        <v>13</v>
      </c>
      <c r="C42" s="24">
        <f>Português!C42</f>
        <v>0</v>
      </c>
      <c r="D42" s="25">
        <f>Português!D42</f>
        <v>0</v>
      </c>
      <c r="E42" s="26">
        <f>Português!E42</f>
        <v>0</v>
      </c>
      <c r="F42" s="27">
        <f>Português!F42</f>
        <v>0</v>
      </c>
      <c r="G42" s="28">
        <f>Português!G42</f>
        <v>0</v>
      </c>
      <c r="H42" s="25">
        <f>Português!H42</f>
        <v>0</v>
      </c>
      <c r="I42" s="24">
        <f>Português!I42</f>
        <v>0</v>
      </c>
      <c r="J42" s="29">
        <f>Português!J42</f>
        <v>0</v>
      </c>
      <c r="K42" s="24">
        <f>Português!K42</f>
        <v>276083.56041499996</v>
      </c>
      <c r="L42" s="29">
        <f>Português!L42</f>
        <v>0.95034996288003548</v>
      </c>
      <c r="M42" s="24">
        <f>Português!M42</f>
        <v>14423.696067999997</v>
      </c>
      <c r="N42" s="29">
        <f>Português!N42</f>
        <v>4.9650037119964512E-2</v>
      </c>
      <c r="O42" s="24">
        <f>Português!O42</f>
        <v>0</v>
      </c>
      <c r="P42" s="29">
        <f>Português!P42</f>
        <v>0</v>
      </c>
      <c r="Q42" s="28">
        <f>Português!Q42</f>
        <v>290507.25648299995</v>
      </c>
    </row>
    <row r="43" spans="2:26" x14ac:dyDescent="0.25">
      <c r="B43" s="16" t="s">
        <v>25</v>
      </c>
      <c r="C43" s="17">
        <f>Português!C43</f>
        <v>172067.63699999999</v>
      </c>
      <c r="D43" s="18">
        <f>Português!D43</f>
        <v>0.53650593068728347</v>
      </c>
      <c r="E43" s="19">
        <f>Português!E43</f>
        <v>159549.15</v>
      </c>
      <c r="F43" s="20">
        <f>Português!F43</f>
        <v>0.49747335817202515</v>
      </c>
      <c r="G43" s="21">
        <f>Português!G43</f>
        <v>12518.486999999999</v>
      </c>
      <c r="H43" s="18">
        <f>Português!H43</f>
        <v>3.90325725152584E-2</v>
      </c>
      <c r="I43" s="17">
        <f>Português!I43</f>
        <v>5241.9650000000001</v>
      </c>
      <c r="J43" s="22">
        <f>Português!J43</f>
        <v>1.6344417578973123E-2</v>
      </c>
      <c r="K43" s="17">
        <f>Português!K43</f>
        <v>45634.847999999998</v>
      </c>
      <c r="L43" s="22">
        <f>Português!L43</f>
        <v>0.1422892010658153</v>
      </c>
      <c r="M43" s="17">
        <f>Português!M43</f>
        <v>60386.883000000009</v>
      </c>
      <c r="N43" s="22">
        <f>Português!N43</f>
        <v>0.18828596376446494</v>
      </c>
      <c r="O43" s="17">
        <f>Português!O43</f>
        <v>37387.650999999998</v>
      </c>
      <c r="P43" s="22">
        <f>Português!P43</f>
        <v>0.11657448690346311</v>
      </c>
      <c r="Q43" s="21">
        <f>Português!Q43</f>
        <v>320718.984</v>
      </c>
    </row>
    <row r="44" spans="2:26" x14ac:dyDescent="0.25">
      <c r="B44" s="23" t="s">
        <v>12</v>
      </c>
      <c r="C44" s="24">
        <f>Português!C44</f>
        <v>172067.63699999999</v>
      </c>
      <c r="D44" s="25">
        <f>Português!D44</f>
        <v>0.5924352135463723</v>
      </c>
      <c r="E44" s="26">
        <f>Português!E44</f>
        <v>159549.15</v>
      </c>
      <c r="F44" s="27">
        <f>Português!F44</f>
        <v>0.54933360159640121</v>
      </c>
      <c r="G44" s="28">
        <f>Português!G44</f>
        <v>12518.486999999999</v>
      </c>
      <c r="H44" s="25">
        <f>Português!H44</f>
        <v>4.3101611949971072E-2</v>
      </c>
      <c r="I44" s="24">
        <f>Português!I44</f>
        <v>5241.9650000000001</v>
      </c>
      <c r="J44" s="29">
        <f>Português!J44</f>
        <v>1.8048278620677573E-2</v>
      </c>
      <c r="K44" s="24">
        <f>Português!K44</f>
        <v>22083.697</v>
      </c>
      <c r="L44" s="29">
        <f>Português!L44</f>
        <v>7.603498238363314E-2</v>
      </c>
      <c r="M44" s="24">
        <f>Português!M44</f>
        <v>58013.725000000006</v>
      </c>
      <c r="N44" s="29">
        <f>Português!N44</f>
        <v>0.19974339252997075</v>
      </c>
      <c r="O44" s="24">
        <f>Português!O44</f>
        <v>33034.248</v>
      </c>
      <c r="P44" s="29">
        <f>Português!P44</f>
        <v>0.11373813291934626</v>
      </c>
      <c r="Q44" s="28">
        <f>Português!Q44</f>
        <v>290441.272</v>
      </c>
    </row>
    <row r="45" spans="2:26" x14ac:dyDescent="0.25">
      <c r="B45" s="23" t="s">
        <v>13</v>
      </c>
      <c r="C45" s="24">
        <f>Português!C45</f>
        <v>0</v>
      </c>
      <c r="D45" s="25">
        <f>Português!D45</f>
        <v>0</v>
      </c>
      <c r="E45" s="26">
        <f>Português!E45</f>
        <v>0</v>
      </c>
      <c r="F45" s="27">
        <f>Português!F45</f>
        <v>0</v>
      </c>
      <c r="G45" s="28">
        <f>Português!G45</f>
        <v>0</v>
      </c>
      <c r="H45" s="25">
        <f>Português!H45</f>
        <v>0</v>
      </c>
      <c r="I45" s="24">
        <f>Português!I45</f>
        <v>0</v>
      </c>
      <c r="J45" s="29">
        <f>Português!J45</f>
        <v>0</v>
      </c>
      <c r="K45" s="24">
        <f>Português!K45</f>
        <v>23551.151000000002</v>
      </c>
      <c r="L45" s="29">
        <f>Português!L45</f>
        <v>0.7778378696514453</v>
      </c>
      <c r="M45" s="24">
        <f>Português!M45</f>
        <v>2373.1579999999999</v>
      </c>
      <c r="N45" s="29">
        <f>Português!N45</f>
        <v>7.8379700553331114E-2</v>
      </c>
      <c r="O45" s="24">
        <f>Português!O45</f>
        <v>4353.4030000000002</v>
      </c>
      <c r="P45" s="29">
        <f>Português!P45</f>
        <v>0.14378242979522363</v>
      </c>
      <c r="Q45" s="28">
        <f>Português!Q45</f>
        <v>30277.712</v>
      </c>
    </row>
    <row r="46" spans="2:26" x14ac:dyDescent="0.25">
      <c r="B46" s="16" t="s">
        <v>26</v>
      </c>
      <c r="C46" s="17">
        <f>Português!C46</f>
        <v>1565451.848</v>
      </c>
      <c r="D46" s="18">
        <f>Português!D46</f>
        <v>0.35679014844903129</v>
      </c>
      <c r="E46" s="19">
        <f>Português!E46</f>
        <v>1401977.4709999999</v>
      </c>
      <c r="F46" s="20">
        <f>Português!F46</f>
        <v>0.3195318659205974</v>
      </c>
      <c r="G46" s="21">
        <f>Português!G46</f>
        <v>163474.37700000001</v>
      </c>
      <c r="H46" s="18">
        <f>Português!H46</f>
        <v>3.725828252843387E-2</v>
      </c>
      <c r="I46" s="17">
        <f>Português!I46</f>
        <v>356259.255</v>
      </c>
      <c r="J46" s="22">
        <f>Português!J46</f>
        <v>8.1196871459307443E-2</v>
      </c>
      <c r="K46" s="17">
        <f>Português!K46</f>
        <v>1228865.2538470002</v>
      </c>
      <c r="L46" s="22">
        <f>Português!L46</f>
        <v>0.28007697388078828</v>
      </c>
      <c r="M46" s="17">
        <f>Português!M46</f>
        <v>771940.07721899997</v>
      </c>
      <c r="N46" s="22">
        <f>Português!N46</f>
        <v>0.17593681664280975</v>
      </c>
      <c r="O46" s="17">
        <f>Português!O46</f>
        <v>465081.86371499998</v>
      </c>
      <c r="P46" s="22">
        <f>Português!P46</f>
        <v>0.10599918956806328</v>
      </c>
      <c r="Q46" s="21">
        <f>Português!Q46</f>
        <v>4387598.2977809999</v>
      </c>
    </row>
    <row r="47" spans="2:26" x14ac:dyDescent="0.25">
      <c r="B47" s="23" t="s">
        <v>12</v>
      </c>
      <c r="C47" s="24">
        <f>Português!C47</f>
        <v>1565451.848</v>
      </c>
      <c r="D47" s="25">
        <f>Português!D47</f>
        <v>0.46693935355823551</v>
      </c>
      <c r="E47" s="26">
        <f>Português!E47</f>
        <v>1401977.4709999999</v>
      </c>
      <c r="F47" s="27">
        <f>Português!F47</f>
        <v>0.41817859479249203</v>
      </c>
      <c r="G47" s="28">
        <f>Português!G47</f>
        <v>163474.37700000001</v>
      </c>
      <c r="H47" s="25">
        <f>Português!H47</f>
        <v>4.8760758765743456E-2</v>
      </c>
      <c r="I47" s="24">
        <f>Português!I47</f>
        <v>356259.255</v>
      </c>
      <c r="J47" s="29">
        <f>Português!J47</f>
        <v>0.10626418592265675</v>
      </c>
      <c r="K47" s="24">
        <f>Português!K47</f>
        <v>310075.33900000004</v>
      </c>
      <c r="L47" s="29">
        <f>Português!L47</f>
        <v>9.2488554363385794E-2</v>
      </c>
      <c r="M47" s="24">
        <f>Português!M47</f>
        <v>668640.41200000001</v>
      </c>
      <c r="N47" s="29">
        <f>Português!N47</f>
        <v>0.19944051434164092</v>
      </c>
      <c r="O47" s="24">
        <f>Português!O47</f>
        <v>452153.81</v>
      </c>
      <c r="P47" s="29">
        <f>Português!P47</f>
        <v>0.13486739181408106</v>
      </c>
      <c r="Q47" s="28">
        <f>Português!Q47</f>
        <v>3352580.6639999999</v>
      </c>
    </row>
    <row r="48" spans="2:26" ht="15.75" thickBot="1" x14ac:dyDescent="0.3">
      <c r="B48" s="23" t="s">
        <v>13</v>
      </c>
      <c r="C48" s="30">
        <f>Português!C48</f>
        <v>0</v>
      </c>
      <c r="D48" s="31">
        <f>Português!D48</f>
        <v>0</v>
      </c>
      <c r="E48" s="32">
        <f>Português!E48</f>
        <v>0</v>
      </c>
      <c r="F48" s="33">
        <f>Português!F48</f>
        <v>0</v>
      </c>
      <c r="G48" s="34">
        <f>Português!G48</f>
        <v>0</v>
      </c>
      <c r="H48" s="31">
        <f>Português!H48</f>
        <v>0</v>
      </c>
      <c r="I48" s="30">
        <f>Português!I48</f>
        <v>0</v>
      </c>
      <c r="J48" s="35">
        <f>Português!J48</f>
        <v>0</v>
      </c>
      <c r="K48" s="30">
        <f>Português!K48</f>
        <v>918789.91484700004</v>
      </c>
      <c r="L48" s="35">
        <f>Português!L48</f>
        <v>0.8877046002497454</v>
      </c>
      <c r="M48" s="30">
        <f>Português!M48</f>
        <v>103299.66521899999</v>
      </c>
      <c r="N48" s="35">
        <f>Português!N48</f>
        <v>9.9804739404910678E-2</v>
      </c>
      <c r="O48" s="30">
        <f>Português!O48</f>
        <v>12928.053715000002</v>
      </c>
      <c r="P48" s="35">
        <f>Português!P48</f>
        <v>1.249066034534389E-2</v>
      </c>
      <c r="Q48" s="28">
        <f>Português!Q48</f>
        <v>1035017.633781</v>
      </c>
    </row>
    <row r="51" spans="7:7" x14ac:dyDescent="0.25">
      <c r="G51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3" ma:contentTypeDescription="Crie um novo documento." ma:contentTypeScope="" ma:versionID="dff46497b14ca7230fc8af529a7f648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e9856bed89113452da76e00f4be9a19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750BE-31DB-4D7A-8A40-02C53D1580BC}"/>
</file>

<file path=customXml/itemProps2.xml><?xml version="1.0" encoding="utf-8"?>
<ds:datastoreItem xmlns:ds="http://schemas.openxmlformats.org/officeDocument/2006/customXml" ds:itemID="{EA27CA7C-9563-48C5-B028-6C8D0346425C}"/>
</file>

<file path=customXml/itemProps3.xml><?xml version="1.0" encoding="utf-8"?>
<ds:datastoreItem xmlns:ds="http://schemas.openxmlformats.org/officeDocument/2006/customXml" ds:itemID="{E345F21A-375A-44E7-8550-76F4BF9B6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Português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Dutra Alvarenga</dc:creator>
  <cp:lastModifiedBy>Bruna Dutra Alvarenga</cp:lastModifiedBy>
  <dcterms:created xsi:type="dcterms:W3CDTF">2021-07-27T13:34:47Z</dcterms:created>
  <dcterms:modified xsi:type="dcterms:W3CDTF">2021-07-27T13:38:19Z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</Properties>
</file>