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isa.sharepoint.com/sites/EnergisaRI/Documentos Compartilhados/General/Analistas_Investidores_Institucionais/Transmissão/site/"/>
    </mc:Choice>
  </mc:AlternateContent>
  <xr:revisionPtr revIDLastSave="730" documentId="13_ncr:1_{5864115F-0C69-4F55-A2B3-42549FBECCCD}" xr6:coauthVersionLast="47" xr6:coauthVersionMax="47" xr10:uidLastSave="{90F47038-7F14-4252-9FD4-3D4A57671191}"/>
  <bookViews>
    <workbookView showSheetTabs="0" xWindow="20370" yWindow="-120" windowWidth="29040" windowHeight="15720" xr2:uid="{BF4F711B-0AD0-439A-A6A3-B0E8E303059A}"/>
  </bookViews>
  <sheets>
    <sheet name="Índice.Index" sheetId="7" r:id="rId1"/>
    <sheet name="Resumo" sheetId="1" r:id="rId2"/>
    <sheet name="Investimentos" sheetId="5" r:id="rId3"/>
    <sheet name="Financiamento" sheetId="6" r:id="rId4"/>
    <sheet name="Summary" sheetId="8" r:id="rId5"/>
    <sheet name="Investments" sheetId="9" r:id="rId6"/>
    <sheet name="Financing" sheetId="10" r:id="rId7"/>
  </sheets>
  <externalReferences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5" l="1"/>
  <c r="I22" i="5"/>
  <c r="G16" i="5"/>
  <c r="F16" i="5"/>
  <c r="E16" i="5"/>
  <c r="D16" i="5"/>
  <c r="J16" i="5" l="1"/>
  <c r="J4" i="1" l="1"/>
  <c r="F19" i="5" l="1"/>
  <c r="F18" i="5"/>
  <c r="F22" i="5" l="1"/>
  <c r="C3" i="10" l="1"/>
  <c r="D3" i="10"/>
  <c r="E3" i="10"/>
  <c r="F3" i="10"/>
  <c r="G3" i="10"/>
  <c r="B3" i="10"/>
  <c r="G14" i="5" l="1"/>
  <c r="J14" i="5" s="1"/>
  <c r="G20" i="5"/>
  <c r="J20" i="5" s="1"/>
  <c r="G21" i="5"/>
  <c r="J21" i="5" s="1"/>
  <c r="G15" i="5" l="1"/>
  <c r="J15" i="5" s="1"/>
  <c r="G17" i="5"/>
  <c r="J17" i="5" s="1"/>
  <c r="G18" i="5"/>
  <c r="J18" i="5" s="1"/>
  <c r="G19" i="5"/>
  <c r="J19" i="5" s="1"/>
  <c r="G13" i="5"/>
  <c r="J13" i="5" s="1"/>
  <c r="J22" i="5" l="1"/>
  <c r="G2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Goncalves de Araujo</author>
  </authors>
  <commentList>
    <comment ref="F16" authorId="0" shapeId="0" xr:uid="{5EDB744B-DB91-4EC3-8185-1D4D1D1F09BA}">
      <text>
        <r>
          <rPr>
            <sz val="9"/>
            <color indexed="81"/>
            <rFont val="Segoe UI"/>
            <family val="2"/>
          </rPr>
          <t xml:space="preserve">Capex não considera a indenização de
R$ 256 milhões referentes aos ativos operacionais transferidos à EAM.
</t>
        </r>
      </text>
    </comment>
    <comment ref="F19" authorId="0" shapeId="0" xr:uid="{634A4B09-2E83-4E91-9194-8F5E309FABFA}">
      <text>
        <r>
          <rPr>
            <sz val="9"/>
            <color indexed="81"/>
            <rFont val="Segoe UI"/>
            <family val="2"/>
          </rPr>
          <t xml:space="preserve">A Companhia já recebe 50% da RAP referente as instalações operacionais da EAM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Goncalves de Araujo</author>
  </authors>
  <commentList>
    <comment ref="F15" authorId="0" shapeId="0" xr:uid="{106895F0-F6C9-4AF7-BE17-CE955716AE53}">
      <text>
        <r>
          <rPr>
            <sz val="9"/>
            <color indexed="81"/>
            <rFont val="Segoe UI"/>
            <family val="2"/>
          </rPr>
          <t>Capex does not consider the indemnity of R$ 256 million referring to the operational assets transferred to EAM</t>
        </r>
      </text>
    </comment>
    <comment ref="F19" authorId="0" shapeId="0" xr:uid="{79B08478-B356-4C1D-A00D-51EA00B5729D}">
      <text>
        <r>
          <rPr>
            <sz val="9"/>
            <color indexed="81"/>
            <rFont val="Segoe UI"/>
            <family val="2"/>
          </rPr>
          <t xml:space="preserve">The Company already receives 50% of the RAP referring to EAM's operating facilities
</t>
        </r>
      </text>
    </comment>
  </commentList>
</comments>
</file>

<file path=xl/sharedStrings.xml><?xml version="1.0" encoding="utf-8"?>
<sst xmlns="http://schemas.openxmlformats.org/spreadsheetml/2006/main" count="549" uniqueCount="248">
  <si>
    <t>Data do Leilão</t>
  </si>
  <si>
    <t>UF</t>
  </si>
  <si>
    <t>Tipo de Circuito</t>
  </si>
  <si>
    <t>Potência (MVA)</t>
  </si>
  <si>
    <t>Avanço Físico</t>
  </si>
  <si>
    <t>Deságio</t>
  </si>
  <si>
    <t>Extensão (Km)</t>
  </si>
  <si>
    <t>Assinatura do Contrato</t>
  </si>
  <si>
    <t>Prazo Aneel</t>
  </si>
  <si>
    <t>Entrada em Operação</t>
  </si>
  <si>
    <t>EGO I</t>
  </si>
  <si>
    <t>EPA I</t>
  </si>
  <si>
    <t>EPA II</t>
  </si>
  <si>
    <t>ETT</t>
  </si>
  <si>
    <t>EAM</t>
  </si>
  <si>
    <t>Finalidade</t>
  </si>
  <si>
    <t>Cronograma de Desembolso</t>
  </si>
  <si>
    <t>Resumo</t>
  </si>
  <si>
    <t>Total</t>
  </si>
  <si>
    <t>GO</t>
  </si>
  <si>
    <t>PA</t>
  </si>
  <si>
    <t>TO / BA</t>
  </si>
  <si>
    <t>AM</t>
  </si>
  <si>
    <t>CD</t>
  </si>
  <si>
    <t>CD / CS</t>
  </si>
  <si>
    <t>-</t>
  </si>
  <si>
    <t>Português</t>
  </si>
  <si>
    <t>English</t>
  </si>
  <si>
    <t>Capex Schecule</t>
  </si>
  <si>
    <t>Reforços para atendimento ao estado do Mato Grosso do Sul com aumento da confiabilidade do sistema/qualidade</t>
  </si>
  <si>
    <t>Reforço para o suprimento à região de Santana do Araguaia e aumento na qualidade e confiabilidade do atendimento aos clientes da região nordeste de Mato Grosso.</t>
  </si>
  <si>
    <t>Escoamento do potencial de geração hidráulica e fotovoltaico nos estados da Bahia e do Tocantins, além de suprimento para a região de Dianópolis e Gurupi no estado do Tocantins</t>
  </si>
  <si>
    <t>Expansão da rede básica para possibilitar o atendimento ao crescimento das cargas da região sudeste do Pará que possui grande atividade minerária e agropecuária</t>
  </si>
  <si>
    <t>Atendimento elétrico à região metropolitana de Manaus e Presidente Figueiredo, no estado do Amazonas.</t>
  </si>
  <si>
    <t>Operação Contratada</t>
  </si>
  <si>
    <t>Debênture de Infra</t>
  </si>
  <si>
    <t>Fundo Constitucional de Finan.do Norte (Banco da Amazônia)</t>
  </si>
  <si>
    <t>Debênture</t>
  </si>
  <si>
    <t>Empresa</t>
  </si>
  <si>
    <t>Custo da dívida</t>
  </si>
  <si>
    <t>Prazo</t>
  </si>
  <si>
    <t>Montante (R$ mm)</t>
  </si>
  <si>
    <t>Energisa Transmissora</t>
  </si>
  <si>
    <t>104,6% do CDI</t>
  </si>
  <si>
    <t>IPCA + 1,88%</t>
  </si>
  <si>
    <t>CDI + 0,65%</t>
  </si>
  <si>
    <t>IPCA + 1,68%</t>
  </si>
  <si>
    <t>CDI + 1,8%</t>
  </si>
  <si>
    <t>1a série: IPCA + 4,23%
2a série:  IPCA + 4,47%</t>
  </si>
  <si>
    <t>1a série: out/2027
2a série: out/2030</t>
  </si>
  <si>
    <t>Operation</t>
  </si>
  <si>
    <t>Infrastructure Debenture</t>
  </si>
  <si>
    <t>Debenture</t>
  </si>
  <si>
    <t>Company</t>
  </si>
  <si>
    <t>Debt Cost</t>
  </si>
  <si>
    <t>Maturity Date</t>
  </si>
  <si>
    <t>Amount (R$ M)</t>
  </si>
  <si>
    <t>104,6% of CDI</t>
  </si>
  <si>
    <t>IPCA + 1.88%</t>
  </si>
  <si>
    <t>CDI + 0.65%</t>
  </si>
  <si>
    <t>IPCA + 1.68%</t>
  </si>
  <si>
    <t>1st series: IPCA + 4.23%
2nd series:  IPCA + 4.47%</t>
  </si>
  <si>
    <t>CDI + 1.8%</t>
  </si>
  <si>
    <t>1ª série: dez/2025
2ª série: dez/2028
3ª série: dez/2025</t>
  </si>
  <si>
    <t>1st series: Dec/2025
2nd series: Dec/2028
3rd series: Dec/2028</t>
  </si>
  <si>
    <t>Feb/23</t>
  </si>
  <si>
    <t>Jul/39</t>
  </si>
  <si>
    <t>Mar/24</t>
  </si>
  <si>
    <t>1st series: Oct/2027
2nd series: Oct/2030</t>
  </si>
  <si>
    <t>TO</t>
  </si>
  <si>
    <t>SE</t>
  </si>
  <si>
    <t>Suprimento à região de Gurupi</t>
  </si>
  <si>
    <t>Summary</t>
  </si>
  <si>
    <t>DC</t>
  </si>
  <si>
    <t>DC / CS</t>
  </si>
  <si>
    <t>Reinforcement to supply electricity to the region of Santana do Araguaia and increase the reliability and quality of the service for clients in the north-east region of Mato Grosso.</t>
  </si>
  <si>
    <t>Expanding the National Grid to enable us to handle the increasing loads in the south-east region of Pará state which has major mining and agricultural activity</t>
  </si>
  <si>
    <t>Carrying the potential hydraulic and photovoltaic generation from the states of Bahia and Tocantins, in addition to supplying the regions of Dianópolis and Gurupi in Tocantins state.</t>
  </si>
  <si>
    <t>Supplying electricity to the metropolitan region of Manaus and Presidente Figueiredo, in Amazonas state.</t>
  </si>
  <si>
    <t>Supplying the region of Gurupi</t>
  </si>
  <si>
    <t>Reinforcements to serve Mato Grosso do Sul state, increasing the reliability of the system/quality</t>
  </si>
  <si>
    <t>ETT II</t>
  </si>
  <si>
    <t>EAP</t>
  </si>
  <si>
    <t>Aumento da confiabilidade do sistema de transmissão para atendimento ao estado do Amapá</t>
  </si>
  <si>
    <t>AP</t>
  </si>
  <si>
    <t>Auction Date</t>
  </si>
  <si>
    <t>Location</t>
  </si>
  <si>
    <t>Extension (Km)</t>
  </si>
  <si>
    <t>Circuit Type</t>
  </si>
  <si>
    <t>Power (MVA)</t>
  </si>
  <si>
    <t>Contract Signature</t>
  </si>
  <si>
    <t>Aneel deadline</t>
  </si>
  <si>
    <t>Progress</t>
  </si>
  <si>
    <t>Anticipation</t>
  </si>
  <si>
    <t>Entry into Operation</t>
  </si>
  <si>
    <t>Discount</t>
  </si>
  <si>
    <t>Goal</t>
  </si>
  <si>
    <t>Increase in the reliability of the transmission system to serve the state of Amapá</t>
  </si>
  <si>
    <t>Constitutional Fund for Financing of the North (Banco da Amazônia)</t>
  </si>
  <si>
    <t>Lucro Presumido</t>
  </si>
  <si>
    <t>Tax Regime</t>
  </si>
  <si>
    <t>Regime fiscal</t>
  </si>
  <si>
    <t>Benefício Fiscal</t>
  </si>
  <si>
    <t>SUDAM (a partir do momento que começar a utilizar o regime de lucro real)</t>
  </si>
  <si>
    <t>Fiscal Benefit</t>
  </si>
  <si>
    <t>SUDAM (from the moment you start using the real profit regime)</t>
  </si>
  <si>
    <t>Presumed profit</t>
  </si>
  <si>
    <t>Fase 1: fev/21 - Fase 2 e 3: Dez/21</t>
  </si>
  <si>
    <t>8 meses</t>
  </si>
  <si>
    <t>8 ﻿months</t>
  </si>
  <si>
    <t>aug/2021</t>
  </si>
  <si>
    <t>feb/2022</t>
  </si>
  <si>
    <t>sep/2024</t>
  </si>
  <si>
    <t>sep/2025</t>
  </si>
  <si>
    <t>Debêntures Privada de Infra</t>
  </si>
  <si>
    <t>Energisa Amazonas Transmissora de Energia</t>
  </si>
  <si>
    <t>IPCA + 6,087%</t>
  </si>
  <si>
    <t>1ª série: out/2031</t>
  </si>
  <si>
    <t>Private Infrastructure Debenture</t>
  </si>
  <si>
    <t>IPCA + 6.087%</t>
  </si>
  <si>
    <t>1st series: oct/2031</t>
  </si>
  <si>
    <t>04/24/2017</t>
  </si>
  <si>
    <t>06/28/2018</t>
  </si>
  <si>
    <t>12/20/2018</t>
  </si>
  <si>
    <t>12/17/2020</t>
  </si>
  <si>
    <t>06/30/2021</t>
  </si>
  <si>
    <t>Faz conexão com a Energisa Mato Grosso Distribuidora de Energia</t>
  </si>
  <si>
    <t>MT</t>
  </si>
  <si>
    <t>It connects with Energisa Mato Grosso Distribuidora de Energia</t>
  </si>
  <si>
    <t>LMTE</t>
  </si>
  <si>
    <t>Energisa Paranaíta</t>
  </si>
  <si>
    <t>Data de Aquisição</t>
  </si>
  <si>
    <t>LXTE</t>
  </si>
  <si>
    <t>LTTE</t>
  </si>
  <si>
    <t>jun/2013</t>
  </si>
  <si>
    <t>jun/2019</t>
  </si>
  <si>
    <t>fev/2022</t>
  </si>
  <si>
    <t>Lucro Real</t>
  </si>
  <si>
    <t>SUDAM</t>
  </si>
  <si>
    <t>PA/AP</t>
  </si>
  <si>
    <t>RJ/SP</t>
  </si>
  <si>
    <r>
      <rPr>
        <vertAlign val="superscript"/>
        <sz val="10"/>
        <color theme="1"/>
        <rFont val="Calibri"/>
        <family val="2"/>
        <scheme val="minor"/>
      </rPr>
      <t>(a)</t>
    </r>
    <r>
      <rPr>
        <sz val="10"/>
        <color theme="1"/>
        <rFont val="Calibri"/>
        <family val="2"/>
        <scheme val="minor"/>
      </rPr>
      <t>Antecipação Real</t>
    </r>
  </si>
  <si>
    <r>
      <t>CAPEX Leilão (R$)</t>
    </r>
    <r>
      <rPr>
        <b/>
        <vertAlign val="superscript"/>
        <sz val="11"/>
        <color theme="1"/>
        <rFont val="Calibri"/>
        <family val="2"/>
        <scheme val="minor"/>
      </rPr>
      <t>(b)</t>
    </r>
  </si>
  <si>
    <r>
      <rPr>
        <vertAlign val="superscript"/>
        <sz val="10"/>
        <color theme="1"/>
        <rFont val="Calibri"/>
        <family val="2"/>
        <scheme val="minor"/>
      </rPr>
      <t>(b)</t>
    </r>
    <r>
      <rPr>
        <sz val="10"/>
        <color theme="1"/>
        <rFont val="Calibri"/>
        <family val="2"/>
        <scheme val="minor"/>
      </rPr>
      <t xml:space="preserve"> Números com data base dos respectivos leilões</t>
    </r>
  </si>
  <si>
    <r>
      <t>RAP Leilão (R$)</t>
    </r>
    <r>
      <rPr>
        <b/>
        <vertAlign val="superscript"/>
        <sz val="11"/>
        <color theme="1"/>
        <rFont val="Calibri"/>
        <family val="2"/>
        <scheme val="minor"/>
      </rPr>
      <t>(b)</t>
    </r>
  </si>
  <si>
    <r>
      <t>RAP Energisa (R$)</t>
    </r>
    <r>
      <rPr>
        <b/>
        <vertAlign val="superscript"/>
        <sz val="11"/>
        <color theme="1"/>
        <rFont val="Calibri"/>
        <family val="2"/>
        <scheme val="minor"/>
      </rPr>
      <t>(b)</t>
    </r>
  </si>
  <si>
    <t>Acquisition date</t>
  </si>
  <si>
    <t>Real Profit</t>
  </si>
  <si>
    <r>
      <t>Rap Auction (R$)</t>
    </r>
    <r>
      <rPr>
        <b/>
        <vertAlign val="superscript"/>
        <sz val="11"/>
        <color theme="1"/>
        <rFont val="Calibri"/>
        <family val="2"/>
        <scheme val="minor"/>
      </rPr>
      <t>(b)</t>
    </r>
  </si>
  <si>
    <r>
      <t>Rap Energisa (R$)</t>
    </r>
    <r>
      <rPr>
        <b/>
        <vertAlign val="superscript"/>
        <sz val="11"/>
        <color theme="1"/>
        <rFont val="Calibri"/>
        <family val="2"/>
        <scheme val="minor"/>
      </rPr>
      <t>(b)</t>
    </r>
  </si>
  <si>
    <t>Proverá atendimento à região metropolitana de Manaus</t>
  </si>
  <si>
    <t>Final de concessão</t>
  </si>
  <si>
    <t>out/2038</t>
  </si>
  <si>
    <t>dez/2041</t>
  </si>
  <si>
    <t>ago/2047</t>
  </si>
  <si>
    <t>set/2048</t>
  </si>
  <si>
    <t>mar/2049</t>
  </si>
  <si>
    <t>mar/2051</t>
  </si>
  <si>
    <t>set/2051</t>
  </si>
  <si>
    <t>mar/2052</t>
  </si>
  <si>
    <t>jun/2046</t>
  </si>
  <si>
    <t>jun/2022</t>
  </si>
  <si>
    <t>EAM II</t>
  </si>
  <si>
    <r>
      <rPr>
        <vertAlign val="superscript"/>
        <sz val="10"/>
        <color theme="1"/>
        <rFont val="Calibri"/>
        <family val="2"/>
        <scheme val="minor"/>
      </rPr>
      <t xml:space="preserve">(c) </t>
    </r>
    <r>
      <rPr>
        <sz val="10"/>
        <color theme="1"/>
        <rFont val="Calibri"/>
        <family val="2"/>
        <scheme val="minor"/>
      </rPr>
      <t>LMTE Considera receitas adicionais de R$ 22,2 milhões referentes aos contratos de fibra ótica e R$ 2,2 milhões referente à REA nº 11.996/22; LXTE Considera RAP adicional de R$ 8,6 milhões referente à REA nº 5.149/15 e receita adicional de R$ 16,7 milhões referente aos contratos de fibra ótica; e LTTE Considera receitas adicionais de R$ 21,3 milhões referente às REA nº 6.079/16 e nº 8.647/20</t>
    </r>
  </si>
  <si>
    <t>06/30/2022</t>
  </si>
  <si>
    <t>Provide service to the metropolitan region of Manaus</t>
  </si>
  <si>
    <t>End of concession</t>
  </si>
  <si>
    <t>aug/2047</t>
  </si>
  <si>
    <t>sep/2048</t>
  </si>
  <si>
    <t>sep/2051</t>
  </si>
  <si>
    <t>oct/2038</t>
  </si>
  <si>
    <t>dec/2041</t>
  </si>
  <si>
    <t>Gemini</t>
  </si>
  <si>
    <t>Paranaíta</t>
  </si>
  <si>
    <t>1Q23</t>
  </si>
  <si>
    <t>Nota Comercial</t>
  </si>
  <si>
    <t>CDI + 1,45%</t>
  </si>
  <si>
    <t>CDI + 1,25%</t>
  </si>
  <si>
    <t>CDI + 1.25%</t>
  </si>
  <si>
    <t>CDI + 1.45%</t>
  </si>
  <si>
    <t>Commercial Note</t>
  </si>
  <si>
    <t>Real profit</t>
  </si>
  <si>
    <t xml:space="preserve">SUDAM </t>
  </si>
  <si>
    <t>Fase 1: nov/22 - Fase 2: Dez/22</t>
  </si>
  <si>
    <t>Phase 1: feb/21 - Phase 2 and 3: Dec/21</t>
  </si>
  <si>
    <t>Phase 1: nov/22 - Phase 2: Dec/22</t>
  </si>
  <si>
    <t>jun/2018</t>
  </si>
  <si>
    <t>2Q23</t>
  </si>
  <si>
    <t>EMA</t>
  </si>
  <si>
    <t>MA/PI</t>
  </si>
  <si>
    <t>RAP ciclo 2024/2025</t>
  </si>
  <si>
    <r>
      <t>81.426.041,60</t>
    </r>
    <r>
      <rPr>
        <vertAlign val="superscript"/>
        <sz val="11"/>
        <color theme="1"/>
        <rFont val="Calibri"/>
        <family val="2"/>
        <scheme val="minor"/>
      </rPr>
      <t>(c)</t>
    </r>
  </si>
  <si>
    <t>03/28/2024</t>
  </si>
  <si>
    <t>may/2024</t>
  </si>
  <si>
    <t>dec/24</t>
  </si>
  <si>
    <t>mai/2024</t>
  </si>
  <si>
    <t>dez/24</t>
  </si>
  <si>
    <t>2024/2025 Rap Cycle</t>
  </si>
  <si>
    <t>03/26/2022</t>
  </si>
  <si>
    <t>10/16/2008</t>
  </si>
  <si>
    <r>
      <t xml:space="preserve">Capex Realizado </t>
    </r>
    <r>
      <rPr>
        <b/>
        <vertAlign val="superscript"/>
        <sz val="11"/>
        <color theme="0"/>
        <rFont val="Calibri"/>
        <family val="2"/>
        <scheme val="minor"/>
      </rPr>
      <t>(1)</t>
    </r>
  </si>
  <si>
    <r>
      <t xml:space="preserve">EPA II </t>
    </r>
    <r>
      <rPr>
        <b/>
        <vertAlign val="superscript"/>
        <sz val="11"/>
        <color theme="1"/>
        <rFont val="Calibri"/>
        <family val="2"/>
        <scheme val="minor"/>
      </rPr>
      <t>(3)</t>
    </r>
  </si>
  <si>
    <r>
      <t xml:space="preserve">ETT </t>
    </r>
    <r>
      <rPr>
        <b/>
        <vertAlign val="superscript"/>
        <sz val="11"/>
        <color theme="1"/>
        <rFont val="Calibri"/>
        <family val="2"/>
        <scheme val="minor"/>
      </rPr>
      <t>(3)</t>
    </r>
  </si>
  <si>
    <t xml:space="preserve">(2) Considera capex adicional de reforço no montate total de R$ 51.707.363,21 referente a REA: </t>
  </si>
  <si>
    <t xml:space="preserve">(3) Considera R$ 105,9 milhões referentes a efeitos contábeis de contabilização de Juros sobre Obra em andamento e rateio de mão de obra própria (MOP) e R$ 100 milhões referente ao seguro garantia acionado devido à recuperação judicial do Epecista, com ação movida pela Companhia para ressarcimento dos valores desembolsados. </t>
  </si>
  <si>
    <t>Capex Realizado/Preço de aquisição (R$)</t>
  </si>
  <si>
    <t>Capex estimado (ativos em construção)</t>
  </si>
  <si>
    <t>set/2052</t>
  </si>
  <si>
    <t>Antecipação realizada</t>
  </si>
  <si>
    <t>17 meses</t>
  </si>
  <si>
    <t>16 meses</t>
  </si>
  <si>
    <t>15 meses</t>
  </si>
  <si>
    <t>12 meses</t>
  </si>
  <si>
    <r>
      <t>197.893.418,17</t>
    </r>
    <r>
      <rPr>
        <vertAlign val="superscript"/>
        <sz val="11"/>
        <color theme="1"/>
        <rFont val="Calibri"/>
        <family val="2"/>
        <scheme val="minor"/>
      </rPr>
      <t>(c)</t>
    </r>
  </si>
  <si>
    <t>Capex (R$)</t>
  </si>
  <si>
    <t>Updated Capex assets under construction(R$)</t>
  </si>
  <si>
    <t>31/09/2022</t>
  </si>
  <si>
    <t>sep/2052</t>
  </si>
  <si>
    <t>sep/2027</t>
  </si>
  <si>
    <t>17 ﻿months</t>
  </si>
  <si>
    <t>16 ﻿months</t>
  </si>
  <si>
    <t xml:space="preserve">12 ﻿months </t>
  </si>
  <si>
    <t>15 ﻿months</t>
  </si>
  <si>
    <t>5 meses</t>
  </si>
  <si>
    <t>5 months</t>
  </si>
  <si>
    <r>
      <t xml:space="preserve">CAPEX Auction (R$) </t>
    </r>
    <r>
      <rPr>
        <b/>
        <vertAlign val="superscript"/>
        <sz val="11"/>
        <color theme="1"/>
        <rFont val="Calibri"/>
        <family val="2"/>
        <scheme val="minor"/>
      </rPr>
      <t>(a)</t>
    </r>
  </si>
  <si>
    <r>
      <t xml:space="preserve">  186.462.775,59 </t>
    </r>
    <r>
      <rPr>
        <vertAlign val="superscript"/>
        <sz val="11"/>
        <color theme="1"/>
        <rFont val="Calibri"/>
        <family val="2"/>
        <scheme val="minor"/>
      </rPr>
      <t>(b)</t>
    </r>
  </si>
  <si>
    <r>
      <t>197893418,17</t>
    </r>
    <r>
      <rPr>
        <vertAlign val="superscript"/>
        <sz val="11"/>
        <color theme="1"/>
        <rFont val="Calibri"/>
        <family val="2"/>
        <scheme val="minor"/>
      </rPr>
      <t>(b)</t>
    </r>
  </si>
  <si>
    <r>
      <t>81.426.041,60</t>
    </r>
    <r>
      <rPr>
        <vertAlign val="superscript"/>
        <sz val="11"/>
        <color theme="1"/>
        <rFont val="Calibri"/>
        <family val="2"/>
        <scheme val="minor"/>
      </rPr>
      <t>(b)</t>
    </r>
  </si>
  <si>
    <r>
      <rPr>
        <vertAlign val="superscript"/>
        <sz val="10"/>
        <color theme="1"/>
        <rFont val="Calibri"/>
        <family val="2"/>
        <scheme val="minor"/>
      </rPr>
      <t>(b)</t>
    </r>
    <r>
      <rPr>
        <sz val="10"/>
        <color theme="1"/>
        <rFont val="Calibri"/>
        <family val="2"/>
        <scheme val="minor"/>
      </rPr>
      <t xml:space="preserve"> LMTE Considers additional revenues of R$ 22.2 million related to fiber optic contracts and additional RAP of R$ 2.2 million referring to REA No. 11,996/22; LXTE considers additional RAP of R$ 8.6 million referring to REA No. 5,149/15 and additional revenue of R$ 16.7 million referring to fiber optic contracts; and LTTE considers additional revenues of R$ 21.3 million referring to REA No. 6,079/16 and No. 8,647/20</t>
    </r>
  </si>
  <si>
    <r>
      <rPr>
        <vertAlign val="superscript"/>
        <sz val="10"/>
        <color theme="1"/>
        <rFont val="Calibri"/>
        <family val="2"/>
        <scheme val="minor"/>
      </rPr>
      <t>(a)</t>
    </r>
    <r>
      <rPr>
        <sz val="10"/>
        <color theme="1"/>
        <rFont val="Calibri"/>
        <family val="2"/>
        <scheme val="minor"/>
      </rPr>
      <t xml:space="preserve"> Figures valid as of the respective auction dates</t>
    </r>
  </si>
  <si>
    <t>    52.143.366,50</t>
  </si>
  <si>
    <t>    65.237.673,02</t>
  </si>
  <si>
    <t>    53.222.424,22</t>
  </si>
  <si>
    <t>    85.450.273,39</t>
  </si>
  <si>
    <t>    86.343.019,32</t>
  </si>
  <si>
    <t>      5.169.826,52</t>
  </si>
  <si>
    <t>    13.637.743,71</t>
  </si>
  <si>
    <t>    20.161.720,00</t>
  </si>
  <si>
    <t>    13.165.544,60</t>
  </si>
  <si>
    <r>
      <t xml:space="preserve">Investments Performed </t>
    </r>
    <r>
      <rPr>
        <b/>
        <vertAlign val="superscript"/>
        <sz val="11"/>
        <color theme="0"/>
        <rFont val="Calibri"/>
        <family val="2"/>
        <scheme val="minor"/>
      </rPr>
      <t>(1)</t>
    </r>
  </si>
  <si>
    <r>
      <t xml:space="preserve">EPA II 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</si>
  <si>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t>ETT</t>
    </r>
    <r>
      <rPr>
        <b/>
        <vertAlign val="superscript"/>
        <sz val="11"/>
        <color theme="1"/>
        <rFont val="Calibri"/>
        <family val="2"/>
        <scheme val="minor"/>
      </rPr>
      <t xml:space="preserve"> (3)</t>
    </r>
  </si>
  <si>
    <t>(1) Capex considers regulatory fixed assets</t>
  </si>
  <si>
    <t>(2) Considers additional reinforcement capex in the total amount of R$ 51,707,363.21 related to REA</t>
  </si>
  <si>
    <t>(3) Considers R$ 105.9 million related to accounting effects of interest capitalization on work in progress and allocation of own labor (MOP), and R$ 100 million related to the guarantee insurance triggered due to the judicial recovery of the Epecista, with a lawsuit filed by the Company for reimbursement of the disbursed amounts.</t>
  </si>
  <si>
    <r>
      <t xml:space="preserve">186.462.775,59 </t>
    </r>
    <r>
      <rPr>
        <vertAlign val="superscript"/>
        <sz val="11"/>
        <color theme="1"/>
        <rFont val="Calibri"/>
        <family val="2"/>
        <scheme val="minor"/>
      </rPr>
      <t>(c)</t>
    </r>
  </si>
  <si>
    <t>(1) Capex considera o imobilizado regulatório realizado por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</si>
</sst>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rgb="FFFFFFFF"/>
      <name val="Trebuchet MS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vertAlign val="superscript"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9FC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7EAFB"/>
        <bgColor indexed="64"/>
      </patternFill>
    </fill>
    <fill>
      <patternFill patternType="solid">
        <fgColor rgb="FFC2CD2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theme="0"/>
      </left>
      <right/>
      <top style="medium">
        <color rgb="FFFFFFFF"/>
      </top>
      <bottom style="medium">
        <color theme="0"/>
      </bottom>
      <diagonal/>
    </border>
    <border>
      <left style="medium">
        <color rgb="FFFFFFFF"/>
      </left>
      <right/>
      <top style="medium">
        <color rgb="FFFFFFFF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9" fontId="4" fillId="3" borderId="2" xfId="0" applyNumberFormat="1" applyFont="1" applyFill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 wrapText="1"/>
    </xf>
    <xf numFmtId="9" fontId="4" fillId="3" borderId="4" xfId="0" applyNumberFormat="1" applyFont="1" applyFill="1" applyBorder="1" applyAlignment="1">
      <alignment horizontal="center" vertical="center" wrapText="1"/>
    </xf>
    <xf numFmtId="9" fontId="6" fillId="3" borderId="4" xfId="0" applyNumberFormat="1" applyFont="1" applyFill="1" applyBorder="1" applyAlignment="1">
      <alignment horizontal="center" vertical="center" wrapText="1"/>
    </xf>
    <xf numFmtId="9" fontId="6" fillId="3" borderId="5" xfId="0" applyNumberFormat="1" applyFont="1" applyFill="1" applyBorder="1" applyAlignment="1">
      <alignment horizontal="center" vertical="center" wrapText="1"/>
    </xf>
    <xf numFmtId="9" fontId="6" fillId="3" borderId="6" xfId="0" applyNumberFormat="1" applyFont="1" applyFill="1" applyBorder="1" applyAlignment="1">
      <alignment horizontal="center" vertical="center" wrapText="1"/>
    </xf>
    <xf numFmtId="9" fontId="4" fillId="3" borderId="6" xfId="0" applyNumberFormat="1" applyFont="1" applyFill="1" applyBorder="1" applyAlignment="1">
      <alignment horizontal="center" vertical="center" wrapText="1"/>
    </xf>
    <xf numFmtId="9" fontId="4" fillId="3" borderId="7" xfId="0" applyNumberFormat="1" applyFont="1" applyFill="1" applyBorder="1" applyAlignment="1">
      <alignment horizontal="center" vertical="center" wrapText="1"/>
    </xf>
    <xf numFmtId="9" fontId="4" fillId="3" borderId="3" xfId="0" applyNumberFormat="1" applyFont="1" applyFill="1" applyBorder="1" applyAlignment="1">
      <alignment horizontal="center" vertical="center" wrapText="1"/>
    </xf>
    <xf numFmtId="9" fontId="4" fillId="3" borderId="8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164" fontId="3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17" fontId="0" fillId="3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left" vertical="center" wrapText="1"/>
    </xf>
    <xf numFmtId="0" fontId="0" fillId="4" borderId="0" xfId="0" applyFill="1"/>
    <xf numFmtId="0" fontId="2" fillId="5" borderId="0" xfId="0" applyFont="1" applyFill="1" applyAlignment="1">
      <alignment horizontal="center"/>
    </xf>
    <xf numFmtId="165" fontId="0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 readingOrder="1"/>
    </xf>
    <xf numFmtId="17" fontId="9" fillId="3" borderId="1" xfId="0" applyNumberFormat="1" applyFont="1" applyFill="1" applyBorder="1" applyAlignment="1">
      <alignment horizontal="center" vertical="center" wrapText="1" readingOrder="1"/>
    </xf>
    <xf numFmtId="17" fontId="9" fillId="3" borderId="1" xfId="0" quotePrefix="1" applyNumberFormat="1" applyFont="1" applyFill="1" applyBorder="1" applyAlignment="1">
      <alignment horizontal="center" vertical="center" wrapText="1" readingOrder="1"/>
    </xf>
    <xf numFmtId="165" fontId="0" fillId="3" borderId="1" xfId="1" applyNumberFormat="1" applyFont="1" applyFill="1" applyBorder="1" applyAlignment="1">
      <alignment horizontal="center" vertical="center"/>
    </xf>
    <xf numFmtId="17" fontId="0" fillId="3" borderId="1" xfId="0" quotePrefix="1" applyNumberFormat="1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17" fontId="0" fillId="0" borderId="0" xfId="0" applyNumberFormat="1" applyAlignment="1">
      <alignment horizontal="center"/>
    </xf>
    <xf numFmtId="43" fontId="0" fillId="0" borderId="0" xfId="2" applyFont="1" applyAlignment="1">
      <alignment horizontal="center"/>
    </xf>
    <xf numFmtId="3" fontId="10" fillId="3" borderId="1" xfId="0" applyNumberFormat="1" applyFont="1" applyFill="1" applyBorder="1" applyAlignment="1">
      <alignment horizontal="center" vertical="center"/>
    </xf>
    <xf numFmtId="14" fontId="0" fillId="3" borderId="1" xfId="0" quotePrefix="1" applyNumberFormat="1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17" fontId="0" fillId="3" borderId="1" xfId="0" quotePrefix="1" applyNumberFormat="1" applyFill="1" applyBorder="1" applyAlignment="1">
      <alignment horizontal="center"/>
    </xf>
    <xf numFmtId="3" fontId="0" fillId="0" borderId="0" xfId="0" applyNumberFormat="1"/>
    <xf numFmtId="0" fontId="5" fillId="3" borderId="0" xfId="0" applyFont="1" applyFill="1" applyAlignment="1">
      <alignment horizontal="left"/>
    </xf>
    <xf numFmtId="3" fontId="0" fillId="3" borderId="10" xfId="0" applyNumberForma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center" vertical="center"/>
    </xf>
    <xf numFmtId="9" fontId="0" fillId="0" borderId="0" xfId="1" applyFont="1"/>
    <xf numFmtId="164" fontId="0" fillId="0" borderId="0" xfId="0" applyNumberFormat="1"/>
    <xf numFmtId="0" fontId="16" fillId="6" borderId="11" xfId="0" applyFont="1" applyFill="1" applyBorder="1" applyAlignment="1">
      <alignment horizontal="left"/>
    </xf>
    <xf numFmtId="0" fontId="0" fillId="6" borderId="0" xfId="0" applyFill="1" applyAlignment="1">
      <alignment horizontal="center"/>
    </xf>
    <xf numFmtId="0" fontId="0" fillId="6" borderId="0" xfId="0" applyFill="1"/>
    <xf numFmtId="10" fontId="0" fillId="3" borderId="1" xfId="1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0" fillId="3" borderId="10" xfId="0" applyNumberForma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16" fillId="6" borderId="0" xfId="0" applyFont="1" applyFill="1" applyAlignment="1">
      <alignment horizontal="left" wrapText="1"/>
    </xf>
    <xf numFmtId="0" fontId="8" fillId="0" borderId="12" xfId="0" applyFont="1" applyBorder="1" applyAlignment="1">
      <alignment horizontal="left" vertical="top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C7EAFB"/>
      <color rgb="FFFAA93C"/>
      <color rgb="FFC2CD23"/>
      <color rgb="FF009F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Financiamento!A1"/><Relationship Id="rId2" Type="http://schemas.openxmlformats.org/officeDocument/2006/relationships/hyperlink" Target="#Investimentos!A1"/><Relationship Id="rId1" Type="http://schemas.openxmlformats.org/officeDocument/2006/relationships/hyperlink" Target="#Resumo!A1"/><Relationship Id="rId6" Type="http://schemas.openxmlformats.org/officeDocument/2006/relationships/hyperlink" Target="#Financing!A1"/><Relationship Id="rId5" Type="http://schemas.openxmlformats.org/officeDocument/2006/relationships/hyperlink" Target="#Investments!A1"/><Relationship Id="rId4" Type="http://schemas.openxmlformats.org/officeDocument/2006/relationships/hyperlink" Target="#Summary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.Index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.Index!A1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.Index!A1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.Index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.Index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.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4</xdr:row>
      <xdr:rowOff>66675</xdr:rowOff>
    </xdr:from>
    <xdr:to>
      <xdr:col>1</xdr:col>
      <xdr:colOff>1952625</xdr:colOff>
      <xdr:row>7</xdr:row>
      <xdr:rowOff>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296A77-FDC5-466F-B782-0AB056F59F00}"/>
            </a:ext>
          </a:extLst>
        </xdr:cNvPr>
        <xdr:cNvSpPr/>
      </xdr:nvSpPr>
      <xdr:spPr>
        <a:xfrm>
          <a:off x="438150" y="828675"/>
          <a:ext cx="1714500" cy="504825"/>
        </a:xfrm>
        <a:prstGeom prst="roundRect">
          <a:avLst/>
        </a:prstGeom>
        <a:solidFill>
          <a:srgbClr val="009FC2"/>
        </a:solidFill>
        <a:ln w="28575">
          <a:solidFill>
            <a:srgbClr val="C2CD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Resumo</a:t>
          </a:r>
        </a:p>
      </xdr:txBody>
    </xdr:sp>
    <xdr:clientData/>
  </xdr:twoCellAnchor>
  <xdr:twoCellAnchor>
    <xdr:from>
      <xdr:col>1</xdr:col>
      <xdr:colOff>247650</xdr:colOff>
      <xdr:row>8</xdr:row>
      <xdr:rowOff>147637</xdr:rowOff>
    </xdr:from>
    <xdr:to>
      <xdr:col>1</xdr:col>
      <xdr:colOff>1962150</xdr:colOff>
      <xdr:row>11</xdr:row>
      <xdr:rowOff>80962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6DC896-F884-4239-85A6-BDC2F2DE5136}"/>
            </a:ext>
          </a:extLst>
        </xdr:cNvPr>
        <xdr:cNvSpPr/>
      </xdr:nvSpPr>
      <xdr:spPr>
        <a:xfrm>
          <a:off x="447675" y="1671637"/>
          <a:ext cx="1714500" cy="504825"/>
        </a:xfrm>
        <a:prstGeom prst="roundRect">
          <a:avLst/>
        </a:prstGeom>
        <a:solidFill>
          <a:srgbClr val="009FC2"/>
        </a:solidFill>
        <a:ln w="28575">
          <a:solidFill>
            <a:srgbClr val="C2CD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Investimentos</a:t>
          </a:r>
        </a:p>
      </xdr:txBody>
    </xdr:sp>
    <xdr:clientData/>
  </xdr:twoCellAnchor>
  <xdr:twoCellAnchor>
    <xdr:from>
      <xdr:col>1</xdr:col>
      <xdr:colOff>228600</xdr:colOff>
      <xdr:row>13</xdr:row>
      <xdr:rowOff>38100</xdr:rowOff>
    </xdr:from>
    <xdr:to>
      <xdr:col>1</xdr:col>
      <xdr:colOff>1943100</xdr:colOff>
      <xdr:row>15</xdr:row>
      <xdr:rowOff>161925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60D664F-84EC-46B6-90BF-993B0C4D7D6C}"/>
            </a:ext>
          </a:extLst>
        </xdr:cNvPr>
        <xdr:cNvSpPr/>
      </xdr:nvSpPr>
      <xdr:spPr>
        <a:xfrm>
          <a:off x="428625" y="2514600"/>
          <a:ext cx="1714500" cy="504825"/>
        </a:xfrm>
        <a:prstGeom prst="roundRect">
          <a:avLst/>
        </a:prstGeom>
        <a:solidFill>
          <a:srgbClr val="009FC2"/>
        </a:solidFill>
        <a:ln w="28575">
          <a:solidFill>
            <a:srgbClr val="C2CD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Financiamento</a:t>
          </a:r>
        </a:p>
      </xdr:txBody>
    </xdr:sp>
    <xdr:clientData/>
  </xdr:twoCellAnchor>
  <xdr:twoCellAnchor>
    <xdr:from>
      <xdr:col>3</xdr:col>
      <xdr:colOff>190500</xdr:colOff>
      <xdr:row>4</xdr:row>
      <xdr:rowOff>66675</xdr:rowOff>
    </xdr:from>
    <xdr:to>
      <xdr:col>3</xdr:col>
      <xdr:colOff>1905000</xdr:colOff>
      <xdr:row>7</xdr:row>
      <xdr:rowOff>0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F3B518C-E0F1-477F-9703-AD59CF8800D0}"/>
            </a:ext>
          </a:extLst>
        </xdr:cNvPr>
        <xdr:cNvSpPr/>
      </xdr:nvSpPr>
      <xdr:spPr>
        <a:xfrm>
          <a:off x="2762250" y="828675"/>
          <a:ext cx="1714500" cy="504825"/>
        </a:xfrm>
        <a:prstGeom prst="roundRect">
          <a:avLst/>
        </a:prstGeom>
        <a:solidFill>
          <a:srgbClr val="009FC2"/>
        </a:solidFill>
        <a:ln w="28575">
          <a:solidFill>
            <a:srgbClr val="C2CD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Summary</a:t>
          </a:r>
        </a:p>
      </xdr:txBody>
    </xdr:sp>
    <xdr:clientData/>
  </xdr:twoCellAnchor>
  <xdr:twoCellAnchor>
    <xdr:from>
      <xdr:col>3</xdr:col>
      <xdr:colOff>200025</xdr:colOff>
      <xdr:row>8</xdr:row>
      <xdr:rowOff>147637</xdr:rowOff>
    </xdr:from>
    <xdr:to>
      <xdr:col>3</xdr:col>
      <xdr:colOff>1914525</xdr:colOff>
      <xdr:row>11</xdr:row>
      <xdr:rowOff>80962</xdr:rowOff>
    </xdr:to>
    <xdr:sp macro="" textlink="">
      <xdr:nvSpPr>
        <xdr:cNvPr id="6" name="Retângulo: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F5458DB-0AA7-42B6-AA94-97567B3EC44E}"/>
            </a:ext>
          </a:extLst>
        </xdr:cNvPr>
        <xdr:cNvSpPr/>
      </xdr:nvSpPr>
      <xdr:spPr>
        <a:xfrm>
          <a:off x="2771775" y="1671637"/>
          <a:ext cx="1714500" cy="504825"/>
        </a:xfrm>
        <a:prstGeom prst="roundRect">
          <a:avLst/>
        </a:prstGeom>
        <a:solidFill>
          <a:srgbClr val="009FC2"/>
        </a:solidFill>
        <a:ln w="28575">
          <a:solidFill>
            <a:srgbClr val="C2CD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Investments</a:t>
          </a:r>
        </a:p>
      </xdr:txBody>
    </xdr:sp>
    <xdr:clientData/>
  </xdr:twoCellAnchor>
  <xdr:twoCellAnchor>
    <xdr:from>
      <xdr:col>3</xdr:col>
      <xdr:colOff>180975</xdr:colOff>
      <xdr:row>13</xdr:row>
      <xdr:rowOff>38100</xdr:rowOff>
    </xdr:from>
    <xdr:to>
      <xdr:col>3</xdr:col>
      <xdr:colOff>1895475</xdr:colOff>
      <xdr:row>15</xdr:row>
      <xdr:rowOff>161925</xdr:rowOff>
    </xdr:to>
    <xdr:sp macro="" textlink="">
      <xdr:nvSpPr>
        <xdr:cNvPr id="7" name="Retângulo: Cantos Arredondado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AC0B58D-75A9-4ECE-9BAA-053D2B2E1E27}"/>
            </a:ext>
          </a:extLst>
        </xdr:cNvPr>
        <xdr:cNvSpPr/>
      </xdr:nvSpPr>
      <xdr:spPr>
        <a:xfrm>
          <a:off x="2752725" y="2514600"/>
          <a:ext cx="1714500" cy="504825"/>
        </a:xfrm>
        <a:prstGeom prst="roundRect">
          <a:avLst/>
        </a:prstGeom>
        <a:solidFill>
          <a:srgbClr val="009FC2"/>
        </a:solidFill>
        <a:ln w="28575">
          <a:solidFill>
            <a:srgbClr val="C2CD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Financing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1057275</xdr:colOff>
      <xdr:row>0</xdr:row>
      <xdr:rowOff>0</xdr:rowOff>
    </xdr:from>
    <xdr:to>
      <xdr:col>0</xdr:col>
      <xdr:colOff>2057400</xdr:colOff>
      <xdr:row>1</xdr:row>
      <xdr:rowOff>28575</xdr:rowOff>
    </xdr:to>
    <xdr:grpSp>
      <xdr:nvGrpSpPr>
        <xdr:cNvPr id="4" name="Agrupar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B89272-31ED-494A-BABE-0AED8AB0E121}"/>
            </a:ext>
          </a:extLst>
        </xdr:cNvPr>
        <xdr:cNvGrpSpPr/>
      </xdr:nvGrpSpPr>
      <xdr:grpSpPr>
        <a:xfrm>
          <a:off x="1057275" y="0"/>
          <a:ext cx="1000125" cy="227734"/>
          <a:chOff x="1057275" y="0"/>
          <a:chExt cx="1000125" cy="228600"/>
        </a:xfrm>
      </xdr:grpSpPr>
      <xdr:sp macro="" textlink="">
        <xdr:nvSpPr>
          <xdr:cNvPr id="2" name="Seta: para a Esquerda 1">
            <a:extLst>
              <a:ext uri="{FF2B5EF4-FFF2-40B4-BE49-F238E27FC236}">
                <a16:creationId xmlns:a16="http://schemas.microsoft.com/office/drawing/2014/main" id="{B763E07F-489F-4311-86D8-65426856B5BA}"/>
              </a:ext>
            </a:extLst>
          </xdr:cNvPr>
          <xdr:cNvSpPr/>
        </xdr:nvSpPr>
        <xdr:spPr>
          <a:xfrm>
            <a:off x="1057275" y="0"/>
            <a:ext cx="1000125" cy="209550"/>
          </a:xfrm>
          <a:prstGeom prst="leftArrow">
            <a:avLst/>
          </a:prstGeom>
          <a:solidFill>
            <a:schemeClr val="accent2"/>
          </a:solidFill>
          <a:ln>
            <a:solidFill>
              <a:srgbClr val="FAA93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600"/>
          </a:p>
        </xdr:txBody>
      </xdr:sp>
      <xdr:sp macro="" textlink="">
        <xdr:nvSpPr>
          <xdr:cNvPr id="3" name="CaixaDeTexto 2">
            <a:extLst>
              <a:ext uri="{FF2B5EF4-FFF2-40B4-BE49-F238E27FC236}">
                <a16:creationId xmlns:a16="http://schemas.microsoft.com/office/drawing/2014/main" id="{144956A8-82FE-4363-8475-39D6233DB6AA}"/>
              </a:ext>
            </a:extLst>
          </xdr:cNvPr>
          <xdr:cNvSpPr txBox="1"/>
        </xdr:nvSpPr>
        <xdr:spPr>
          <a:xfrm>
            <a:off x="1114425" y="9525"/>
            <a:ext cx="914400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800">
                <a:solidFill>
                  <a:schemeClr val="bg1"/>
                </a:solidFill>
              </a:rPr>
              <a:t>ÍNDICE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27</xdr:row>
      <xdr:rowOff>66675</xdr:rowOff>
    </xdr:from>
    <xdr:to>
      <xdr:col>0</xdr:col>
      <xdr:colOff>1343025</xdr:colOff>
      <xdr:row>29</xdr:row>
      <xdr:rowOff>114296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6262C-1D48-45C1-8830-8FE69D58461C}"/>
            </a:ext>
          </a:extLst>
        </xdr:cNvPr>
        <xdr:cNvGrpSpPr/>
      </xdr:nvGrpSpPr>
      <xdr:grpSpPr>
        <a:xfrm>
          <a:off x="342900" y="5734050"/>
          <a:ext cx="1000125" cy="428621"/>
          <a:chOff x="1057275" y="0"/>
          <a:chExt cx="1000125" cy="263767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9DCF7C2C-BBBA-407F-AE44-412AFCF03430}"/>
              </a:ext>
            </a:extLst>
          </xdr:cNvPr>
          <xdr:cNvSpPr/>
        </xdr:nvSpPr>
        <xdr:spPr>
          <a:xfrm>
            <a:off x="1057275" y="0"/>
            <a:ext cx="1000125" cy="209550"/>
          </a:xfrm>
          <a:prstGeom prst="leftArrow">
            <a:avLst/>
          </a:prstGeom>
          <a:solidFill>
            <a:schemeClr val="accent2"/>
          </a:solidFill>
          <a:ln>
            <a:solidFill>
              <a:srgbClr val="FAA93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600"/>
          </a:p>
        </xdr:txBody>
      </xdr:sp>
      <xdr:sp macro="" textlink="">
        <xdr:nvSpPr>
          <xdr:cNvPr id="4" name="CaixaDeText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7D3729F-FCAD-4120-B36B-739B5A9AF799}"/>
              </a:ext>
            </a:extLst>
          </xdr:cNvPr>
          <xdr:cNvSpPr txBox="1"/>
        </xdr:nvSpPr>
        <xdr:spPr>
          <a:xfrm>
            <a:off x="1114425" y="44692"/>
            <a:ext cx="914400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800">
                <a:solidFill>
                  <a:schemeClr val="bg1"/>
                </a:solidFill>
              </a:rPr>
              <a:t>ÍNDICE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6</xdr:row>
      <xdr:rowOff>28575</xdr:rowOff>
    </xdr:from>
    <xdr:to>
      <xdr:col>0</xdr:col>
      <xdr:colOff>1352550</xdr:colOff>
      <xdr:row>7</xdr:row>
      <xdr:rowOff>66675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95AB69-329C-4DCF-A1AA-863063F9C373}"/>
            </a:ext>
          </a:extLst>
        </xdr:cNvPr>
        <xdr:cNvGrpSpPr/>
      </xdr:nvGrpSpPr>
      <xdr:grpSpPr>
        <a:xfrm>
          <a:off x="352425" y="2790825"/>
          <a:ext cx="1000125" cy="228600"/>
          <a:chOff x="1057275" y="0"/>
          <a:chExt cx="1000125" cy="22860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C96E69EA-F341-49E8-9C74-354AF1F7CE8E}"/>
              </a:ext>
            </a:extLst>
          </xdr:cNvPr>
          <xdr:cNvSpPr/>
        </xdr:nvSpPr>
        <xdr:spPr>
          <a:xfrm>
            <a:off x="1057275" y="0"/>
            <a:ext cx="1000125" cy="209550"/>
          </a:xfrm>
          <a:prstGeom prst="leftArrow">
            <a:avLst/>
          </a:prstGeom>
          <a:solidFill>
            <a:schemeClr val="accent2"/>
          </a:solidFill>
          <a:ln>
            <a:solidFill>
              <a:srgbClr val="FAA93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600"/>
          </a:p>
        </xdr:txBody>
      </xdr:sp>
      <xdr:sp macro="" textlink="">
        <xdr:nvSpPr>
          <xdr:cNvPr id="4" name="CaixaDeText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7FF7561-6F2A-4BF9-9535-E8333CDFEEF4}"/>
              </a:ext>
            </a:extLst>
          </xdr:cNvPr>
          <xdr:cNvSpPr txBox="1"/>
        </xdr:nvSpPr>
        <xdr:spPr>
          <a:xfrm>
            <a:off x="1114425" y="9525"/>
            <a:ext cx="914400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800">
                <a:solidFill>
                  <a:schemeClr val="bg1"/>
                </a:solidFill>
              </a:rPr>
              <a:t>ÍNDICE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0</xdr:row>
      <xdr:rowOff>0</xdr:rowOff>
    </xdr:from>
    <xdr:to>
      <xdr:col>0</xdr:col>
      <xdr:colOff>1971675</xdr:colOff>
      <xdr:row>1</xdr:row>
      <xdr:rowOff>28575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9DA46E-B5FB-4D1D-9FBD-3CDC4FA2DC61}"/>
            </a:ext>
          </a:extLst>
        </xdr:cNvPr>
        <xdr:cNvGrpSpPr/>
      </xdr:nvGrpSpPr>
      <xdr:grpSpPr>
        <a:xfrm>
          <a:off x="971550" y="0"/>
          <a:ext cx="1000125" cy="228600"/>
          <a:chOff x="1057275" y="0"/>
          <a:chExt cx="1000125" cy="22860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BB3865C7-AD06-4405-BE23-C6BC9FBC20E2}"/>
              </a:ext>
            </a:extLst>
          </xdr:cNvPr>
          <xdr:cNvSpPr/>
        </xdr:nvSpPr>
        <xdr:spPr>
          <a:xfrm>
            <a:off x="1057275" y="0"/>
            <a:ext cx="1000125" cy="209550"/>
          </a:xfrm>
          <a:prstGeom prst="leftArrow">
            <a:avLst/>
          </a:prstGeom>
          <a:solidFill>
            <a:schemeClr val="accent2"/>
          </a:solidFill>
          <a:ln>
            <a:solidFill>
              <a:srgbClr val="FAA93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600"/>
          </a:p>
        </xdr:txBody>
      </xdr:sp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71D7FD06-AC63-4F60-977E-ABF236905536}"/>
              </a:ext>
            </a:extLst>
          </xdr:cNvPr>
          <xdr:cNvSpPr txBox="1"/>
        </xdr:nvSpPr>
        <xdr:spPr>
          <a:xfrm>
            <a:off x="1114425" y="9525"/>
            <a:ext cx="914400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800">
                <a:solidFill>
                  <a:schemeClr val="bg1"/>
                </a:solidFill>
              </a:rPr>
              <a:t>INDEX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30</xdr:row>
      <xdr:rowOff>28575</xdr:rowOff>
    </xdr:from>
    <xdr:to>
      <xdr:col>0</xdr:col>
      <xdr:colOff>1457325</xdr:colOff>
      <xdr:row>31</xdr:row>
      <xdr:rowOff>66675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07C41E-FA0D-4EDB-B132-0B1AED313DF2}"/>
            </a:ext>
          </a:extLst>
        </xdr:cNvPr>
        <xdr:cNvGrpSpPr/>
      </xdr:nvGrpSpPr>
      <xdr:grpSpPr>
        <a:xfrm>
          <a:off x="457200" y="6238875"/>
          <a:ext cx="1000125" cy="228600"/>
          <a:chOff x="1057275" y="0"/>
          <a:chExt cx="1000125" cy="22860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6A20206-C09E-4E64-B542-55461E615EE7}"/>
              </a:ext>
            </a:extLst>
          </xdr:cNvPr>
          <xdr:cNvSpPr/>
        </xdr:nvSpPr>
        <xdr:spPr>
          <a:xfrm>
            <a:off x="1057275" y="0"/>
            <a:ext cx="1000125" cy="209550"/>
          </a:xfrm>
          <a:prstGeom prst="leftArrow">
            <a:avLst/>
          </a:prstGeom>
          <a:solidFill>
            <a:schemeClr val="accent2"/>
          </a:solidFill>
          <a:ln>
            <a:solidFill>
              <a:srgbClr val="FAA93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600"/>
          </a:p>
        </xdr:txBody>
      </xdr:sp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2FAEC158-AE85-4057-90DF-466A5FF940A5}"/>
              </a:ext>
            </a:extLst>
          </xdr:cNvPr>
          <xdr:cNvSpPr txBox="1"/>
        </xdr:nvSpPr>
        <xdr:spPr>
          <a:xfrm>
            <a:off x="1114425" y="9525"/>
            <a:ext cx="914400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800">
                <a:solidFill>
                  <a:schemeClr val="bg1"/>
                </a:solidFill>
              </a:rPr>
              <a:t>INDEX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7</xdr:row>
      <xdr:rowOff>0</xdr:rowOff>
    </xdr:from>
    <xdr:to>
      <xdr:col>0</xdr:col>
      <xdr:colOff>1314450</xdr:colOff>
      <xdr:row>8</xdr:row>
      <xdr:rowOff>38100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2A7C09-91EB-4B87-9B78-B6A3AABB4859}"/>
            </a:ext>
          </a:extLst>
        </xdr:cNvPr>
        <xdr:cNvGrpSpPr/>
      </xdr:nvGrpSpPr>
      <xdr:grpSpPr>
        <a:xfrm>
          <a:off x="314325" y="2952750"/>
          <a:ext cx="1000125" cy="228600"/>
          <a:chOff x="1057275" y="0"/>
          <a:chExt cx="1000125" cy="22860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AC6E91A6-10F9-4BCE-ABDF-FBD3CC4C8C94}"/>
              </a:ext>
            </a:extLst>
          </xdr:cNvPr>
          <xdr:cNvSpPr/>
        </xdr:nvSpPr>
        <xdr:spPr>
          <a:xfrm>
            <a:off x="1057275" y="0"/>
            <a:ext cx="1000125" cy="209550"/>
          </a:xfrm>
          <a:prstGeom prst="leftArrow">
            <a:avLst/>
          </a:prstGeom>
          <a:solidFill>
            <a:schemeClr val="accent2"/>
          </a:solidFill>
          <a:ln>
            <a:solidFill>
              <a:srgbClr val="FAA93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600"/>
          </a:p>
        </xdr:txBody>
      </xdr:sp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EFE6E842-41DF-4171-B372-EBB1051B1FC1}"/>
              </a:ext>
            </a:extLst>
          </xdr:cNvPr>
          <xdr:cNvSpPr txBox="1"/>
        </xdr:nvSpPr>
        <xdr:spPr>
          <a:xfrm>
            <a:off x="1114425" y="9525"/>
            <a:ext cx="914400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800">
                <a:solidFill>
                  <a:schemeClr val="bg1"/>
                </a:solidFill>
              </a:rPr>
              <a:t>INDEX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nergisa.sharepoint.com/sites/EnergisaRI/Documentos%20Compartilhados/General/Analistas_Investidores_Institucionais/Transmiss&#227;o/Lotes%20Energisa_Resumo_R1.xlsx" TargetMode="External"/><Relationship Id="rId1" Type="http://schemas.openxmlformats.org/officeDocument/2006/relationships/externalLinkPath" Target="/sites/EnergisaRI/Documentos%20Compartilhados/General/Analistas_Investidores_Institucionais/Transmiss&#227;o/Lotes%20Energisa_Resumo_R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ga9\Downloads\Base%20hist&#243;rica%20de%20dados%20do%20Grupo%20Energisa%20-%20Ultima%20atualiza&#231;&#227;o%2018_03_2025%20(2).xlsm" TargetMode="External"/><Relationship Id="rId1" Type="http://schemas.openxmlformats.org/officeDocument/2006/relationships/externalLinkPath" Target="file:///C:\Users\mga9\Downloads\Base%20hist&#243;rica%20de%20dados%20do%20Grupo%20Energisa%20-%20Ultima%20atualiza&#231;&#227;o%2018_03_2025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tes Energisa"/>
      <sheetName val="Dívida"/>
      <sheetName val="Ciclo RAP"/>
      <sheetName val="RAP"/>
      <sheetName val="IPCA"/>
      <sheetName val="Fluxo_EAM"/>
      <sheetName val="MACRO NOVO"/>
    </sheetNames>
    <sheetDataSet>
      <sheetData sheetId="0">
        <row r="36">
          <cell r="M36">
            <v>0</v>
          </cell>
        </row>
        <row r="37">
          <cell r="M37">
            <v>0</v>
          </cell>
        </row>
        <row r="38">
          <cell r="M38">
            <v>52.564999999999998</v>
          </cell>
        </row>
        <row r="40">
          <cell r="M40">
            <v>84.706999999999994</v>
          </cell>
        </row>
        <row r="41">
          <cell r="H41">
            <v>2.0049999999999999</v>
          </cell>
          <cell r="M41">
            <v>5.4390000000000001</v>
          </cell>
        </row>
        <row r="42">
          <cell r="H42">
            <v>0</v>
          </cell>
          <cell r="M42">
            <v>8.1469999999999985</v>
          </cell>
        </row>
        <row r="43">
          <cell r="M43">
            <v>0</v>
          </cell>
        </row>
        <row r="45">
          <cell r="N45">
            <v>0.68600000000000005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CAPA"/>
      <sheetName val="Dividendos"/>
      <sheetName val="Dividends"/>
      <sheetName val="Perfil"/>
      <sheetName val="Profile"/>
      <sheetName val="Acionistas"/>
      <sheetName val="Shareholders"/>
      <sheetName val="Regulat"/>
      <sheetName val="Parcel B"/>
      <sheetName val="RegulatBRR"/>
      <sheetName val="RAB"/>
      <sheetName val="Investimentos"/>
      <sheetName val="Investments"/>
      <sheetName val="Endividamento"/>
      <sheetName val="Indebtedness"/>
      <sheetName val="Empréstimos e Financiamento"/>
      <sheetName val="Financing"/>
      <sheetName val="Debêntures"/>
      <sheetName val="Debentures_"/>
      <sheetName val="Mercado"/>
      <sheetName val="Energy Market"/>
      <sheetName val="Consum."/>
      <sheetName val="Number of Consumers"/>
      <sheetName val="Perdas"/>
      <sheetName val="Losses"/>
      <sheetName val="EB"/>
      <sheetName val="BE"/>
      <sheetName val="BE_v2"/>
      <sheetName val="EB_v2"/>
      <sheetName val="BE_V3"/>
      <sheetName val="EB_V3"/>
      <sheetName val="Delinquency"/>
      <sheetName val="PDD"/>
      <sheetName val="Arrecadação"/>
      <sheetName val="Collection"/>
      <sheetName val="DEC FEC (ING)"/>
      <sheetName val="DEC FEC"/>
      <sheetName val="BS.Conso"/>
      <sheetName val="BP.Conso"/>
      <sheetName val="BS.ESA"/>
      <sheetName val="BP.ESA"/>
      <sheetName val="BS.EMG"/>
      <sheetName val="BP.EMG"/>
      <sheetName val="BS.ENF"/>
      <sheetName val="BP.ENF"/>
      <sheetName val="BS.ESE"/>
      <sheetName val="BP.ESE"/>
      <sheetName val="BS.EBO"/>
      <sheetName val="BP.EBO"/>
      <sheetName val="BS.EPB"/>
      <sheetName val="BP.EPB"/>
      <sheetName val="BS.REDE-C"/>
      <sheetName val="BP.REDE-C"/>
      <sheetName val="BS.REDE"/>
      <sheetName val="BP.REDE"/>
      <sheetName val="BS.ETE"/>
      <sheetName val="BP.ETE"/>
      <sheetName val="BP.EMT"/>
      <sheetName val="BS.EMT"/>
      <sheetName val="BP.EMS"/>
      <sheetName val="BS.EMS"/>
      <sheetName val="BP.ETO"/>
      <sheetName val="BS.ETO"/>
      <sheetName val="BS.ESS"/>
      <sheetName val="BP.ESS"/>
      <sheetName val="BS.EAC"/>
      <sheetName val="BP.EAC"/>
      <sheetName val="BS.ERO"/>
      <sheetName val="BP.ERO"/>
      <sheetName val="BS.ALSOL"/>
      <sheetName val="BP.ALSOL"/>
      <sheetName val="DRE.ETE-REG"/>
      <sheetName val="IS.ETE-REG"/>
      <sheetName val="IS.Conso"/>
      <sheetName val="DRE.Conso"/>
      <sheetName val="IS.ESA"/>
      <sheetName val="DRE.ESA"/>
      <sheetName val="BS.ESGás"/>
      <sheetName val="BP.ESGás"/>
      <sheetName val="IS.ESGás"/>
      <sheetName val="DRE.ESGás"/>
      <sheetName val="IS.EMG"/>
      <sheetName val="DRE.EMG"/>
      <sheetName val="IS.ENF"/>
      <sheetName val="DRE.ENF"/>
      <sheetName val="IS.ESE"/>
      <sheetName val="DRE.ESE"/>
      <sheetName val="IS.EBO"/>
      <sheetName val="DRE.EBO"/>
      <sheetName val="IS.EPB"/>
      <sheetName val="DRE.EPB"/>
      <sheetName val="IS.Rede-C"/>
      <sheetName val="DRE.Rede-C"/>
      <sheetName val="IS.ETE-C"/>
      <sheetName val="DRE.ETE-C"/>
      <sheetName val="IS.Rede"/>
      <sheetName val="DRE.Rede"/>
      <sheetName val="IS.EMT"/>
      <sheetName val="DRE.EMT"/>
      <sheetName val="DRE.EMS"/>
      <sheetName val="IS.EMS"/>
      <sheetName val="DRE.ETO"/>
      <sheetName val="IS.ETO"/>
      <sheetName val="DRE.ESS"/>
      <sheetName val="IS.ESS"/>
      <sheetName val="IS.EAC"/>
      <sheetName val="DRE.EAC"/>
      <sheetName val="IS.ERO"/>
      <sheetName val="DRE.ERO"/>
      <sheetName val="IS.ALSOL"/>
      <sheetName val="DRE.ALS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3">
          <cell r="AK33">
            <v>0</v>
          </cell>
          <cell r="AL33">
            <v>1.2</v>
          </cell>
          <cell r="AM33">
            <v>2.6</v>
          </cell>
          <cell r="AN33">
            <v>12.1</v>
          </cell>
          <cell r="AO33">
            <v>3</v>
          </cell>
          <cell r="AP33">
            <v>7.2</v>
          </cell>
          <cell r="AQ33">
            <v>7.09</v>
          </cell>
          <cell r="AR33">
            <v>16</v>
          </cell>
          <cell r="AS33">
            <v>32.200000000000003</v>
          </cell>
          <cell r="AT33">
            <v>83.290999999999997</v>
          </cell>
          <cell r="AU33">
            <v>172.596</v>
          </cell>
          <cell r="AV33">
            <v>88.506</v>
          </cell>
          <cell r="AW33">
            <v>72.327000000000012</v>
          </cell>
          <cell r="AX33">
            <v>130.68200000000002</v>
          </cell>
          <cell r="AY33">
            <v>144.797</v>
          </cell>
          <cell r="AZ33">
            <v>-32.99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7AB14-3B35-404A-8386-5715B78D6CED}">
  <sheetPr>
    <tabColor rgb="FF009FC2"/>
  </sheetPr>
  <dimension ref="A1:E18"/>
  <sheetViews>
    <sheetView showGridLines="0" tabSelected="1" workbookViewId="0"/>
  </sheetViews>
  <sheetFormatPr defaultColWidth="0" defaultRowHeight="15" zeroHeight="1" x14ac:dyDescent="0.25"/>
  <cols>
    <col min="1" max="1" width="3" customWidth="1"/>
    <col min="2" max="2" width="32.42578125" customWidth="1"/>
    <col min="3" max="3" width="3.140625" style="1" customWidth="1"/>
    <col min="4" max="4" width="32.42578125" customWidth="1"/>
    <col min="5" max="5" width="3" customWidth="1"/>
    <col min="6" max="16384" width="12.28515625" hidden="1"/>
  </cols>
  <sheetData>
    <row r="1" spans="2:4" x14ac:dyDescent="0.25"/>
    <row r="2" spans="2:4" x14ac:dyDescent="0.25">
      <c r="B2" s="32" t="s">
        <v>26</v>
      </c>
      <c r="D2" s="32" t="s">
        <v>27</v>
      </c>
    </row>
    <row r="3" spans="2:4" x14ac:dyDescent="0.25"/>
    <row r="4" spans="2:4" x14ac:dyDescent="0.25">
      <c r="B4" s="31"/>
      <c r="D4" s="31"/>
    </row>
    <row r="5" spans="2:4" x14ac:dyDescent="0.25">
      <c r="B5" s="31"/>
      <c r="D5" s="31"/>
    </row>
    <row r="6" spans="2:4" x14ac:dyDescent="0.25">
      <c r="B6" s="31"/>
      <c r="D6" s="31"/>
    </row>
    <row r="7" spans="2:4" x14ac:dyDescent="0.25">
      <c r="B7" s="31"/>
      <c r="D7" s="31"/>
    </row>
    <row r="8" spans="2:4" x14ac:dyDescent="0.25">
      <c r="B8" s="31"/>
      <c r="D8" s="31"/>
    </row>
    <row r="9" spans="2:4" x14ac:dyDescent="0.25">
      <c r="B9" s="31"/>
      <c r="D9" s="31"/>
    </row>
    <row r="10" spans="2:4" x14ac:dyDescent="0.25">
      <c r="B10" s="31"/>
      <c r="D10" s="31"/>
    </row>
    <row r="11" spans="2:4" x14ac:dyDescent="0.25">
      <c r="B11" s="31"/>
      <c r="D11" s="31"/>
    </row>
    <row r="12" spans="2:4" x14ac:dyDescent="0.25">
      <c r="B12" s="31"/>
      <c r="D12" s="31"/>
    </row>
    <row r="13" spans="2:4" x14ac:dyDescent="0.25">
      <c r="B13" s="31"/>
      <c r="D13" s="31"/>
    </row>
    <row r="14" spans="2:4" x14ac:dyDescent="0.25">
      <c r="B14" s="31"/>
      <c r="D14" s="31"/>
    </row>
    <row r="15" spans="2:4" x14ac:dyDescent="0.25">
      <c r="B15" s="31"/>
      <c r="D15" s="31"/>
    </row>
    <row r="16" spans="2:4" x14ac:dyDescent="0.25">
      <c r="B16" s="31"/>
      <c r="D16" s="31"/>
    </row>
    <row r="17" spans="2:4" x14ac:dyDescent="0.25">
      <c r="B17" s="31"/>
      <c r="D17" s="31"/>
    </row>
    <row r="18" spans="2:4" x14ac:dyDescent="0.2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BE077-17AA-41FB-BE7D-A61CE715517D}">
  <sheetPr>
    <tabColor rgb="FFC2CD23"/>
  </sheetPr>
  <dimension ref="A1:O28"/>
  <sheetViews>
    <sheetView showGridLines="0"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7" sqref="G17"/>
    </sheetView>
  </sheetViews>
  <sheetFormatPr defaultRowHeight="15" x14ac:dyDescent="0.25"/>
  <cols>
    <col min="1" max="1" width="38.42578125" customWidth="1"/>
    <col min="2" max="2" width="32.42578125" style="1" customWidth="1"/>
    <col min="3" max="3" width="29.140625" style="1" customWidth="1"/>
    <col min="4" max="4" width="31" style="1" bestFit="1" customWidth="1"/>
    <col min="5" max="5" width="28.28515625" style="1" bestFit="1" customWidth="1"/>
    <col min="6" max="14" width="26.85546875" customWidth="1"/>
    <col min="15" max="15" width="13.85546875" bestFit="1" customWidth="1"/>
  </cols>
  <sheetData>
    <row r="1" spans="1:15" ht="15.75" thickBot="1" x14ac:dyDescent="0.3">
      <c r="A1" s="2" t="s">
        <v>17</v>
      </c>
      <c r="B1" s="3" t="s">
        <v>10</v>
      </c>
      <c r="C1" s="3" t="s">
        <v>11</v>
      </c>
      <c r="D1" s="3" t="s">
        <v>12</v>
      </c>
      <c r="E1" s="3" t="s">
        <v>13</v>
      </c>
      <c r="F1" s="3" t="s">
        <v>14</v>
      </c>
      <c r="G1" s="3" t="s">
        <v>81</v>
      </c>
      <c r="H1" s="3" t="s">
        <v>82</v>
      </c>
      <c r="I1" s="3" t="s">
        <v>162</v>
      </c>
      <c r="J1" s="3" t="s">
        <v>188</v>
      </c>
      <c r="K1" s="3" t="s">
        <v>130</v>
      </c>
      <c r="L1" s="3" t="s">
        <v>129</v>
      </c>
      <c r="M1" s="3" t="s">
        <v>132</v>
      </c>
      <c r="N1" s="3" t="s">
        <v>133</v>
      </c>
    </row>
    <row r="2" spans="1:15" ht="15.75" thickBot="1" x14ac:dyDescent="0.3">
      <c r="A2" s="24" t="s">
        <v>0</v>
      </c>
      <c r="B2" s="25">
        <v>42849</v>
      </c>
      <c r="C2" s="25">
        <v>42849</v>
      </c>
      <c r="D2" s="25">
        <v>43279</v>
      </c>
      <c r="E2" s="25">
        <v>43454</v>
      </c>
      <c r="F2" s="25">
        <v>44182</v>
      </c>
      <c r="G2" s="25">
        <v>44377</v>
      </c>
      <c r="H2" s="25">
        <v>44547</v>
      </c>
      <c r="I2" s="25">
        <v>44742</v>
      </c>
      <c r="J2" s="25">
        <v>45379</v>
      </c>
      <c r="K2" s="25" t="s">
        <v>25</v>
      </c>
      <c r="L2" s="25" t="s">
        <v>25</v>
      </c>
      <c r="M2" s="25" t="s">
        <v>25</v>
      </c>
      <c r="N2" s="25" t="s">
        <v>25</v>
      </c>
    </row>
    <row r="3" spans="1:15" ht="15.75" thickBot="1" x14ac:dyDescent="0.3">
      <c r="A3" s="24" t="s">
        <v>1</v>
      </c>
      <c r="B3" s="4" t="s">
        <v>19</v>
      </c>
      <c r="C3" s="5" t="s">
        <v>20</v>
      </c>
      <c r="D3" s="5" t="s">
        <v>20</v>
      </c>
      <c r="E3" s="4" t="s">
        <v>21</v>
      </c>
      <c r="F3" s="4" t="s">
        <v>22</v>
      </c>
      <c r="G3" s="4" t="s">
        <v>69</v>
      </c>
      <c r="H3" s="4" t="s">
        <v>84</v>
      </c>
      <c r="I3" s="4" t="s">
        <v>14</v>
      </c>
      <c r="J3" s="4" t="s">
        <v>189</v>
      </c>
      <c r="K3" s="4" t="s">
        <v>127</v>
      </c>
      <c r="L3" s="4" t="s">
        <v>20</v>
      </c>
      <c r="M3" s="4" t="s">
        <v>139</v>
      </c>
      <c r="N3" s="4" t="s">
        <v>140</v>
      </c>
    </row>
    <row r="4" spans="1:15" ht="15.75" thickBot="1" x14ac:dyDescent="0.3">
      <c r="A4" s="24" t="s">
        <v>6</v>
      </c>
      <c r="B4" s="26">
        <v>136</v>
      </c>
      <c r="C4" s="26">
        <v>267</v>
      </c>
      <c r="D4" s="26">
        <v>138.80000000000001</v>
      </c>
      <c r="E4" s="26">
        <v>734</v>
      </c>
      <c r="F4" s="26">
        <v>365</v>
      </c>
      <c r="G4" s="26" t="s">
        <v>70</v>
      </c>
      <c r="H4" s="26">
        <v>10</v>
      </c>
      <c r="I4" s="26">
        <v>12.9</v>
      </c>
      <c r="J4" s="26">
        <f>205.13+188.4</f>
        <v>393.53</v>
      </c>
      <c r="K4" s="26" t="s">
        <v>70</v>
      </c>
      <c r="L4" s="26">
        <v>685</v>
      </c>
      <c r="M4" s="26">
        <v>508</v>
      </c>
      <c r="N4" s="26">
        <v>258</v>
      </c>
      <c r="O4" s="50"/>
    </row>
    <row r="5" spans="1:15" ht="15.75" thickBot="1" x14ac:dyDescent="0.3">
      <c r="A5" s="24" t="s">
        <v>2</v>
      </c>
      <c r="B5" s="26" t="s">
        <v>23</v>
      </c>
      <c r="C5" s="26" t="s">
        <v>23</v>
      </c>
      <c r="D5" s="26" t="s">
        <v>23</v>
      </c>
      <c r="E5" s="26" t="s">
        <v>25</v>
      </c>
      <c r="F5" s="26" t="s">
        <v>24</v>
      </c>
      <c r="G5" s="26" t="s">
        <v>25</v>
      </c>
      <c r="H5" s="26" t="s">
        <v>25</v>
      </c>
      <c r="I5" s="26">
        <v>1</v>
      </c>
      <c r="J5" s="26">
        <v>1</v>
      </c>
      <c r="K5" s="26" t="s">
        <v>25</v>
      </c>
      <c r="L5" s="26" t="s">
        <v>25</v>
      </c>
      <c r="M5" s="26" t="s">
        <v>25</v>
      </c>
      <c r="N5" s="26" t="s">
        <v>25</v>
      </c>
    </row>
    <row r="6" spans="1:15" ht="15.75" thickBot="1" x14ac:dyDescent="0.3">
      <c r="A6" s="24" t="s">
        <v>3</v>
      </c>
      <c r="B6" s="26">
        <v>1344</v>
      </c>
      <c r="C6" s="26">
        <v>600</v>
      </c>
      <c r="D6" s="26">
        <v>1800</v>
      </c>
      <c r="E6" s="26">
        <v>850</v>
      </c>
      <c r="F6" s="26">
        <v>2650</v>
      </c>
      <c r="G6" s="26">
        <v>200</v>
      </c>
      <c r="H6" s="26">
        <v>300</v>
      </c>
      <c r="I6" s="26" t="s">
        <v>25</v>
      </c>
      <c r="J6" s="26" t="s">
        <v>25</v>
      </c>
      <c r="K6" s="26">
        <v>150</v>
      </c>
      <c r="L6" s="26">
        <v>1410</v>
      </c>
      <c r="M6" s="26">
        <v>1550</v>
      </c>
      <c r="N6" s="26">
        <v>3600</v>
      </c>
      <c r="O6" s="50"/>
    </row>
    <row r="7" spans="1:15" ht="15.75" customHeight="1" thickBot="1" x14ac:dyDescent="0.3">
      <c r="A7" s="24" t="s">
        <v>7</v>
      </c>
      <c r="B7" s="25">
        <v>42958</v>
      </c>
      <c r="C7" s="25">
        <v>42958</v>
      </c>
      <c r="D7" s="25">
        <v>43364</v>
      </c>
      <c r="E7" s="25">
        <v>43549</v>
      </c>
      <c r="F7" s="25">
        <v>44286</v>
      </c>
      <c r="G7" s="25">
        <v>44469</v>
      </c>
      <c r="H7" s="25">
        <v>44646</v>
      </c>
      <c r="I7" s="25">
        <v>44834</v>
      </c>
      <c r="J7" s="25">
        <v>45471</v>
      </c>
      <c r="K7" s="25">
        <v>42548</v>
      </c>
      <c r="L7" s="25">
        <v>39737</v>
      </c>
      <c r="M7" s="25">
        <v>39737</v>
      </c>
      <c r="N7" s="25">
        <v>40886</v>
      </c>
      <c r="O7" s="50"/>
    </row>
    <row r="8" spans="1:15" ht="16.5" customHeight="1" thickBot="1" x14ac:dyDescent="0.3">
      <c r="A8" s="24" t="s">
        <v>151</v>
      </c>
      <c r="B8" s="41" t="s">
        <v>154</v>
      </c>
      <c r="C8" s="41" t="s">
        <v>154</v>
      </c>
      <c r="D8" s="47" t="s">
        <v>155</v>
      </c>
      <c r="E8" s="48" t="s">
        <v>156</v>
      </c>
      <c r="F8" s="48" t="s">
        <v>157</v>
      </c>
      <c r="G8" s="48" t="s">
        <v>158</v>
      </c>
      <c r="H8" s="48" t="s">
        <v>159</v>
      </c>
      <c r="I8" s="48" t="s">
        <v>207</v>
      </c>
      <c r="J8" s="49">
        <v>56401</v>
      </c>
      <c r="K8" s="47" t="s">
        <v>160</v>
      </c>
      <c r="L8" s="49" t="s">
        <v>152</v>
      </c>
      <c r="M8" s="49" t="s">
        <v>152</v>
      </c>
      <c r="N8" s="48" t="s">
        <v>153</v>
      </c>
    </row>
    <row r="9" spans="1:15" ht="15.75" thickBot="1" x14ac:dyDescent="0.3">
      <c r="A9" s="24" t="s">
        <v>8</v>
      </c>
      <c r="B9" s="27">
        <v>44409</v>
      </c>
      <c r="C9" s="27">
        <v>44593</v>
      </c>
      <c r="D9" s="27">
        <v>44986</v>
      </c>
      <c r="E9" s="27">
        <v>45352</v>
      </c>
      <c r="F9" s="27">
        <v>46082</v>
      </c>
      <c r="G9" s="27">
        <v>45536</v>
      </c>
      <c r="H9" s="27">
        <v>45901</v>
      </c>
      <c r="I9" s="27">
        <v>46600</v>
      </c>
      <c r="J9" s="27">
        <v>47635</v>
      </c>
      <c r="K9" s="27" t="s">
        <v>25</v>
      </c>
      <c r="L9" s="27" t="s">
        <v>25</v>
      </c>
      <c r="M9" s="27" t="s">
        <v>25</v>
      </c>
      <c r="N9" s="27" t="s">
        <v>25</v>
      </c>
    </row>
    <row r="10" spans="1:15" ht="15.75" thickBot="1" x14ac:dyDescent="0.3">
      <c r="A10" s="24" t="s">
        <v>4</v>
      </c>
      <c r="B10" s="28">
        <v>1</v>
      </c>
      <c r="C10" s="28">
        <v>1</v>
      </c>
      <c r="D10" s="28">
        <v>1</v>
      </c>
      <c r="E10" s="28">
        <v>1</v>
      </c>
      <c r="F10" s="42">
        <v>0.77380000000000004</v>
      </c>
      <c r="G10" s="43">
        <v>1</v>
      </c>
      <c r="H10" s="4"/>
      <c r="I10" s="42">
        <v>0.40179999999999999</v>
      </c>
      <c r="J10" s="4" t="s">
        <v>25</v>
      </c>
      <c r="K10" s="4" t="s">
        <v>25</v>
      </c>
      <c r="L10" s="4" t="s">
        <v>25</v>
      </c>
      <c r="M10" s="4" t="s">
        <v>25</v>
      </c>
      <c r="N10" s="4" t="s">
        <v>25</v>
      </c>
    </row>
    <row r="11" spans="1:15" ht="16.5" customHeight="1" thickBot="1" x14ac:dyDescent="0.3">
      <c r="A11" s="24" t="s">
        <v>208</v>
      </c>
      <c r="B11" s="27" t="s">
        <v>209</v>
      </c>
      <c r="C11" s="27" t="s">
        <v>210</v>
      </c>
      <c r="D11" s="26" t="s">
        <v>212</v>
      </c>
      <c r="E11" s="26" t="s">
        <v>211</v>
      </c>
      <c r="F11" s="26" t="s">
        <v>25</v>
      </c>
      <c r="G11" s="26" t="s">
        <v>223</v>
      </c>
      <c r="H11" s="26" t="s">
        <v>108</v>
      </c>
      <c r="I11" s="26" t="s">
        <v>25</v>
      </c>
      <c r="J11" s="26" t="s">
        <v>25</v>
      </c>
      <c r="K11" s="26" t="s">
        <v>25</v>
      </c>
      <c r="L11" s="26" t="s">
        <v>25</v>
      </c>
      <c r="M11" s="26" t="s">
        <v>25</v>
      </c>
      <c r="N11" s="26" t="s">
        <v>25</v>
      </c>
    </row>
    <row r="12" spans="1:15" ht="16.5" customHeight="1" thickBot="1" x14ac:dyDescent="0.3">
      <c r="A12" s="24" t="s">
        <v>9</v>
      </c>
      <c r="B12" s="27">
        <v>43891</v>
      </c>
      <c r="C12" s="27">
        <v>44136</v>
      </c>
      <c r="D12" s="5" t="s">
        <v>107</v>
      </c>
      <c r="E12" s="5" t="s">
        <v>183</v>
      </c>
      <c r="F12" s="4" t="s">
        <v>25</v>
      </c>
      <c r="G12" s="49" t="s">
        <v>195</v>
      </c>
      <c r="H12" s="49" t="s">
        <v>196</v>
      </c>
      <c r="I12" s="4" t="s">
        <v>25</v>
      </c>
      <c r="J12" s="4" t="s">
        <v>25</v>
      </c>
      <c r="K12" s="47" t="s">
        <v>135</v>
      </c>
      <c r="L12" s="48" t="s">
        <v>134</v>
      </c>
      <c r="M12" s="48" t="s">
        <v>134</v>
      </c>
      <c r="N12" s="48" t="s">
        <v>186</v>
      </c>
    </row>
    <row r="13" spans="1:15" ht="16.5" customHeight="1" thickBot="1" x14ac:dyDescent="0.3">
      <c r="A13" s="24" t="s">
        <v>131</v>
      </c>
      <c r="B13" s="4" t="s">
        <v>25</v>
      </c>
      <c r="C13" s="4" t="s">
        <v>25</v>
      </c>
      <c r="D13" s="4" t="s">
        <v>25</v>
      </c>
      <c r="E13" s="4" t="s">
        <v>25</v>
      </c>
      <c r="F13" s="4" t="s">
        <v>25</v>
      </c>
      <c r="G13" s="4" t="s">
        <v>25</v>
      </c>
      <c r="H13" s="4" t="s">
        <v>25</v>
      </c>
      <c r="I13" s="4" t="s">
        <v>25</v>
      </c>
      <c r="J13" s="4" t="s">
        <v>25</v>
      </c>
      <c r="K13" s="47" t="s">
        <v>136</v>
      </c>
      <c r="L13" s="48" t="s">
        <v>161</v>
      </c>
      <c r="M13" s="48" t="s">
        <v>161</v>
      </c>
      <c r="N13" s="48" t="s">
        <v>161</v>
      </c>
    </row>
    <row r="14" spans="1:15" ht="18" thickBot="1" x14ac:dyDescent="0.3">
      <c r="A14" s="24" t="s">
        <v>142</v>
      </c>
      <c r="B14" s="26">
        <v>295294125.77999997</v>
      </c>
      <c r="C14" s="26">
        <v>329790787.72000003</v>
      </c>
      <c r="D14" s="26">
        <v>479795926</v>
      </c>
      <c r="E14" s="26">
        <v>699422704.53999996</v>
      </c>
      <c r="F14" s="26">
        <v>882240000</v>
      </c>
      <c r="G14" s="26">
        <v>74914000</v>
      </c>
      <c r="H14" s="26">
        <v>161675036</v>
      </c>
      <c r="I14" s="26">
        <v>209785188</v>
      </c>
      <c r="J14" s="26">
        <v>935501893.82760012</v>
      </c>
      <c r="K14" s="26" t="s">
        <v>25</v>
      </c>
      <c r="L14" s="26" t="s">
        <v>25</v>
      </c>
      <c r="M14" s="46" t="s">
        <v>25</v>
      </c>
      <c r="N14" s="26" t="s">
        <v>25</v>
      </c>
    </row>
    <row r="15" spans="1:15" ht="15.75" thickBot="1" x14ac:dyDescent="0.3">
      <c r="A15" s="24" t="s">
        <v>205</v>
      </c>
      <c r="B15" s="26">
        <v>255911700.61000001</v>
      </c>
      <c r="C15" s="26">
        <v>318256880.77999997</v>
      </c>
      <c r="D15" s="26">
        <v>421155183.73000002</v>
      </c>
      <c r="E15" s="26">
        <v>756223809.60000002</v>
      </c>
      <c r="F15" s="26" t="s">
        <v>25</v>
      </c>
      <c r="G15" s="26">
        <v>68656632.219999999</v>
      </c>
      <c r="H15" s="26">
        <v>155300000</v>
      </c>
      <c r="I15" s="26"/>
      <c r="J15" s="26"/>
      <c r="K15" s="26">
        <v>102086114.95999999</v>
      </c>
      <c r="L15" s="63">
        <v>802714914.38</v>
      </c>
      <c r="M15" s="64"/>
      <c r="N15" s="65"/>
    </row>
    <row r="16" spans="1:15" ht="15.75" thickBot="1" x14ac:dyDescent="0.3">
      <c r="A16" s="24" t="s">
        <v>206</v>
      </c>
      <c r="B16" s="26" t="s">
        <v>25</v>
      </c>
      <c r="C16" s="26" t="s">
        <v>25</v>
      </c>
      <c r="D16" s="26" t="s">
        <v>25</v>
      </c>
      <c r="E16" s="26" t="s">
        <v>25</v>
      </c>
      <c r="F16" s="26">
        <v>804127668</v>
      </c>
      <c r="G16" s="26" t="s">
        <v>25</v>
      </c>
      <c r="H16" s="60"/>
      <c r="I16" s="26">
        <v>231284509</v>
      </c>
      <c r="J16" s="26">
        <v>938858958</v>
      </c>
      <c r="K16" s="26" t="s">
        <v>25</v>
      </c>
      <c r="L16" s="52" t="s">
        <v>25</v>
      </c>
      <c r="M16" s="53" t="s">
        <v>25</v>
      </c>
      <c r="N16" s="54" t="s">
        <v>25</v>
      </c>
    </row>
    <row r="17" spans="1:15" ht="18" thickBot="1" x14ac:dyDescent="0.3">
      <c r="A17" s="24" t="s">
        <v>144</v>
      </c>
      <c r="B17" s="26">
        <v>58818710</v>
      </c>
      <c r="C17" s="26">
        <v>65776580</v>
      </c>
      <c r="D17" s="26">
        <v>78284220</v>
      </c>
      <c r="E17" s="26">
        <v>116061645.84999999</v>
      </c>
      <c r="F17" s="26">
        <v>119712580</v>
      </c>
      <c r="G17" s="26">
        <v>11008060</v>
      </c>
      <c r="H17" s="26">
        <v>22018023.41</v>
      </c>
      <c r="I17" s="26">
        <v>32306394.469999999</v>
      </c>
      <c r="J17" s="26" t="s">
        <v>25</v>
      </c>
      <c r="K17" s="26" t="s">
        <v>25</v>
      </c>
      <c r="L17" s="26" t="s">
        <v>25</v>
      </c>
      <c r="M17" s="26" t="s">
        <v>25</v>
      </c>
      <c r="N17" s="26" t="s">
        <v>25</v>
      </c>
    </row>
    <row r="18" spans="1:15" ht="18" thickBot="1" x14ac:dyDescent="0.3">
      <c r="A18" s="24" t="s">
        <v>145</v>
      </c>
      <c r="B18" s="26">
        <v>36702875.039999999</v>
      </c>
      <c r="C18" s="26">
        <v>46320000</v>
      </c>
      <c r="D18" s="26">
        <v>33515000</v>
      </c>
      <c r="E18" s="26">
        <v>62854451</v>
      </c>
      <c r="F18" s="26">
        <v>63000000</v>
      </c>
      <c r="G18" s="26">
        <v>4094777</v>
      </c>
      <c r="H18" s="26">
        <v>11300000</v>
      </c>
      <c r="I18" s="26">
        <v>17684000</v>
      </c>
      <c r="J18" s="26">
        <v>125000000</v>
      </c>
      <c r="K18" s="26" t="s">
        <v>25</v>
      </c>
      <c r="L18" s="26" t="s">
        <v>25</v>
      </c>
      <c r="M18" s="26" t="s">
        <v>25</v>
      </c>
      <c r="N18" s="26" t="s">
        <v>25</v>
      </c>
    </row>
    <row r="19" spans="1:15" ht="18" thickBot="1" x14ac:dyDescent="0.3">
      <c r="A19" s="24" t="s">
        <v>190</v>
      </c>
      <c r="B19" s="26">
        <v>52143366.5</v>
      </c>
      <c r="C19" s="26">
        <v>65237673.020000003</v>
      </c>
      <c r="D19" s="26">
        <v>53222424.219999999</v>
      </c>
      <c r="E19" s="26">
        <v>85450273.390000001</v>
      </c>
      <c r="F19" s="26">
        <v>86343019.319999993</v>
      </c>
      <c r="G19" s="26">
        <v>5169826.5199999996</v>
      </c>
      <c r="H19" s="26">
        <v>13637743.710000001</v>
      </c>
      <c r="I19" s="26">
        <v>20161720</v>
      </c>
      <c r="J19" s="26">
        <v>112500000</v>
      </c>
      <c r="K19" s="26">
        <v>13165544.6</v>
      </c>
      <c r="L19" s="26" t="s">
        <v>246</v>
      </c>
      <c r="M19" s="26" t="s">
        <v>213</v>
      </c>
      <c r="N19" s="26" t="s">
        <v>191</v>
      </c>
      <c r="O19" s="50"/>
    </row>
    <row r="20" spans="1:15" ht="15.75" thickBot="1" x14ac:dyDescent="0.3">
      <c r="A20" s="17" t="s">
        <v>5</v>
      </c>
      <c r="B20" s="29">
        <v>0.376</v>
      </c>
      <c r="C20" s="29">
        <v>0.29579798767281607</v>
      </c>
      <c r="D20" s="29">
        <v>0.57188051436164278</v>
      </c>
      <c r="E20" s="29">
        <v>0.45843908605919526</v>
      </c>
      <c r="F20" s="29">
        <v>0.47373951843657536</v>
      </c>
      <c r="G20" s="29">
        <v>0.62802010526832164</v>
      </c>
      <c r="H20" s="29">
        <v>0.48678408640133242</v>
      </c>
      <c r="I20" s="29">
        <v>0.45261610618846598</v>
      </c>
      <c r="J20" s="29">
        <v>0.2999</v>
      </c>
      <c r="K20" s="29" t="s">
        <v>25</v>
      </c>
      <c r="L20" s="29" t="s">
        <v>25</v>
      </c>
      <c r="M20" s="29" t="s">
        <v>25</v>
      </c>
      <c r="N20" s="29" t="s">
        <v>25</v>
      </c>
      <c r="O20" s="50"/>
    </row>
    <row r="21" spans="1:15" ht="15.75" thickBot="1" x14ac:dyDescent="0.3">
      <c r="A21" s="17" t="s">
        <v>101</v>
      </c>
      <c r="B21" s="29" t="s">
        <v>99</v>
      </c>
      <c r="C21" s="29" t="s">
        <v>99</v>
      </c>
      <c r="D21" s="29" t="s">
        <v>99</v>
      </c>
      <c r="E21" s="29" t="s">
        <v>137</v>
      </c>
      <c r="F21" s="29" t="s">
        <v>99</v>
      </c>
      <c r="G21" s="29" t="s">
        <v>99</v>
      </c>
      <c r="H21" s="29" t="s">
        <v>99</v>
      </c>
      <c r="I21" s="29" t="s">
        <v>99</v>
      </c>
      <c r="J21" s="29" t="s">
        <v>137</v>
      </c>
      <c r="K21" s="29" t="s">
        <v>99</v>
      </c>
      <c r="L21" s="29" t="s">
        <v>137</v>
      </c>
      <c r="M21" s="29" t="s">
        <v>137</v>
      </c>
      <c r="N21" s="29" t="s">
        <v>137</v>
      </c>
      <c r="O21" s="50"/>
    </row>
    <row r="22" spans="1:15" ht="60.75" thickBot="1" x14ac:dyDescent="0.3">
      <c r="A22" s="17" t="s">
        <v>102</v>
      </c>
      <c r="B22" s="40" t="s">
        <v>25</v>
      </c>
      <c r="C22" s="40" t="s">
        <v>25</v>
      </c>
      <c r="D22" s="40" t="s">
        <v>25</v>
      </c>
      <c r="E22" s="33" t="s">
        <v>138</v>
      </c>
      <c r="F22" s="33" t="s">
        <v>103</v>
      </c>
      <c r="G22" s="40" t="s">
        <v>25</v>
      </c>
      <c r="H22" s="40" t="s">
        <v>25</v>
      </c>
      <c r="I22" s="40" t="s">
        <v>25</v>
      </c>
      <c r="J22" s="40" t="s">
        <v>25</v>
      </c>
      <c r="K22" s="40" t="s">
        <v>25</v>
      </c>
      <c r="L22" s="40" t="s">
        <v>138</v>
      </c>
      <c r="M22" s="40" t="s">
        <v>138</v>
      </c>
      <c r="N22" s="40" t="s">
        <v>25</v>
      </c>
      <c r="O22" s="50"/>
    </row>
    <row r="23" spans="1:15" ht="113.25" customHeight="1" thickBot="1" x14ac:dyDescent="0.3">
      <c r="A23" s="17" t="s">
        <v>15</v>
      </c>
      <c r="B23" s="33" t="s">
        <v>29</v>
      </c>
      <c r="C23" s="33" t="s">
        <v>30</v>
      </c>
      <c r="D23" s="33" t="s">
        <v>32</v>
      </c>
      <c r="E23" s="33" t="s">
        <v>31</v>
      </c>
      <c r="F23" s="33" t="s">
        <v>33</v>
      </c>
      <c r="G23" s="33" t="s">
        <v>71</v>
      </c>
      <c r="H23" s="33" t="s">
        <v>83</v>
      </c>
      <c r="I23" s="33" t="s">
        <v>150</v>
      </c>
      <c r="J23" s="33" t="s">
        <v>25</v>
      </c>
      <c r="K23" s="33" t="s">
        <v>126</v>
      </c>
      <c r="L23" s="33" t="s">
        <v>25</v>
      </c>
      <c r="M23" s="33" t="s">
        <v>25</v>
      </c>
      <c r="N23" s="33" t="s">
        <v>25</v>
      </c>
    </row>
    <row r="24" spans="1:15" x14ac:dyDescent="0.25">
      <c r="A24" s="30" t="s">
        <v>141</v>
      </c>
    </row>
    <row r="25" spans="1:15" ht="19.5" customHeight="1" x14ac:dyDescent="0.25">
      <c r="A25" s="61" t="s">
        <v>143</v>
      </c>
      <c r="B25" s="62"/>
      <c r="D25" s="44"/>
    </row>
    <row r="26" spans="1:15" ht="72.75" customHeight="1" x14ac:dyDescent="0.25">
      <c r="A26" s="66" t="s">
        <v>163</v>
      </c>
      <c r="B26" s="66"/>
      <c r="C26" s="66"/>
      <c r="D26" s="45"/>
    </row>
    <row r="27" spans="1:15" ht="42" customHeight="1" x14ac:dyDescent="0.25"/>
    <row r="28" spans="1:15" x14ac:dyDescent="0.25">
      <c r="A28" s="66"/>
      <c r="B28" s="66"/>
      <c r="C28" s="66"/>
    </row>
  </sheetData>
  <mergeCells count="4">
    <mergeCell ref="A25:B25"/>
    <mergeCell ref="L15:N15"/>
    <mergeCell ref="A26:C26"/>
    <mergeCell ref="A28:C28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0E6D1-D92B-4643-83F0-9F0B6C7ABEE8}">
  <sheetPr>
    <tabColor rgb="FFC2CD23"/>
  </sheetPr>
  <dimension ref="A1:N36"/>
  <sheetViews>
    <sheetView showGridLines="0" workbookViewId="0">
      <selection activeCell="U14" sqref="U14"/>
    </sheetView>
  </sheetViews>
  <sheetFormatPr defaultRowHeight="15" x14ac:dyDescent="0.25"/>
  <cols>
    <col min="1" max="1" width="28.5703125" customWidth="1"/>
    <col min="2" max="3" width="13.7109375" style="1" customWidth="1"/>
    <col min="4" max="4" width="13.7109375" customWidth="1"/>
    <col min="8" max="8" width="13.28515625" bestFit="1" customWidth="1"/>
    <col min="10" max="10" width="13.28515625" bestFit="1" customWidth="1"/>
    <col min="13" max="13" width="9.42578125" bestFit="1" customWidth="1"/>
  </cols>
  <sheetData>
    <row r="1" spans="1:14" ht="15.75" thickBot="1" x14ac:dyDescent="0.3">
      <c r="A1" s="6" t="s">
        <v>16</v>
      </c>
      <c r="B1" s="3">
        <v>2017</v>
      </c>
      <c r="C1" s="3">
        <v>2018</v>
      </c>
      <c r="D1" s="3">
        <v>2019</v>
      </c>
      <c r="E1" s="3">
        <v>2020</v>
      </c>
      <c r="F1" s="3">
        <v>2021</v>
      </c>
      <c r="G1" s="3">
        <v>2022</v>
      </c>
      <c r="H1" s="3">
        <v>2023</v>
      </c>
      <c r="I1" s="3">
        <v>2024</v>
      </c>
      <c r="J1" s="3">
        <v>2025</v>
      </c>
      <c r="K1" s="3">
        <v>2026</v>
      </c>
      <c r="L1" s="3">
        <v>2027</v>
      </c>
      <c r="M1" s="3">
        <v>2028</v>
      </c>
      <c r="N1" s="3">
        <v>2029</v>
      </c>
    </row>
    <row r="2" spans="1:14" ht="16.5" thickBot="1" x14ac:dyDescent="0.3">
      <c r="A2" s="18" t="s">
        <v>10</v>
      </c>
      <c r="B2" s="7">
        <v>0.03</v>
      </c>
      <c r="C2" s="7">
        <v>0.35</v>
      </c>
      <c r="D2" s="7">
        <v>0.49</v>
      </c>
      <c r="E2" s="7">
        <v>0.13</v>
      </c>
      <c r="F2" s="8"/>
      <c r="G2" s="7"/>
      <c r="H2" s="7"/>
      <c r="I2" s="7"/>
      <c r="J2" s="7"/>
      <c r="K2" s="7"/>
      <c r="L2" s="7"/>
      <c r="M2" s="14"/>
      <c r="N2" s="14"/>
    </row>
    <row r="3" spans="1:14" ht="16.5" thickBot="1" x14ac:dyDescent="0.3">
      <c r="A3" s="18" t="s">
        <v>11</v>
      </c>
      <c r="B3" s="9">
        <v>0.03</v>
      </c>
      <c r="C3" s="9">
        <v>0.26</v>
      </c>
      <c r="D3" s="9">
        <v>0.46</v>
      </c>
      <c r="E3" s="9">
        <v>0.25</v>
      </c>
      <c r="F3" s="10"/>
      <c r="G3" s="9"/>
      <c r="H3" s="9"/>
      <c r="I3" s="9"/>
      <c r="J3" s="9"/>
      <c r="K3" s="9"/>
      <c r="L3" s="9"/>
      <c r="M3" s="15"/>
      <c r="N3" s="15"/>
    </row>
    <row r="4" spans="1:14" ht="16.5" thickBot="1" x14ac:dyDescent="0.3">
      <c r="A4" s="18" t="s">
        <v>12</v>
      </c>
      <c r="B4" s="10"/>
      <c r="C4" s="9">
        <v>0.01</v>
      </c>
      <c r="D4" s="9">
        <v>0.2</v>
      </c>
      <c r="E4" s="9">
        <v>0.42</v>
      </c>
      <c r="F4" s="9">
        <v>0.33</v>
      </c>
      <c r="G4" s="9">
        <v>0.04</v>
      </c>
      <c r="H4" s="9"/>
      <c r="I4" s="9"/>
      <c r="J4" s="9"/>
      <c r="K4" s="9"/>
      <c r="L4" s="9"/>
      <c r="M4" s="15"/>
      <c r="N4" s="15"/>
    </row>
    <row r="5" spans="1:14" ht="16.5" thickBot="1" x14ac:dyDescent="0.3">
      <c r="A5" s="18" t="s">
        <v>13</v>
      </c>
      <c r="B5" s="10"/>
      <c r="C5" s="9"/>
      <c r="D5" s="9">
        <v>2.2100000000000002E-2</v>
      </c>
      <c r="E5" s="9">
        <v>4.65E-2</v>
      </c>
      <c r="F5" s="9">
        <v>0.5252</v>
      </c>
      <c r="G5" s="9">
        <v>0.35949999999999999</v>
      </c>
      <c r="H5" s="9">
        <v>4.6699999999999998E-2</v>
      </c>
      <c r="I5" s="9"/>
      <c r="J5" s="9"/>
      <c r="K5" s="9"/>
      <c r="L5" s="9"/>
      <c r="M5" s="15"/>
      <c r="N5" s="15"/>
    </row>
    <row r="6" spans="1:14" ht="16.5" thickBot="1" x14ac:dyDescent="0.3">
      <c r="A6" s="18" t="s">
        <v>14</v>
      </c>
      <c r="B6" s="11"/>
      <c r="C6" s="12"/>
      <c r="D6" s="13"/>
      <c r="E6" s="13"/>
      <c r="F6" s="13">
        <v>0.2868</v>
      </c>
      <c r="G6" s="13">
        <v>8.3500000000000005E-2</v>
      </c>
      <c r="H6" s="13">
        <v>0.22090000000000001</v>
      </c>
      <c r="I6" s="13">
        <v>0.2596</v>
      </c>
      <c r="J6" s="13">
        <v>7.3700000000000002E-2</v>
      </c>
      <c r="K6" s="13">
        <v>5.0200000000000002E-2</v>
      </c>
      <c r="L6" s="13">
        <v>1.09E-2</v>
      </c>
      <c r="M6" s="13">
        <v>0.02</v>
      </c>
      <c r="N6" s="13"/>
    </row>
    <row r="7" spans="1:14" ht="16.5" thickBot="1" x14ac:dyDescent="0.3">
      <c r="A7" s="18" t="s">
        <v>81</v>
      </c>
      <c r="B7" s="11"/>
      <c r="C7" s="12"/>
      <c r="D7" s="13"/>
      <c r="E7" s="13"/>
      <c r="F7" s="13">
        <v>2.8400000000000002E-2</v>
      </c>
      <c r="G7" s="13">
        <v>7.7600000000000002E-2</v>
      </c>
      <c r="H7" s="13">
        <v>0.27</v>
      </c>
      <c r="I7" s="13">
        <v>0.63</v>
      </c>
      <c r="J7" s="13"/>
      <c r="K7" s="13"/>
      <c r="L7" s="13"/>
      <c r="M7" s="16"/>
      <c r="N7" s="16"/>
    </row>
    <row r="8" spans="1:14" ht="16.5" thickBot="1" x14ac:dyDescent="0.3">
      <c r="A8" s="18" t="s">
        <v>82</v>
      </c>
      <c r="B8" s="11"/>
      <c r="C8" s="12"/>
      <c r="D8" s="13"/>
      <c r="E8" s="13"/>
      <c r="F8" s="13"/>
      <c r="G8" s="13">
        <v>5.2400000000000002E-2</v>
      </c>
      <c r="H8" s="13">
        <v>0.31</v>
      </c>
      <c r="I8" s="13">
        <v>0.62</v>
      </c>
      <c r="J8" s="13">
        <v>0.02</v>
      </c>
      <c r="K8" s="13"/>
      <c r="L8" s="13"/>
      <c r="M8" s="16"/>
      <c r="N8" s="16"/>
    </row>
    <row r="9" spans="1:14" ht="16.5" thickBot="1" x14ac:dyDescent="0.3">
      <c r="A9" s="18" t="s">
        <v>162</v>
      </c>
      <c r="B9" s="11"/>
      <c r="C9" s="12"/>
      <c r="D9" s="13"/>
      <c r="E9" s="13"/>
      <c r="F9" s="13"/>
      <c r="G9" s="13"/>
      <c r="H9" s="13">
        <v>0.08</v>
      </c>
      <c r="I9" s="13">
        <v>0.38</v>
      </c>
      <c r="J9" s="13">
        <v>0.37</v>
      </c>
      <c r="K9" s="13">
        <v>0.17</v>
      </c>
      <c r="L9" s="13"/>
      <c r="M9" s="16"/>
      <c r="N9" s="16"/>
    </row>
    <row r="10" spans="1:14" ht="16.5" thickBot="1" x14ac:dyDescent="0.3">
      <c r="A10" s="18" t="s">
        <v>188</v>
      </c>
      <c r="B10" s="11"/>
      <c r="C10" s="12"/>
      <c r="D10" s="13"/>
      <c r="E10" s="13"/>
      <c r="F10" s="13"/>
      <c r="G10" s="13"/>
      <c r="H10" s="13"/>
      <c r="I10" s="13">
        <v>0.02</v>
      </c>
      <c r="J10" s="13">
        <v>0.05</v>
      </c>
      <c r="K10" s="13">
        <v>7.0000000000000007E-2</v>
      </c>
      <c r="L10" s="13">
        <v>0.4</v>
      </c>
      <c r="M10" s="13">
        <v>0.22</v>
      </c>
      <c r="N10" s="13">
        <v>0.24</v>
      </c>
    </row>
    <row r="11" spans="1:14" ht="15.75" thickBot="1" x14ac:dyDescent="0.3"/>
    <row r="12" spans="1:14" ht="18" thickBot="1" x14ac:dyDescent="0.3">
      <c r="A12" s="6" t="s">
        <v>200</v>
      </c>
      <c r="B12" s="3">
        <v>2017</v>
      </c>
      <c r="C12" s="3">
        <v>2018</v>
      </c>
      <c r="D12" s="3">
        <v>2019</v>
      </c>
      <c r="E12" s="3">
        <v>2020</v>
      </c>
      <c r="F12" s="3">
        <v>2021</v>
      </c>
      <c r="G12" s="3">
        <v>2022</v>
      </c>
      <c r="H12" s="3">
        <v>2023</v>
      </c>
      <c r="I12" s="3">
        <v>2024</v>
      </c>
      <c r="J12" s="19" t="s">
        <v>18</v>
      </c>
    </row>
    <row r="13" spans="1:14" ht="15.75" thickBot="1" x14ac:dyDescent="0.3">
      <c r="A13" s="18" t="s">
        <v>10</v>
      </c>
      <c r="B13" s="23">
        <v>6</v>
      </c>
      <c r="C13" s="23">
        <v>90.5</v>
      </c>
      <c r="D13" s="23">
        <v>124.1</v>
      </c>
      <c r="E13" s="23">
        <v>33.799999999999997</v>
      </c>
      <c r="F13" s="23" t="s">
        <v>25</v>
      </c>
      <c r="G13" s="23">
        <f>'[1]Lotes Energisa'!M36</f>
        <v>0</v>
      </c>
      <c r="H13" s="23">
        <v>0</v>
      </c>
      <c r="I13" s="23">
        <v>0</v>
      </c>
      <c r="J13" s="22">
        <f t="shared" ref="J13:J21" si="0">SUM(B13:I13)</f>
        <v>254.39999999999998</v>
      </c>
      <c r="L13" s="56"/>
    </row>
    <row r="14" spans="1:14" ht="15.75" thickBot="1" x14ac:dyDescent="0.3">
      <c r="A14" s="18" t="s">
        <v>11</v>
      </c>
      <c r="B14" s="23">
        <v>8.6999999999999993</v>
      </c>
      <c r="C14" s="23">
        <v>79.7</v>
      </c>
      <c r="D14" s="23">
        <v>152</v>
      </c>
      <c r="E14" s="23">
        <v>78</v>
      </c>
      <c r="F14" s="23" t="s">
        <v>25</v>
      </c>
      <c r="G14" s="23">
        <f>'[1]Lotes Energisa'!M37</f>
        <v>0</v>
      </c>
      <c r="H14" s="23">
        <v>0</v>
      </c>
      <c r="I14" s="23">
        <v>0</v>
      </c>
      <c r="J14" s="22">
        <f t="shared" si="0"/>
        <v>318.39999999999998</v>
      </c>
      <c r="L14" s="56"/>
    </row>
    <row r="15" spans="1:14" ht="18" thickBot="1" x14ac:dyDescent="0.3">
      <c r="A15" s="18" t="s">
        <v>201</v>
      </c>
      <c r="B15" s="23"/>
      <c r="C15" s="23">
        <v>2.9</v>
      </c>
      <c r="D15" s="23">
        <v>73.599999999999994</v>
      </c>
      <c r="E15" s="23">
        <v>137.1</v>
      </c>
      <c r="F15" s="23">
        <v>187.1</v>
      </c>
      <c r="G15" s="23">
        <f>'[1]Lotes Energisa'!M38</f>
        <v>52.564999999999998</v>
      </c>
      <c r="H15" s="23">
        <v>20.167000000000002</v>
      </c>
      <c r="I15" s="23">
        <v>0</v>
      </c>
      <c r="J15" s="22">
        <f t="shared" si="0"/>
        <v>473.43200000000002</v>
      </c>
      <c r="L15" s="56"/>
    </row>
    <row r="16" spans="1:14" ht="18" thickBot="1" x14ac:dyDescent="0.3">
      <c r="A16" s="18" t="s">
        <v>202</v>
      </c>
      <c r="B16" s="23"/>
      <c r="C16" s="23"/>
      <c r="D16" s="23">
        <f>SUM([2]Investimentos!$AK$33:$AN$33)</f>
        <v>15.899999999999999</v>
      </c>
      <c r="E16" s="23">
        <f>SUM([2]Investimentos!$AO$33:$AR$33)</f>
        <v>33.29</v>
      </c>
      <c r="F16" s="23">
        <f>SUM([2]Investimentos!$AS$33:$AV$33)</f>
        <v>376.59299999999996</v>
      </c>
      <c r="G16" s="23">
        <f>SUM([2]Investimentos!$AW$33:$AZ$33)</f>
        <v>314.81600000000003</v>
      </c>
      <c r="H16" s="23">
        <v>184.34</v>
      </c>
      <c r="I16" s="23">
        <v>0</v>
      </c>
      <c r="J16" s="22">
        <f t="shared" si="0"/>
        <v>924.93899999999996</v>
      </c>
      <c r="L16" s="56"/>
    </row>
    <row r="17" spans="1:12" ht="15.75" thickBot="1" x14ac:dyDescent="0.3">
      <c r="A17" s="18" t="s">
        <v>14</v>
      </c>
      <c r="B17" s="23"/>
      <c r="C17" s="23"/>
      <c r="D17" s="23"/>
      <c r="E17" s="23"/>
      <c r="F17" s="23">
        <v>257.3</v>
      </c>
      <c r="G17" s="23">
        <f>'[1]Lotes Energisa'!M40</f>
        <v>84.706999999999994</v>
      </c>
      <c r="H17" s="23">
        <v>223.00200000000001</v>
      </c>
      <c r="I17" s="23">
        <v>223.49796720000001</v>
      </c>
      <c r="J17" s="22">
        <f t="shared" si="0"/>
        <v>788.50696719999996</v>
      </c>
      <c r="L17" s="56"/>
    </row>
    <row r="18" spans="1:12" ht="15.75" thickBot="1" x14ac:dyDescent="0.3">
      <c r="A18" s="18" t="s">
        <v>81</v>
      </c>
      <c r="B18" s="23"/>
      <c r="C18" s="23"/>
      <c r="D18" s="23"/>
      <c r="E18" s="23"/>
      <c r="F18" s="23">
        <f>'[1]Lotes Energisa'!$H$41</f>
        <v>2.0049999999999999</v>
      </c>
      <c r="G18" s="23">
        <f>'[1]Lotes Energisa'!M41</f>
        <v>5.4390000000000001</v>
      </c>
      <c r="H18" s="23">
        <v>39.918999999999997</v>
      </c>
      <c r="I18" s="23">
        <v>21.491270239999938</v>
      </c>
      <c r="J18" s="22">
        <f t="shared" si="0"/>
        <v>68.854270239999934</v>
      </c>
      <c r="L18" s="56"/>
    </row>
    <row r="19" spans="1:12" ht="15.75" thickBot="1" x14ac:dyDescent="0.3">
      <c r="A19" s="18" t="s">
        <v>82</v>
      </c>
      <c r="B19" s="23"/>
      <c r="C19" s="23"/>
      <c r="D19" s="23"/>
      <c r="E19" s="23"/>
      <c r="F19" s="23">
        <f>'[1]Lotes Energisa'!$H$42</f>
        <v>0</v>
      </c>
      <c r="G19" s="23">
        <f>'[1]Lotes Energisa'!M42</f>
        <v>8.1469999999999985</v>
      </c>
      <c r="H19" s="23">
        <v>47.819000000000003</v>
      </c>
      <c r="I19" s="23">
        <v>99.34557731999999</v>
      </c>
      <c r="J19" s="22">
        <f t="shared" si="0"/>
        <v>155.31157732</v>
      </c>
      <c r="L19" s="56"/>
    </row>
    <row r="20" spans="1:12" ht="15.75" thickBot="1" x14ac:dyDescent="0.3">
      <c r="A20" s="18" t="s">
        <v>162</v>
      </c>
      <c r="B20" s="23"/>
      <c r="C20" s="23"/>
      <c r="D20" s="23"/>
      <c r="E20" s="23"/>
      <c r="F20" s="23"/>
      <c r="G20" s="23">
        <f>'[1]Lotes Energisa'!M43</f>
        <v>0</v>
      </c>
      <c r="H20" s="23">
        <v>19.097999999999999</v>
      </c>
      <c r="I20" s="23">
        <v>93.568995519999987</v>
      </c>
      <c r="J20" s="22">
        <f t="shared" si="0"/>
        <v>112.66699551999999</v>
      </c>
      <c r="L20" s="56"/>
    </row>
    <row r="21" spans="1:12" ht="15.75" thickBot="1" x14ac:dyDescent="0.3">
      <c r="A21" s="18" t="s">
        <v>172</v>
      </c>
      <c r="B21" s="23"/>
      <c r="C21" s="23"/>
      <c r="D21" s="23"/>
      <c r="E21" s="23"/>
      <c r="F21" s="23"/>
      <c r="G21" s="23">
        <f>'[1]Lotes Energisa'!$N$45</f>
        <v>0.68600000000000005</v>
      </c>
      <c r="H21" s="23">
        <v>30.581</v>
      </c>
      <c r="I21" s="23">
        <v>101.72512524</v>
      </c>
      <c r="J21" s="22">
        <f t="shared" si="0"/>
        <v>132.99212524000001</v>
      </c>
      <c r="L21" s="56"/>
    </row>
    <row r="22" spans="1:12" ht="15.75" thickBot="1" x14ac:dyDescent="0.3">
      <c r="A22" s="20"/>
      <c r="B22" s="21">
        <v>14.7</v>
      </c>
      <c r="C22" s="21">
        <v>173.1</v>
      </c>
      <c r="D22" s="21">
        <v>365.6</v>
      </c>
      <c r="E22" s="21">
        <v>282.2</v>
      </c>
      <c r="F22" s="21">
        <f t="shared" ref="F22:I22" si="1">SUM(F13:F21)</f>
        <v>822.99799999999993</v>
      </c>
      <c r="G22" s="21">
        <f t="shared" si="1"/>
        <v>466.36</v>
      </c>
      <c r="H22" s="21">
        <f t="shared" si="1"/>
        <v>564.92599999999993</v>
      </c>
      <c r="I22" s="21">
        <f t="shared" si="1"/>
        <v>539.62893551999991</v>
      </c>
      <c r="J22" s="22">
        <f>SUM(J13:J21)</f>
        <v>3229.5029355199999</v>
      </c>
      <c r="L22" s="56"/>
    </row>
    <row r="23" spans="1:12" x14ac:dyDescent="0.25">
      <c r="A23" s="57" t="s">
        <v>247</v>
      </c>
      <c r="B23" s="58"/>
      <c r="C23" s="58"/>
      <c r="D23" s="59"/>
      <c r="E23" s="59"/>
      <c r="F23" s="59"/>
      <c r="G23" s="59"/>
      <c r="H23" s="59"/>
      <c r="I23" s="59"/>
      <c r="J23" s="59"/>
    </row>
    <row r="24" spans="1:12" x14ac:dyDescent="0.25">
      <c r="A24" s="57" t="s">
        <v>203</v>
      </c>
      <c r="B24" s="58"/>
      <c r="C24" s="58"/>
      <c r="D24" s="59"/>
      <c r="E24" s="59"/>
      <c r="F24" s="59"/>
      <c r="G24" s="59"/>
      <c r="H24" s="59"/>
      <c r="I24" s="59"/>
      <c r="J24" s="59"/>
    </row>
    <row r="25" spans="1:12" x14ac:dyDescent="0.25">
      <c r="A25" s="67" t="s">
        <v>204</v>
      </c>
      <c r="B25" s="67"/>
      <c r="C25" s="67"/>
      <c r="D25" s="67"/>
      <c r="E25" s="67"/>
      <c r="F25" s="67"/>
      <c r="G25" s="67"/>
      <c r="H25" s="67"/>
      <c r="I25" s="67"/>
      <c r="J25" s="67"/>
    </row>
    <row r="26" spans="1:12" ht="26.25" customHeight="1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</row>
    <row r="36" spans="6:6" x14ac:dyDescent="0.25">
      <c r="F36" s="55"/>
    </row>
  </sheetData>
  <mergeCells count="1">
    <mergeCell ref="A25:J26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H22:I2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8A4EA-C6F3-4F55-BB0B-7D42FF894250}">
  <sheetPr>
    <tabColor rgb="FFC2CD23"/>
  </sheetPr>
  <dimension ref="A1:J5"/>
  <sheetViews>
    <sheetView showGridLines="0" workbookViewId="0">
      <selection sqref="A1:J9"/>
    </sheetView>
  </sheetViews>
  <sheetFormatPr defaultRowHeight="15" x14ac:dyDescent="0.25"/>
  <cols>
    <col min="1" max="1" width="28.5703125" customWidth="1"/>
    <col min="2" max="2" width="20" style="1" customWidth="1"/>
    <col min="3" max="3" width="22" style="1" customWidth="1"/>
    <col min="4" max="5" width="20" customWidth="1"/>
    <col min="6" max="6" width="20.28515625" bestFit="1" customWidth="1"/>
    <col min="7" max="7" width="20" customWidth="1"/>
    <col min="8" max="8" width="26.28515625" bestFit="1" customWidth="1"/>
    <col min="9" max="9" width="14.7109375" bestFit="1" customWidth="1"/>
    <col min="10" max="10" width="16.85546875" customWidth="1"/>
  </cols>
  <sheetData>
    <row r="1" spans="1:10" ht="48.75" customHeight="1" thickBot="1" x14ac:dyDescent="0.3">
      <c r="A1" s="34" t="s">
        <v>34</v>
      </c>
      <c r="B1" s="34" t="s">
        <v>35</v>
      </c>
      <c r="C1" s="35" t="s">
        <v>36</v>
      </c>
      <c r="D1" s="34">
        <v>4131</v>
      </c>
      <c r="E1" s="35" t="s">
        <v>36</v>
      </c>
      <c r="F1" s="34" t="s">
        <v>35</v>
      </c>
      <c r="G1" s="34" t="s">
        <v>37</v>
      </c>
      <c r="H1" s="34" t="s">
        <v>114</v>
      </c>
      <c r="I1" s="34" t="s">
        <v>175</v>
      </c>
      <c r="J1" s="34" t="s">
        <v>37</v>
      </c>
    </row>
    <row r="2" spans="1:10" ht="45.75" thickBot="1" x14ac:dyDescent="0.3">
      <c r="A2" s="36" t="s">
        <v>38</v>
      </c>
      <c r="B2" s="37" t="s">
        <v>42</v>
      </c>
      <c r="C2" s="37" t="s">
        <v>11</v>
      </c>
      <c r="D2" s="37" t="s">
        <v>42</v>
      </c>
      <c r="E2" s="37" t="s">
        <v>12</v>
      </c>
      <c r="F2" s="37" t="s">
        <v>42</v>
      </c>
      <c r="G2" s="37" t="s">
        <v>42</v>
      </c>
      <c r="H2" s="37" t="s">
        <v>115</v>
      </c>
      <c r="I2" s="37" t="s">
        <v>42</v>
      </c>
      <c r="J2" s="37" t="s">
        <v>42</v>
      </c>
    </row>
    <row r="3" spans="1:10" ht="15.75" thickBot="1" x14ac:dyDescent="0.3">
      <c r="A3" s="36" t="s">
        <v>41</v>
      </c>
      <c r="B3" s="37">
        <v>250</v>
      </c>
      <c r="C3" s="37">
        <v>201.3</v>
      </c>
      <c r="D3" s="37">
        <v>135</v>
      </c>
      <c r="E3" s="37">
        <v>250</v>
      </c>
      <c r="F3" s="37">
        <v>140</v>
      </c>
      <c r="G3" s="37">
        <v>300</v>
      </c>
      <c r="H3" s="37">
        <v>41.6</v>
      </c>
      <c r="I3" s="37">
        <v>350</v>
      </c>
      <c r="J3" s="37">
        <v>500</v>
      </c>
    </row>
    <row r="4" spans="1:10" ht="46.5" customHeight="1" thickBot="1" x14ac:dyDescent="0.3">
      <c r="A4" s="36" t="s">
        <v>39</v>
      </c>
      <c r="B4" s="37" t="s">
        <v>43</v>
      </c>
      <c r="C4" s="37" t="s">
        <v>44</v>
      </c>
      <c r="D4" s="37" t="s">
        <v>45</v>
      </c>
      <c r="E4" s="37" t="s">
        <v>46</v>
      </c>
      <c r="F4" s="37" t="s">
        <v>48</v>
      </c>
      <c r="G4" s="37" t="s">
        <v>47</v>
      </c>
      <c r="H4" s="37" t="s">
        <v>116</v>
      </c>
      <c r="I4" s="37" t="s">
        <v>176</v>
      </c>
      <c r="J4" s="37" t="s">
        <v>177</v>
      </c>
    </row>
    <row r="5" spans="1:10" ht="45.75" thickBot="1" x14ac:dyDescent="0.3">
      <c r="A5" s="36" t="s">
        <v>40</v>
      </c>
      <c r="B5" s="37" t="s">
        <v>63</v>
      </c>
      <c r="C5" s="38">
        <v>14427</v>
      </c>
      <c r="D5" s="38">
        <v>44958</v>
      </c>
      <c r="E5" s="38">
        <v>14793</v>
      </c>
      <c r="F5" s="38" t="s">
        <v>49</v>
      </c>
      <c r="G5" s="38">
        <v>45352</v>
      </c>
      <c r="H5" s="38" t="s">
        <v>117</v>
      </c>
      <c r="I5" s="38">
        <v>45809</v>
      </c>
      <c r="J5" s="38">
        <v>45108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FAD11-C2AC-4EAA-BDC1-BA7620EFD98E}">
  <sheetPr>
    <tabColor rgb="FFFAA93C"/>
  </sheetPr>
  <dimension ref="A1:N29"/>
  <sheetViews>
    <sheetView showGridLines="0" workbookViewId="0">
      <selection activeCell="H16" sqref="H16"/>
    </sheetView>
  </sheetViews>
  <sheetFormatPr defaultRowHeight="15" x14ac:dyDescent="0.25"/>
  <cols>
    <col min="1" max="1" width="32.42578125" customWidth="1"/>
    <col min="2" max="2" width="16.85546875" style="1" customWidth="1"/>
    <col min="3" max="3" width="22.42578125" style="1" customWidth="1"/>
    <col min="4" max="4" width="21.85546875" style="1" customWidth="1"/>
    <col min="5" max="5" width="30.85546875" style="1" customWidth="1"/>
    <col min="6" max="6" width="21.28515625" customWidth="1"/>
    <col min="7" max="8" width="27.28515625" customWidth="1"/>
    <col min="9" max="9" width="26.85546875" customWidth="1"/>
    <col min="10" max="10" width="27.28515625" customWidth="1"/>
    <col min="11" max="14" width="26.85546875" customWidth="1"/>
  </cols>
  <sheetData>
    <row r="1" spans="1:14" ht="15.75" thickBot="1" x14ac:dyDescent="0.3">
      <c r="A1" s="2" t="s">
        <v>72</v>
      </c>
      <c r="B1" s="3" t="s">
        <v>10</v>
      </c>
      <c r="C1" s="3" t="s">
        <v>11</v>
      </c>
      <c r="D1" s="3" t="s">
        <v>12</v>
      </c>
      <c r="E1" s="3" t="s">
        <v>13</v>
      </c>
      <c r="F1" s="3" t="s">
        <v>14</v>
      </c>
      <c r="G1" s="3" t="s">
        <v>81</v>
      </c>
      <c r="H1" s="3" t="s">
        <v>82</v>
      </c>
      <c r="I1" s="3" t="s">
        <v>162</v>
      </c>
      <c r="J1" s="3" t="s">
        <v>188</v>
      </c>
      <c r="K1" s="3" t="s">
        <v>173</v>
      </c>
      <c r="L1" s="3" t="s">
        <v>129</v>
      </c>
      <c r="M1" s="3" t="s">
        <v>132</v>
      </c>
      <c r="N1" s="3" t="s">
        <v>133</v>
      </c>
    </row>
    <row r="2" spans="1:14" ht="15.75" thickBot="1" x14ac:dyDescent="0.3">
      <c r="A2" s="24" t="s">
        <v>85</v>
      </c>
      <c r="B2" s="25" t="s">
        <v>121</v>
      </c>
      <c r="C2" s="25" t="s">
        <v>121</v>
      </c>
      <c r="D2" s="25" t="s">
        <v>122</v>
      </c>
      <c r="E2" s="25" t="s">
        <v>123</v>
      </c>
      <c r="F2" s="25" t="s">
        <v>124</v>
      </c>
      <c r="G2" s="25" t="s">
        <v>125</v>
      </c>
      <c r="H2" s="25">
        <v>44547</v>
      </c>
      <c r="I2" s="25" t="s">
        <v>164</v>
      </c>
      <c r="J2" s="25" t="s">
        <v>192</v>
      </c>
      <c r="K2" s="25" t="s">
        <v>25</v>
      </c>
      <c r="L2" s="25" t="s">
        <v>25</v>
      </c>
      <c r="M2" s="25" t="s">
        <v>25</v>
      </c>
      <c r="N2" s="25" t="s">
        <v>25</v>
      </c>
    </row>
    <row r="3" spans="1:14" ht="15.75" thickBot="1" x14ac:dyDescent="0.3">
      <c r="A3" s="24" t="s">
        <v>86</v>
      </c>
      <c r="B3" s="4" t="s">
        <v>19</v>
      </c>
      <c r="C3" s="5" t="s">
        <v>20</v>
      </c>
      <c r="D3" s="5" t="s">
        <v>20</v>
      </c>
      <c r="E3" s="4" t="s">
        <v>21</v>
      </c>
      <c r="F3" s="4" t="s">
        <v>22</v>
      </c>
      <c r="G3" s="4" t="s">
        <v>69</v>
      </c>
      <c r="H3" s="4" t="s">
        <v>84</v>
      </c>
      <c r="I3" s="4" t="s">
        <v>22</v>
      </c>
      <c r="J3" s="4" t="s">
        <v>189</v>
      </c>
      <c r="K3" s="4" t="s">
        <v>127</v>
      </c>
      <c r="L3" s="4" t="s">
        <v>20</v>
      </c>
      <c r="M3" s="4" t="s">
        <v>139</v>
      </c>
      <c r="N3" s="4" t="s">
        <v>140</v>
      </c>
    </row>
    <row r="4" spans="1:14" ht="15.75" thickBot="1" x14ac:dyDescent="0.3">
      <c r="A4" s="24" t="s">
        <v>87</v>
      </c>
      <c r="B4" s="26">
        <v>136</v>
      </c>
      <c r="C4" s="26">
        <v>267</v>
      </c>
      <c r="D4" s="26">
        <v>138.80000000000001</v>
      </c>
      <c r="E4" s="26">
        <v>734</v>
      </c>
      <c r="F4" s="26">
        <v>365</v>
      </c>
      <c r="G4" s="26" t="s">
        <v>70</v>
      </c>
      <c r="H4" s="26">
        <v>10</v>
      </c>
      <c r="I4" s="26">
        <v>12.9</v>
      </c>
      <c r="J4" s="26">
        <v>393.53</v>
      </c>
      <c r="K4" s="26" t="s">
        <v>70</v>
      </c>
      <c r="L4" s="26">
        <v>685</v>
      </c>
      <c r="M4" s="26">
        <v>508</v>
      </c>
      <c r="N4" s="26">
        <v>258</v>
      </c>
    </row>
    <row r="5" spans="1:14" ht="15.75" thickBot="1" x14ac:dyDescent="0.3">
      <c r="A5" s="24" t="s">
        <v>88</v>
      </c>
      <c r="B5" s="26" t="s">
        <v>73</v>
      </c>
      <c r="C5" s="26" t="s">
        <v>73</v>
      </c>
      <c r="D5" s="26" t="s">
        <v>73</v>
      </c>
      <c r="E5" s="26" t="s">
        <v>25</v>
      </c>
      <c r="F5" s="26" t="s">
        <v>74</v>
      </c>
      <c r="G5" s="26" t="s">
        <v>25</v>
      </c>
      <c r="H5" s="26" t="s">
        <v>25</v>
      </c>
      <c r="I5" s="26">
        <v>1</v>
      </c>
      <c r="J5" s="26">
        <v>1</v>
      </c>
      <c r="K5" s="26" t="s">
        <v>25</v>
      </c>
      <c r="L5" s="26" t="s">
        <v>25</v>
      </c>
      <c r="M5" s="26" t="s">
        <v>25</v>
      </c>
      <c r="N5" s="26" t="s">
        <v>25</v>
      </c>
    </row>
    <row r="6" spans="1:14" ht="15.75" thickBot="1" x14ac:dyDescent="0.3">
      <c r="A6" s="24" t="s">
        <v>89</v>
      </c>
      <c r="B6" s="26">
        <v>1344</v>
      </c>
      <c r="C6" s="26">
        <v>600</v>
      </c>
      <c r="D6" s="26">
        <v>1800</v>
      </c>
      <c r="E6" s="26">
        <v>850</v>
      </c>
      <c r="F6" s="26">
        <v>2650</v>
      </c>
      <c r="G6" s="26">
        <v>200</v>
      </c>
      <c r="H6" s="26">
        <v>300</v>
      </c>
      <c r="I6" s="26" t="s">
        <v>25</v>
      </c>
      <c r="J6" s="26" t="s">
        <v>25</v>
      </c>
      <c r="K6" s="26">
        <v>150</v>
      </c>
      <c r="L6" s="26">
        <v>1410</v>
      </c>
      <c r="M6" s="26">
        <v>1550</v>
      </c>
      <c r="N6" s="26">
        <v>3600</v>
      </c>
    </row>
    <row r="7" spans="1:14" ht="15.75" customHeight="1" thickBot="1" x14ac:dyDescent="0.3">
      <c r="A7" s="24" t="s">
        <v>90</v>
      </c>
      <c r="B7" s="25">
        <v>42958</v>
      </c>
      <c r="C7" s="25">
        <v>42958</v>
      </c>
      <c r="D7" s="25">
        <v>43364</v>
      </c>
      <c r="E7" s="25">
        <v>43549</v>
      </c>
      <c r="F7" s="25">
        <v>44286</v>
      </c>
      <c r="G7" s="25">
        <v>44469</v>
      </c>
      <c r="H7" s="25" t="s">
        <v>198</v>
      </c>
      <c r="I7" s="25" t="s">
        <v>216</v>
      </c>
      <c r="J7" s="25">
        <v>45471</v>
      </c>
      <c r="K7" s="25">
        <v>42548</v>
      </c>
      <c r="L7" s="25" t="s">
        <v>199</v>
      </c>
      <c r="M7" s="25" t="s">
        <v>199</v>
      </c>
      <c r="N7" s="25">
        <v>40798</v>
      </c>
    </row>
    <row r="8" spans="1:14" ht="15.75" customHeight="1" thickBot="1" x14ac:dyDescent="0.3">
      <c r="A8" s="24" t="s">
        <v>166</v>
      </c>
      <c r="B8" s="41" t="s">
        <v>167</v>
      </c>
      <c r="C8" s="41" t="s">
        <v>167</v>
      </c>
      <c r="D8" s="47" t="s">
        <v>168</v>
      </c>
      <c r="E8" s="48" t="s">
        <v>156</v>
      </c>
      <c r="F8" s="48" t="s">
        <v>157</v>
      </c>
      <c r="G8" s="48" t="s">
        <v>169</v>
      </c>
      <c r="H8" s="48" t="s">
        <v>159</v>
      </c>
      <c r="I8" s="48" t="s">
        <v>217</v>
      </c>
      <c r="J8" s="49">
        <v>56401</v>
      </c>
      <c r="K8" s="47" t="s">
        <v>160</v>
      </c>
      <c r="L8" s="49" t="s">
        <v>170</v>
      </c>
      <c r="M8" s="49" t="s">
        <v>170</v>
      </c>
      <c r="N8" s="48" t="s">
        <v>171</v>
      </c>
    </row>
    <row r="9" spans="1:14" ht="15.75" thickBot="1" x14ac:dyDescent="0.3">
      <c r="A9" s="24" t="s">
        <v>91</v>
      </c>
      <c r="B9" s="41" t="s">
        <v>110</v>
      </c>
      <c r="C9" s="41" t="s">
        <v>111</v>
      </c>
      <c r="D9" s="27">
        <v>44986</v>
      </c>
      <c r="E9" s="27">
        <v>45352</v>
      </c>
      <c r="F9" s="27">
        <v>46082</v>
      </c>
      <c r="G9" s="41" t="s">
        <v>112</v>
      </c>
      <c r="H9" s="41" t="s">
        <v>113</v>
      </c>
      <c r="I9" s="41" t="s">
        <v>218</v>
      </c>
      <c r="J9" s="27">
        <v>47635</v>
      </c>
      <c r="K9" s="27" t="s">
        <v>25</v>
      </c>
      <c r="L9" s="27" t="s">
        <v>25</v>
      </c>
      <c r="M9" s="27" t="s">
        <v>25</v>
      </c>
      <c r="N9" s="27" t="s">
        <v>25</v>
      </c>
    </row>
    <row r="10" spans="1:14" ht="15.75" thickBot="1" x14ac:dyDescent="0.3">
      <c r="A10" s="24" t="s">
        <v>92</v>
      </c>
      <c r="B10" s="28">
        <v>1</v>
      </c>
      <c r="C10" s="28">
        <v>1</v>
      </c>
      <c r="D10" s="28">
        <v>1</v>
      </c>
      <c r="E10" s="28">
        <v>1</v>
      </c>
      <c r="F10" s="28">
        <v>0.77380000000000004</v>
      </c>
      <c r="G10" s="28">
        <v>1</v>
      </c>
      <c r="H10" s="28">
        <v>0</v>
      </c>
      <c r="I10" s="28">
        <v>0.40179999999999999</v>
      </c>
      <c r="J10" s="28" t="s">
        <v>25</v>
      </c>
      <c r="K10" s="28" t="s">
        <v>25</v>
      </c>
      <c r="L10" s="28" t="s">
        <v>25</v>
      </c>
      <c r="M10" s="28" t="s">
        <v>25</v>
      </c>
      <c r="N10" s="28" t="s">
        <v>25</v>
      </c>
    </row>
    <row r="11" spans="1:14" ht="16.5" customHeight="1" thickBot="1" x14ac:dyDescent="0.3">
      <c r="A11" s="24" t="s">
        <v>93</v>
      </c>
      <c r="B11" s="27" t="s">
        <v>219</v>
      </c>
      <c r="C11" s="27" t="s">
        <v>220</v>
      </c>
      <c r="D11" s="26" t="s">
        <v>221</v>
      </c>
      <c r="E11" s="26" t="s">
        <v>222</v>
      </c>
      <c r="F11" s="26" t="s">
        <v>25</v>
      </c>
      <c r="G11" s="26" t="s">
        <v>224</v>
      </c>
      <c r="H11" s="26" t="s">
        <v>109</v>
      </c>
      <c r="I11" s="26" t="s">
        <v>25</v>
      </c>
      <c r="J11" s="26" t="s">
        <v>25</v>
      </c>
      <c r="K11" s="26" t="s">
        <v>25</v>
      </c>
      <c r="L11" s="26" t="s">
        <v>25</v>
      </c>
      <c r="M11" s="26" t="s">
        <v>25</v>
      </c>
      <c r="N11" s="26" t="s">
        <v>25</v>
      </c>
    </row>
    <row r="12" spans="1:14" ht="16.5" customHeight="1" thickBot="1" x14ac:dyDescent="0.3">
      <c r="A12" s="24" t="s">
        <v>94</v>
      </c>
      <c r="B12" s="27">
        <v>43891</v>
      </c>
      <c r="C12" s="27">
        <v>44136</v>
      </c>
      <c r="D12" s="5" t="s">
        <v>184</v>
      </c>
      <c r="E12" s="5" t="s">
        <v>185</v>
      </c>
      <c r="F12" s="4" t="s">
        <v>25</v>
      </c>
      <c r="G12" s="49" t="s">
        <v>193</v>
      </c>
      <c r="H12" s="49" t="s">
        <v>194</v>
      </c>
      <c r="I12" s="4" t="s">
        <v>25</v>
      </c>
      <c r="J12" s="4" t="s">
        <v>25</v>
      </c>
      <c r="K12" s="47" t="s">
        <v>135</v>
      </c>
      <c r="L12" s="48" t="s">
        <v>134</v>
      </c>
      <c r="M12" s="48" t="s">
        <v>134</v>
      </c>
      <c r="N12" s="48" t="s">
        <v>186</v>
      </c>
    </row>
    <row r="13" spans="1:14" ht="16.5" customHeight="1" thickBot="1" x14ac:dyDescent="0.3">
      <c r="A13" s="24" t="s">
        <v>146</v>
      </c>
      <c r="B13" s="4" t="s">
        <v>25</v>
      </c>
      <c r="C13" s="4" t="s">
        <v>25</v>
      </c>
      <c r="D13" s="4" t="s">
        <v>25</v>
      </c>
      <c r="E13" s="4" t="s">
        <v>25</v>
      </c>
      <c r="F13" s="4" t="s">
        <v>25</v>
      </c>
      <c r="G13" s="4" t="s">
        <v>25</v>
      </c>
      <c r="H13" s="4" t="s">
        <v>25</v>
      </c>
      <c r="I13" s="4"/>
      <c r="J13" s="4" t="s">
        <v>25</v>
      </c>
      <c r="K13" s="47" t="s">
        <v>111</v>
      </c>
      <c r="L13" s="48" t="s">
        <v>161</v>
      </c>
      <c r="M13" s="48" t="s">
        <v>161</v>
      </c>
      <c r="N13" s="48" t="s">
        <v>161</v>
      </c>
    </row>
    <row r="14" spans="1:14" ht="18" thickBot="1" x14ac:dyDescent="0.3">
      <c r="A14" s="24" t="s">
        <v>225</v>
      </c>
      <c r="B14" s="26">
        <v>295294125.77999997</v>
      </c>
      <c r="C14" s="26">
        <v>329790787.72000003</v>
      </c>
      <c r="D14" s="26">
        <v>479795926</v>
      </c>
      <c r="E14" s="26">
        <v>699422704.53999996</v>
      </c>
      <c r="F14" s="26">
        <v>882240000</v>
      </c>
      <c r="G14" s="26">
        <v>74914000</v>
      </c>
      <c r="H14" s="26">
        <v>161675036</v>
      </c>
      <c r="I14" s="26">
        <v>209785188</v>
      </c>
      <c r="J14" s="26">
        <v>935501893.82760012</v>
      </c>
      <c r="K14" s="26" t="s">
        <v>25</v>
      </c>
      <c r="L14" s="26" t="s">
        <v>25</v>
      </c>
      <c r="M14" s="26" t="s">
        <v>25</v>
      </c>
      <c r="N14" s="26" t="s">
        <v>25</v>
      </c>
    </row>
    <row r="15" spans="1:14" ht="15.75" thickBot="1" x14ac:dyDescent="0.3">
      <c r="A15" s="24" t="s">
        <v>214</v>
      </c>
      <c r="B15" s="26">
        <v>255911700.61000001</v>
      </c>
      <c r="C15" s="26">
        <v>318256880.77999997</v>
      </c>
      <c r="D15" s="26">
        <v>421155183.73000002</v>
      </c>
      <c r="E15" s="26">
        <v>756223809.60000002</v>
      </c>
      <c r="F15" s="26" t="s">
        <v>25</v>
      </c>
      <c r="G15" s="26">
        <v>68656632.219999999</v>
      </c>
      <c r="H15" s="26">
        <v>155300000</v>
      </c>
      <c r="I15" s="26" t="s">
        <v>25</v>
      </c>
      <c r="J15" s="26" t="s">
        <v>25</v>
      </c>
      <c r="K15" s="26">
        <v>102086114.95999999</v>
      </c>
      <c r="L15" s="63">
        <v>802714914.38</v>
      </c>
      <c r="M15" s="64"/>
      <c r="N15" s="65"/>
    </row>
    <row r="16" spans="1:14" ht="30.75" thickBot="1" x14ac:dyDescent="0.3">
      <c r="A16" s="24" t="s">
        <v>215</v>
      </c>
      <c r="B16" s="26" t="s">
        <v>25</v>
      </c>
      <c r="C16" s="26" t="s">
        <v>25</v>
      </c>
      <c r="D16" s="26" t="s">
        <v>25</v>
      </c>
      <c r="E16" s="26" t="s">
        <v>25</v>
      </c>
      <c r="F16" s="26">
        <v>804127668</v>
      </c>
      <c r="G16" s="26" t="s">
        <v>25</v>
      </c>
      <c r="H16" s="26">
        <v>0</v>
      </c>
      <c r="I16" s="26">
        <v>231284509</v>
      </c>
      <c r="J16" s="26">
        <v>938858958</v>
      </c>
      <c r="K16" s="26" t="s">
        <v>25</v>
      </c>
      <c r="L16" s="26" t="s">
        <v>25</v>
      </c>
      <c r="M16" s="26" t="s">
        <v>25</v>
      </c>
      <c r="N16" s="26" t="s">
        <v>25</v>
      </c>
    </row>
    <row r="17" spans="1:14" ht="18" thickBot="1" x14ac:dyDescent="0.3">
      <c r="A17" s="24" t="s">
        <v>148</v>
      </c>
      <c r="B17" s="26">
        <v>58818710</v>
      </c>
      <c r="C17" s="26">
        <v>65776580</v>
      </c>
      <c r="D17" s="26">
        <v>78284220</v>
      </c>
      <c r="E17" s="26">
        <v>116061645.84999999</v>
      </c>
      <c r="F17" s="26">
        <v>119712580</v>
      </c>
      <c r="G17" s="26">
        <v>11008060</v>
      </c>
      <c r="H17" s="26">
        <v>22018023.41</v>
      </c>
      <c r="I17" s="26">
        <v>32306394.469999999</v>
      </c>
      <c r="J17" s="26" t="s">
        <v>25</v>
      </c>
      <c r="K17" s="26" t="s">
        <v>25</v>
      </c>
      <c r="L17" s="26" t="s">
        <v>25</v>
      </c>
      <c r="M17" s="26" t="s">
        <v>25</v>
      </c>
      <c r="N17" s="26" t="s">
        <v>25</v>
      </c>
    </row>
    <row r="18" spans="1:14" ht="18" thickBot="1" x14ac:dyDescent="0.3">
      <c r="A18" s="24" t="s">
        <v>149</v>
      </c>
      <c r="B18" s="26">
        <v>36702875.039999999</v>
      </c>
      <c r="C18" s="26">
        <v>46320000</v>
      </c>
      <c r="D18" s="26">
        <v>33515000</v>
      </c>
      <c r="E18" s="26">
        <v>62854451</v>
      </c>
      <c r="F18" s="26">
        <v>63000000</v>
      </c>
      <c r="G18" s="26">
        <v>4094777</v>
      </c>
      <c r="H18" s="26">
        <v>11300000</v>
      </c>
      <c r="I18" s="26">
        <v>17684000</v>
      </c>
      <c r="J18" s="26">
        <v>125000000</v>
      </c>
      <c r="K18" s="26" t="s">
        <v>25</v>
      </c>
      <c r="L18" s="26" t="s">
        <v>25</v>
      </c>
      <c r="M18" s="26" t="s">
        <v>25</v>
      </c>
      <c r="N18" s="26" t="s">
        <v>25</v>
      </c>
    </row>
    <row r="19" spans="1:14" ht="18" thickBot="1" x14ac:dyDescent="0.3">
      <c r="A19" s="24" t="s">
        <v>197</v>
      </c>
      <c r="B19" s="26" t="s">
        <v>231</v>
      </c>
      <c r="C19" s="26" t="s">
        <v>232</v>
      </c>
      <c r="D19" s="26" t="s">
        <v>233</v>
      </c>
      <c r="E19" s="26" t="s">
        <v>234</v>
      </c>
      <c r="F19" s="26" t="s">
        <v>235</v>
      </c>
      <c r="G19" s="26" t="s">
        <v>236</v>
      </c>
      <c r="H19" s="26" t="s">
        <v>237</v>
      </c>
      <c r="I19" s="26" t="s">
        <v>238</v>
      </c>
      <c r="J19" s="26">
        <v>112500000</v>
      </c>
      <c r="K19" s="26" t="s">
        <v>239</v>
      </c>
      <c r="L19" s="26" t="s">
        <v>226</v>
      </c>
      <c r="M19" s="26" t="s">
        <v>227</v>
      </c>
      <c r="N19" s="26" t="s">
        <v>228</v>
      </c>
    </row>
    <row r="20" spans="1:14" ht="15.75" thickBot="1" x14ac:dyDescent="0.3">
      <c r="A20" s="17" t="s">
        <v>95</v>
      </c>
      <c r="B20" s="29">
        <v>0.376</v>
      </c>
      <c r="C20" s="29">
        <v>0.29579798767281607</v>
      </c>
      <c r="D20" s="29">
        <v>0.57188051436164278</v>
      </c>
      <c r="E20" s="29">
        <v>0.45843908605919526</v>
      </c>
      <c r="F20" s="29">
        <v>0.47373951843657536</v>
      </c>
      <c r="G20" s="29">
        <v>0.62802010526832164</v>
      </c>
      <c r="H20" s="29">
        <v>0.48678408640133242</v>
      </c>
      <c r="I20" s="29">
        <v>0.45261610618846598</v>
      </c>
      <c r="J20" s="29">
        <v>0.2999</v>
      </c>
      <c r="K20" s="29" t="s">
        <v>25</v>
      </c>
      <c r="L20" s="29" t="s">
        <v>25</v>
      </c>
      <c r="M20" s="29" t="s">
        <v>25</v>
      </c>
      <c r="N20" s="29" t="s">
        <v>25</v>
      </c>
    </row>
    <row r="21" spans="1:14" ht="15.75" thickBot="1" x14ac:dyDescent="0.3">
      <c r="A21" s="17" t="s">
        <v>100</v>
      </c>
      <c r="B21" s="29" t="s">
        <v>106</v>
      </c>
      <c r="C21" s="29" t="s">
        <v>106</v>
      </c>
      <c r="D21" s="29" t="s">
        <v>106</v>
      </c>
      <c r="E21" s="29" t="s">
        <v>181</v>
      </c>
      <c r="F21" s="29" t="s">
        <v>106</v>
      </c>
      <c r="G21" s="29" t="s">
        <v>106</v>
      </c>
      <c r="H21" s="29" t="s">
        <v>106</v>
      </c>
      <c r="I21" s="29" t="s">
        <v>106</v>
      </c>
      <c r="J21" s="29" t="s">
        <v>181</v>
      </c>
      <c r="K21" s="29" t="s">
        <v>106</v>
      </c>
      <c r="L21" s="29" t="s">
        <v>147</v>
      </c>
      <c r="M21" s="29" t="s">
        <v>147</v>
      </c>
      <c r="N21" s="29" t="s">
        <v>147</v>
      </c>
    </row>
    <row r="22" spans="1:14" ht="60.75" thickBot="1" x14ac:dyDescent="0.3">
      <c r="A22" s="17" t="s">
        <v>104</v>
      </c>
      <c r="B22" s="29" t="s">
        <v>25</v>
      </c>
      <c r="C22" s="29" t="s">
        <v>25</v>
      </c>
      <c r="D22" s="29" t="s">
        <v>25</v>
      </c>
      <c r="E22" s="33" t="s">
        <v>182</v>
      </c>
      <c r="F22" s="33" t="s">
        <v>105</v>
      </c>
      <c r="G22" s="29" t="s">
        <v>25</v>
      </c>
      <c r="H22" s="29" t="s">
        <v>25</v>
      </c>
      <c r="I22" s="40" t="s">
        <v>25</v>
      </c>
      <c r="J22" s="40" t="s">
        <v>25</v>
      </c>
      <c r="K22" s="40" t="s">
        <v>25</v>
      </c>
      <c r="L22" s="40" t="s">
        <v>138</v>
      </c>
      <c r="M22" s="40" t="s">
        <v>138</v>
      </c>
      <c r="N22" s="40" t="s">
        <v>25</v>
      </c>
    </row>
    <row r="23" spans="1:14" ht="135.75" thickBot="1" x14ac:dyDescent="0.3">
      <c r="A23" s="17" t="s">
        <v>96</v>
      </c>
      <c r="B23" s="33" t="s">
        <v>80</v>
      </c>
      <c r="C23" s="33" t="s">
        <v>75</v>
      </c>
      <c r="D23" s="33" t="s">
        <v>76</v>
      </c>
      <c r="E23" s="33" t="s">
        <v>77</v>
      </c>
      <c r="F23" s="33" t="s">
        <v>78</v>
      </c>
      <c r="G23" s="33" t="s">
        <v>79</v>
      </c>
      <c r="H23" s="33" t="s">
        <v>97</v>
      </c>
      <c r="I23" s="33" t="s">
        <v>165</v>
      </c>
      <c r="J23" s="33" t="s">
        <v>25</v>
      </c>
      <c r="K23" s="33" t="s">
        <v>128</v>
      </c>
      <c r="L23" s="33" t="s">
        <v>25</v>
      </c>
      <c r="M23" s="33" t="s">
        <v>25</v>
      </c>
      <c r="N23" s="33" t="s">
        <v>25</v>
      </c>
    </row>
    <row r="24" spans="1:14" x14ac:dyDescent="0.25">
      <c r="A24" s="30"/>
    </row>
    <row r="25" spans="1:14" ht="25.5" customHeight="1" x14ac:dyDescent="0.25">
      <c r="A25" s="61" t="s">
        <v>230</v>
      </c>
      <c r="B25" s="62"/>
    </row>
    <row r="26" spans="1:14" ht="57" customHeight="1" x14ac:dyDescent="0.25">
      <c r="A26" s="68" t="s">
        <v>229</v>
      </c>
      <c r="B26" s="66"/>
      <c r="C26" s="66"/>
    </row>
    <row r="29" spans="1:14" ht="80.25" customHeight="1" x14ac:dyDescent="0.25">
      <c r="A29" s="66"/>
      <c r="B29" s="66"/>
      <c r="C29" s="66"/>
    </row>
  </sheetData>
  <mergeCells count="4">
    <mergeCell ref="A25:B25"/>
    <mergeCell ref="L15:N15"/>
    <mergeCell ref="A26:C26"/>
    <mergeCell ref="A29:C2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F006B-4BB3-49A3-B29C-6BC25B7A973F}">
  <sheetPr>
    <tabColor rgb="FFFAA93C"/>
  </sheetPr>
  <dimension ref="A1:N27"/>
  <sheetViews>
    <sheetView showGridLines="0" workbookViewId="0">
      <selection activeCell="R11" sqref="R11"/>
    </sheetView>
  </sheetViews>
  <sheetFormatPr defaultRowHeight="15" x14ac:dyDescent="0.25"/>
  <cols>
    <col min="1" max="1" width="28.5703125" customWidth="1"/>
    <col min="2" max="3" width="13.7109375" style="1" customWidth="1"/>
    <col min="4" max="4" width="13.7109375" customWidth="1"/>
  </cols>
  <sheetData>
    <row r="1" spans="1:14" ht="15.75" thickBot="1" x14ac:dyDescent="0.3"/>
    <row r="2" spans="1:14" ht="15.75" thickBot="1" x14ac:dyDescent="0.3">
      <c r="A2" s="6" t="s">
        <v>28</v>
      </c>
      <c r="B2" s="3">
        <v>2017</v>
      </c>
      <c r="C2" s="3">
        <v>2018</v>
      </c>
      <c r="D2" s="3">
        <v>2019</v>
      </c>
      <c r="E2" s="3">
        <v>2020</v>
      </c>
      <c r="F2" s="3">
        <v>2021</v>
      </c>
      <c r="G2" s="3">
        <v>2022</v>
      </c>
      <c r="H2" s="3">
        <v>2023</v>
      </c>
      <c r="I2" s="3">
        <v>2024</v>
      </c>
      <c r="J2" s="3">
        <v>2025</v>
      </c>
      <c r="K2" s="3">
        <v>2026</v>
      </c>
      <c r="L2" s="3">
        <v>2027</v>
      </c>
      <c r="M2" s="3">
        <v>2028</v>
      </c>
      <c r="N2" s="3">
        <v>2029</v>
      </c>
    </row>
    <row r="3" spans="1:14" ht="16.5" thickBot="1" x14ac:dyDescent="0.3">
      <c r="A3" s="18" t="s">
        <v>10</v>
      </c>
      <c r="B3" s="7">
        <v>0.03</v>
      </c>
      <c r="C3" s="7">
        <v>0.35</v>
      </c>
      <c r="D3" s="7">
        <v>0.49</v>
      </c>
      <c r="E3" s="7">
        <v>0.13</v>
      </c>
      <c r="F3" s="8"/>
      <c r="G3" s="7"/>
      <c r="H3" s="7"/>
      <c r="I3" s="7"/>
      <c r="J3" s="7"/>
      <c r="K3" s="7"/>
      <c r="L3" s="7"/>
      <c r="M3" s="14"/>
      <c r="N3" s="14"/>
    </row>
    <row r="4" spans="1:14" ht="16.5" thickBot="1" x14ac:dyDescent="0.3">
      <c r="A4" s="18" t="s">
        <v>11</v>
      </c>
      <c r="B4" s="7">
        <v>0.03</v>
      </c>
      <c r="C4" s="7">
        <v>0.26</v>
      </c>
      <c r="D4" s="7">
        <v>0.46</v>
      </c>
      <c r="E4" s="7">
        <v>0.25</v>
      </c>
      <c r="F4" s="10"/>
      <c r="G4" s="9"/>
      <c r="H4" s="9"/>
      <c r="I4" s="9"/>
      <c r="J4" s="9"/>
      <c r="K4" s="9"/>
      <c r="L4" s="9"/>
      <c r="M4" s="15"/>
      <c r="N4" s="15"/>
    </row>
    <row r="5" spans="1:14" ht="16.5" thickBot="1" x14ac:dyDescent="0.3">
      <c r="A5" s="18" t="s">
        <v>12</v>
      </c>
      <c r="B5" s="10"/>
      <c r="C5" s="9">
        <v>0.01</v>
      </c>
      <c r="D5" s="9">
        <v>0.2</v>
      </c>
      <c r="E5" s="9">
        <v>0.42</v>
      </c>
      <c r="F5" s="9">
        <v>0.33</v>
      </c>
      <c r="G5" s="9">
        <v>0.04</v>
      </c>
      <c r="H5" s="9"/>
      <c r="I5" s="9"/>
      <c r="J5" s="9"/>
      <c r="K5" s="9"/>
      <c r="L5" s="9"/>
      <c r="M5" s="9"/>
      <c r="N5" s="9"/>
    </row>
    <row r="6" spans="1:14" ht="16.5" thickBot="1" x14ac:dyDescent="0.3">
      <c r="A6" s="18" t="s">
        <v>13</v>
      </c>
      <c r="B6" s="10"/>
      <c r="C6" s="9"/>
      <c r="D6" s="9">
        <v>2.2100000000000002E-2</v>
      </c>
      <c r="E6" s="9">
        <v>4.65E-2</v>
      </c>
      <c r="F6" s="9">
        <v>0.5252</v>
      </c>
      <c r="G6" s="9">
        <v>0.35949999999999999</v>
      </c>
      <c r="H6" s="9">
        <v>4.6699999999999998E-2</v>
      </c>
      <c r="I6" s="9"/>
      <c r="J6" s="9"/>
      <c r="K6" s="9"/>
      <c r="L6" s="9"/>
      <c r="M6" s="9"/>
      <c r="N6" s="9"/>
    </row>
    <row r="7" spans="1:14" ht="16.5" customHeight="1" thickBot="1" x14ac:dyDescent="0.3">
      <c r="A7" s="18" t="s">
        <v>14</v>
      </c>
      <c r="B7" s="11"/>
      <c r="C7" s="9"/>
      <c r="D7" s="9"/>
      <c r="E7" s="9"/>
      <c r="F7" s="9">
        <v>0.2868</v>
      </c>
      <c r="G7" s="9">
        <v>8.3500000000000005E-2</v>
      </c>
      <c r="H7" s="9">
        <v>0.22090000000000001</v>
      </c>
      <c r="I7" s="9">
        <v>0.2596</v>
      </c>
      <c r="J7" s="9">
        <v>7.3700000000000002E-2</v>
      </c>
      <c r="K7" s="9">
        <v>5.0200000000000002E-2</v>
      </c>
      <c r="L7" s="9">
        <v>1.09E-2</v>
      </c>
      <c r="M7" s="9">
        <v>0.02</v>
      </c>
      <c r="N7" s="9"/>
    </row>
    <row r="8" spans="1:14" ht="16.5" customHeight="1" thickBot="1" x14ac:dyDescent="0.3">
      <c r="A8" s="18" t="s">
        <v>81</v>
      </c>
      <c r="B8" s="11"/>
      <c r="C8" s="9"/>
      <c r="D8" s="9"/>
      <c r="E8" s="9"/>
      <c r="F8" s="9">
        <v>2.8400000000000002E-2</v>
      </c>
      <c r="G8" s="9">
        <v>7.7600000000000002E-2</v>
      </c>
      <c r="H8" s="9">
        <v>0.27</v>
      </c>
      <c r="I8" s="9">
        <v>0.63</v>
      </c>
      <c r="J8" s="9"/>
      <c r="K8" s="9"/>
      <c r="L8" s="9"/>
      <c r="M8" s="9"/>
      <c r="N8" s="9"/>
    </row>
    <row r="9" spans="1:14" ht="16.5" customHeight="1" thickBot="1" x14ac:dyDescent="0.3">
      <c r="A9" s="18" t="s">
        <v>82</v>
      </c>
      <c r="B9" s="11"/>
      <c r="C9" s="9"/>
      <c r="D9" s="9"/>
      <c r="E9" s="9"/>
      <c r="F9" s="9"/>
      <c r="G9" s="9">
        <v>5.2400000000000002E-2</v>
      </c>
      <c r="H9" s="9">
        <v>0.31</v>
      </c>
      <c r="I9" s="9">
        <v>0.62</v>
      </c>
      <c r="J9" s="9">
        <v>0.02</v>
      </c>
      <c r="K9" s="9"/>
      <c r="L9" s="9"/>
      <c r="M9" s="9"/>
      <c r="N9" s="9"/>
    </row>
    <row r="10" spans="1:14" ht="16.5" thickBot="1" x14ac:dyDescent="0.3">
      <c r="A10" s="18" t="s">
        <v>162</v>
      </c>
      <c r="B10" s="11"/>
      <c r="C10" s="9"/>
      <c r="D10" s="9"/>
      <c r="E10" s="9"/>
      <c r="F10" s="9"/>
      <c r="G10" s="9"/>
      <c r="H10" s="9">
        <v>0.08</v>
      </c>
      <c r="I10" s="9">
        <v>0.38</v>
      </c>
      <c r="J10" s="9">
        <v>0.37</v>
      </c>
      <c r="K10" s="9">
        <v>0.17</v>
      </c>
      <c r="L10" s="9"/>
      <c r="M10" s="9"/>
      <c r="N10" s="9"/>
    </row>
    <row r="11" spans="1:14" ht="16.5" thickBot="1" x14ac:dyDescent="0.3">
      <c r="A11" s="51" t="s">
        <v>188</v>
      </c>
      <c r="B11" s="11"/>
      <c r="C11" s="9"/>
      <c r="D11" s="9"/>
      <c r="E11" s="9"/>
      <c r="F11" s="9"/>
      <c r="G11" s="9"/>
      <c r="H11" s="9"/>
      <c r="I11" s="9">
        <v>0.02</v>
      </c>
      <c r="J11" s="9">
        <v>0.05</v>
      </c>
      <c r="K11" s="9">
        <v>7.0000000000000007E-2</v>
      </c>
      <c r="L11" s="9">
        <v>0.4</v>
      </c>
      <c r="M11" s="9">
        <v>0.22</v>
      </c>
      <c r="N11" s="9">
        <v>0.24</v>
      </c>
    </row>
    <row r="12" spans="1:14" ht="15.75" thickBot="1" x14ac:dyDescent="0.3"/>
    <row r="13" spans="1:14" ht="18" thickBot="1" x14ac:dyDescent="0.3">
      <c r="A13" s="6" t="s">
        <v>240</v>
      </c>
      <c r="B13" s="3">
        <v>2017</v>
      </c>
      <c r="C13" s="3">
        <v>2018</v>
      </c>
      <c r="D13" s="3">
        <v>2019</v>
      </c>
      <c r="E13" s="3">
        <v>2020</v>
      </c>
      <c r="F13" s="3">
        <v>2021</v>
      </c>
      <c r="G13" s="3">
        <v>2022</v>
      </c>
      <c r="H13" s="3" t="s">
        <v>174</v>
      </c>
      <c r="I13" s="3" t="s">
        <v>187</v>
      </c>
      <c r="J13" s="19" t="s">
        <v>18</v>
      </c>
    </row>
    <row r="14" spans="1:14" ht="15.75" thickBot="1" x14ac:dyDescent="0.3">
      <c r="A14" s="18" t="s">
        <v>10</v>
      </c>
      <c r="B14" s="23">
        <v>6</v>
      </c>
      <c r="C14" s="23">
        <v>90.5</v>
      </c>
      <c r="D14" s="23">
        <v>124.1</v>
      </c>
      <c r="E14" s="23">
        <v>33.799999999999997</v>
      </c>
      <c r="F14" s="23" t="s">
        <v>25</v>
      </c>
      <c r="G14" s="23">
        <v>0</v>
      </c>
      <c r="H14" s="23">
        <v>0</v>
      </c>
      <c r="I14" s="23">
        <v>0</v>
      </c>
      <c r="J14" s="22">
        <v>254.39999999999998</v>
      </c>
    </row>
    <row r="15" spans="1:14" ht="15.75" thickBot="1" x14ac:dyDescent="0.3">
      <c r="A15" s="18" t="s">
        <v>11</v>
      </c>
      <c r="B15" s="23">
        <v>8.6999999999999993</v>
      </c>
      <c r="C15" s="23">
        <v>79.7</v>
      </c>
      <c r="D15" s="23">
        <v>152</v>
      </c>
      <c r="E15" s="23">
        <v>78</v>
      </c>
      <c r="F15" s="23" t="s">
        <v>25</v>
      </c>
      <c r="G15" s="23">
        <v>0</v>
      </c>
      <c r="H15" s="23">
        <v>0</v>
      </c>
      <c r="I15" s="23">
        <v>0</v>
      </c>
      <c r="J15" s="22">
        <v>318.39999999999998</v>
      </c>
    </row>
    <row r="16" spans="1:14" ht="18" thickBot="1" x14ac:dyDescent="0.3">
      <c r="A16" s="18" t="s">
        <v>241</v>
      </c>
      <c r="B16" s="23">
        <v>0</v>
      </c>
      <c r="C16" s="23">
        <v>2.9</v>
      </c>
      <c r="D16" s="23">
        <v>73.599999999999994</v>
      </c>
      <c r="E16" s="23">
        <v>137.1</v>
      </c>
      <c r="F16" s="23">
        <v>187.1</v>
      </c>
      <c r="G16" s="23">
        <v>52.564999999999998</v>
      </c>
      <c r="H16" s="23">
        <v>20.167000000000002</v>
      </c>
      <c r="I16" s="23">
        <v>0</v>
      </c>
      <c r="J16" s="22">
        <v>473.43200000000002</v>
      </c>
    </row>
    <row r="17" spans="1:10" ht="18" thickBot="1" x14ac:dyDescent="0.3">
      <c r="A17" s="18" t="s">
        <v>242</v>
      </c>
      <c r="B17" s="23">
        <v>0</v>
      </c>
      <c r="C17" s="23">
        <v>0</v>
      </c>
      <c r="D17" s="23">
        <v>15.899999999999999</v>
      </c>
      <c r="E17" s="23">
        <v>33.29</v>
      </c>
      <c r="F17" s="23">
        <v>376.59299999999996</v>
      </c>
      <c r="G17" s="23">
        <v>314.81600000000003</v>
      </c>
      <c r="H17" s="23">
        <v>184.34</v>
      </c>
      <c r="I17" s="23">
        <v>0</v>
      </c>
      <c r="J17" s="22">
        <v>924.93899999999996</v>
      </c>
    </row>
    <row r="18" spans="1:10" ht="15.75" thickBot="1" x14ac:dyDescent="0.3">
      <c r="A18" s="18" t="s">
        <v>14</v>
      </c>
      <c r="B18" s="23">
        <v>0</v>
      </c>
      <c r="C18" s="23">
        <v>0</v>
      </c>
      <c r="D18" s="23">
        <v>0</v>
      </c>
      <c r="E18" s="23">
        <v>0</v>
      </c>
      <c r="F18" s="23">
        <v>257.3</v>
      </c>
      <c r="G18" s="23">
        <v>84.706999999999994</v>
      </c>
      <c r="H18" s="23">
        <v>223.00200000000001</v>
      </c>
      <c r="I18" s="23">
        <v>223.49796720000001</v>
      </c>
      <c r="J18" s="22">
        <v>788.50696719999996</v>
      </c>
    </row>
    <row r="19" spans="1:10" ht="15.75" thickBot="1" x14ac:dyDescent="0.3">
      <c r="A19" s="18" t="s">
        <v>81</v>
      </c>
      <c r="B19" s="23">
        <v>0</v>
      </c>
      <c r="C19" s="23">
        <v>0</v>
      </c>
      <c r="D19" s="23">
        <v>0</v>
      </c>
      <c r="E19" s="23">
        <v>0</v>
      </c>
      <c r="F19" s="23">
        <v>2.0049999999999999</v>
      </c>
      <c r="G19" s="23">
        <v>5.4390000000000001</v>
      </c>
      <c r="H19" s="23">
        <v>39.918999999999997</v>
      </c>
      <c r="I19" s="23">
        <v>21.491270239999938</v>
      </c>
      <c r="J19" s="22">
        <v>68.854270239999934</v>
      </c>
    </row>
    <row r="20" spans="1:10" ht="15.75" thickBot="1" x14ac:dyDescent="0.3">
      <c r="A20" s="18" t="s">
        <v>82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8.1469999999999985</v>
      </c>
      <c r="H20" s="23">
        <v>47.819000000000003</v>
      </c>
      <c r="I20" s="23">
        <v>99.34557731999999</v>
      </c>
      <c r="J20" s="22">
        <v>155.31157732</v>
      </c>
    </row>
    <row r="21" spans="1:10" ht="15.75" thickBot="1" x14ac:dyDescent="0.3">
      <c r="A21" s="18" t="s">
        <v>162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19.097999999999999</v>
      </c>
      <c r="I21" s="23">
        <v>93.568995519999987</v>
      </c>
      <c r="J21" s="22">
        <v>112.66699551999999</v>
      </c>
    </row>
    <row r="22" spans="1:10" ht="15.75" thickBot="1" x14ac:dyDescent="0.3">
      <c r="A22" s="18" t="s">
        <v>172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0.68600000000000005</v>
      </c>
      <c r="H22" s="23">
        <v>30.581</v>
      </c>
      <c r="I22" s="23">
        <v>101.72512524</v>
      </c>
      <c r="J22" s="22">
        <v>132.99212524000001</v>
      </c>
    </row>
    <row r="23" spans="1:10" ht="15.75" thickBot="1" x14ac:dyDescent="0.3">
      <c r="A23" s="20"/>
      <c r="B23" s="21">
        <v>14.7</v>
      </c>
      <c r="C23" s="21">
        <v>173.1</v>
      </c>
      <c r="D23" s="21">
        <v>365.6</v>
      </c>
      <c r="E23" s="21">
        <v>282.19</v>
      </c>
      <c r="F23" s="21">
        <v>822.99799999999993</v>
      </c>
      <c r="G23" s="21">
        <v>466.36</v>
      </c>
      <c r="H23" s="21">
        <v>564.92599999999993</v>
      </c>
      <c r="I23" s="21">
        <v>539.62893551999991</v>
      </c>
      <c r="J23" s="22">
        <v>3229.5029355199999</v>
      </c>
    </row>
    <row r="24" spans="1:10" x14ac:dyDescent="0.25">
      <c r="A24" s="57" t="s">
        <v>243</v>
      </c>
      <c r="B24" s="58"/>
      <c r="C24" s="58"/>
      <c r="D24" s="59"/>
      <c r="E24" s="59"/>
      <c r="F24" s="59"/>
      <c r="G24" s="59"/>
      <c r="H24" s="59"/>
      <c r="I24" s="59"/>
      <c r="J24" s="59"/>
    </row>
    <row r="25" spans="1:10" x14ac:dyDescent="0.25">
      <c r="A25" s="57" t="s">
        <v>244</v>
      </c>
      <c r="B25" s="58"/>
      <c r="C25" s="58"/>
      <c r="D25" s="59"/>
      <c r="E25" s="59"/>
      <c r="F25" s="59"/>
      <c r="G25" s="59"/>
      <c r="H25" s="59"/>
      <c r="I25" s="59"/>
      <c r="J25" s="59"/>
    </row>
    <row r="26" spans="1:10" x14ac:dyDescent="0.25">
      <c r="A26" s="67" t="s">
        <v>245</v>
      </c>
      <c r="B26" s="67"/>
      <c r="C26" s="67"/>
      <c r="D26" s="67"/>
      <c r="E26" s="67"/>
      <c r="F26" s="67"/>
      <c r="G26" s="67"/>
      <c r="H26" s="67"/>
      <c r="I26" s="67"/>
      <c r="J26" s="67"/>
    </row>
    <row r="27" spans="1:10" ht="23.25" customHeight="1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67"/>
    </row>
  </sheetData>
  <mergeCells count="1">
    <mergeCell ref="A26:J2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976F-4939-46AA-AEDF-946117510089}">
  <sheetPr>
    <tabColor rgb="FFFAA93C"/>
  </sheetPr>
  <dimension ref="A1:J5"/>
  <sheetViews>
    <sheetView showGridLines="0" workbookViewId="0"/>
  </sheetViews>
  <sheetFormatPr defaultRowHeight="15" x14ac:dyDescent="0.25"/>
  <cols>
    <col min="1" max="1" width="28.5703125" customWidth="1"/>
    <col min="2" max="2" width="23.5703125" style="1" bestFit="1" customWidth="1"/>
    <col min="3" max="3" width="22" style="1" customWidth="1"/>
    <col min="4" max="4" width="20" customWidth="1"/>
    <col min="5" max="5" width="21.85546875" bestFit="1" customWidth="1"/>
    <col min="6" max="6" width="23.140625" customWidth="1"/>
    <col min="7" max="7" width="20" customWidth="1"/>
    <col min="8" max="8" width="30.5703125" bestFit="1" customWidth="1"/>
    <col min="9" max="9" width="16.5703125" bestFit="1" customWidth="1"/>
    <col min="10" max="10" width="10.5703125" bestFit="1" customWidth="1"/>
  </cols>
  <sheetData>
    <row r="1" spans="1:10" ht="48.75" customHeight="1" thickBot="1" x14ac:dyDescent="0.3">
      <c r="A1" s="34" t="s">
        <v>50</v>
      </c>
      <c r="B1" s="34" t="s">
        <v>51</v>
      </c>
      <c r="C1" s="35" t="s">
        <v>98</v>
      </c>
      <c r="D1" s="34">
        <v>4131</v>
      </c>
      <c r="E1" s="35" t="s">
        <v>98</v>
      </c>
      <c r="F1" s="34" t="s">
        <v>51</v>
      </c>
      <c r="G1" s="34" t="s">
        <v>52</v>
      </c>
      <c r="H1" s="34" t="s">
        <v>118</v>
      </c>
      <c r="I1" s="34" t="s">
        <v>180</v>
      </c>
      <c r="J1" s="34" t="s">
        <v>52</v>
      </c>
    </row>
    <row r="2" spans="1:10" ht="45.75" thickBot="1" x14ac:dyDescent="0.3">
      <c r="A2" s="36" t="s">
        <v>53</v>
      </c>
      <c r="B2" s="37" t="s">
        <v>42</v>
      </c>
      <c r="C2" s="37" t="s">
        <v>11</v>
      </c>
      <c r="D2" s="37" t="s">
        <v>42</v>
      </c>
      <c r="E2" s="37" t="s">
        <v>12</v>
      </c>
      <c r="F2" s="37" t="s">
        <v>42</v>
      </c>
      <c r="G2" s="37" t="s">
        <v>42</v>
      </c>
      <c r="H2" s="37" t="s">
        <v>115</v>
      </c>
      <c r="I2" s="37" t="s">
        <v>42</v>
      </c>
      <c r="J2" s="37" t="s">
        <v>42</v>
      </c>
    </row>
    <row r="3" spans="1:10" ht="15.75" thickBot="1" x14ac:dyDescent="0.3">
      <c r="A3" s="36" t="s">
        <v>56</v>
      </c>
      <c r="B3" s="37">
        <f>Financiamento!B3</f>
        <v>250</v>
      </c>
      <c r="C3" s="37">
        <f>Financiamento!C3</f>
        <v>201.3</v>
      </c>
      <c r="D3" s="37">
        <f>Financiamento!D3</f>
        <v>135</v>
      </c>
      <c r="E3" s="37">
        <f>Financiamento!E3</f>
        <v>250</v>
      </c>
      <c r="F3" s="37">
        <f>Financiamento!F3</f>
        <v>140</v>
      </c>
      <c r="G3" s="37">
        <f>Financiamento!G3</f>
        <v>300</v>
      </c>
      <c r="H3" s="37">
        <v>41.6</v>
      </c>
      <c r="I3" s="37">
        <v>350</v>
      </c>
      <c r="J3" s="37">
        <v>500</v>
      </c>
    </row>
    <row r="4" spans="1:10" ht="46.5" customHeight="1" thickBot="1" x14ac:dyDescent="0.3">
      <c r="A4" s="36" t="s">
        <v>54</v>
      </c>
      <c r="B4" s="37" t="s">
        <v>57</v>
      </c>
      <c r="C4" s="37" t="s">
        <v>58</v>
      </c>
      <c r="D4" s="37" t="s">
        <v>59</v>
      </c>
      <c r="E4" s="37" t="s">
        <v>60</v>
      </c>
      <c r="F4" s="37" t="s">
        <v>61</v>
      </c>
      <c r="G4" s="37" t="s">
        <v>62</v>
      </c>
      <c r="H4" s="37" t="s">
        <v>119</v>
      </c>
      <c r="I4" s="37" t="s">
        <v>179</v>
      </c>
      <c r="J4" s="37" t="s">
        <v>178</v>
      </c>
    </row>
    <row r="5" spans="1:10" ht="45.75" thickBot="1" x14ac:dyDescent="0.3">
      <c r="A5" s="36" t="s">
        <v>55</v>
      </c>
      <c r="B5" s="37" t="s">
        <v>64</v>
      </c>
      <c r="C5" s="39" t="s">
        <v>66</v>
      </c>
      <c r="D5" s="38" t="s">
        <v>65</v>
      </c>
      <c r="E5" s="38">
        <v>14793</v>
      </c>
      <c r="F5" s="37" t="s">
        <v>68</v>
      </c>
      <c r="G5" s="39" t="s">
        <v>67</v>
      </c>
      <c r="H5" s="38" t="s">
        <v>120</v>
      </c>
      <c r="I5" s="38">
        <v>45809</v>
      </c>
      <c r="J5" s="38">
        <v>45108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5" twoDigitTextYea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332ce5-39e8-4732-8d0b-090ccb72a6d7" xsi:nil="true"/>
    <lcf76f155ced4ddcb4097134ff3c332f xmlns="a0ea1888-58bd-418c-b43c-58c28926d54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B53EC70B19154F847114FD6A4D5328" ma:contentTypeVersion="19" ma:contentTypeDescription="Crie um novo documento." ma:contentTypeScope="" ma:versionID="758d98cfd65a0cb8ee68429253ef5543">
  <xsd:schema xmlns:xsd="http://www.w3.org/2001/XMLSchema" xmlns:xs="http://www.w3.org/2001/XMLSchema" xmlns:p="http://schemas.microsoft.com/office/2006/metadata/properties" xmlns:ns2="a0ea1888-58bd-418c-b43c-58c28926d54d" xmlns:ns3="5f332ce5-39e8-4732-8d0b-090ccb72a6d7" targetNamespace="http://schemas.microsoft.com/office/2006/metadata/properties" ma:root="true" ma:fieldsID="4c6541eb0d5db45f6a71d8a7af6210cd" ns2:_="" ns3:_="">
    <xsd:import namespace="a0ea1888-58bd-418c-b43c-58c28926d54d"/>
    <xsd:import namespace="5f332ce5-39e8-4732-8d0b-090ccb72a6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a1888-58bd-418c-b43c-58c28926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9c4b66d-fcb2-4727-8ac1-aa661c0d9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32ce5-39e8-4732-8d0b-090ccb72a6d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ea2c08-b8e1-4e97-b779-c1a95ee026fa}" ma:internalName="TaxCatchAll" ma:showField="CatchAllData" ma:web="5f332ce5-39e8-4732-8d0b-090ccb72a6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209E13-9E3C-4576-8161-BAAC79A498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06954C-08F3-445B-8CB3-2CC81EE2B118}">
  <ds:schemaRefs>
    <ds:schemaRef ds:uri="http://schemas.microsoft.com/office/2006/metadata/properties"/>
    <ds:schemaRef ds:uri="http://schemas.microsoft.com/office/infopath/2007/PartnerControls"/>
    <ds:schemaRef ds:uri="5f332ce5-39e8-4732-8d0b-090ccb72a6d7"/>
    <ds:schemaRef ds:uri="a0ea1888-58bd-418c-b43c-58c28926d54d"/>
  </ds:schemaRefs>
</ds:datastoreItem>
</file>

<file path=customXml/itemProps3.xml><?xml version="1.0" encoding="utf-8"?>
<ds:datastoreItem xmlns:ds="http://schemas.openxmlformats.org/officeDocument/2006/customXml" ds:itemID="{8344CD14-6E80-40EA-81E5-534DE8FB19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ea1888-58bd-418c-b43c-58c28926d54d"/>
    <ds:schemaRef ds:uri="5f332ce5-39e8-4732-8d0b-090ccb72a6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Índice.Index</vt:lpstr>
      <vt:lpstr>Resumo</vt:lpstr>
      <vt:lpstr>Investimentos</vt:lpstr>
      <vt:lpstr>Financiamento</vt:lpstr>
      <vt:lpstr>Summary</vt:lpstr>
      <vt:lpstr>Investments</vt:lpstr>
      <vt:lpstr>Financing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Dutra Alvarenga</dc:creator>
  <cp:lastModifiedBy>Michelle Goncalves de Araujo</cp:lastModifiedBy>
  <dcterms:created xsi:type="dcterms:W3CDTF">2021-05-20T18:41:30Z</dcterms:created>
  <dcterms:modified xsi:type="dcterms:W3CDTF">2025-04-09T14:51:57Z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0x01010038B53EC70B19154F847114FD6A4D5328</vt:lpwstr>
  </property>
  <property fmtid="{D5CDD505-2E9C-101B-9397-08002B2CF9AE}" pid="3" name="MediaServiceImageTags">
    <vt:lpwstr/>
  </property>
</Properties>
</file>